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<sst xmlns="http://schemas.openxmlformats.org/spreadsheetml/2006/main" count="1087" uniqueCount="894">
  <si>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</si>
  <si>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</si>
  <si>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</si>
  <si>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</si>
  <si>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</si>
  <si>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</si>
  <si>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</si>
  <si>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</si>
  <si>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</si>
  <si>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</si>
  <si>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</si>
  <si>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</si>
  <si>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</si>
  <si>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</si>
  <si>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</si>
  <si>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</si>
  <si>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</si>
  <si>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</si>
  <si>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</si>
  <si>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</si>
  <si>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</si>
  <si>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</si>
  <si>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</si>
  <si>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</si>
  <si>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</si>
  <si>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</si>
  <si>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</si>
  <si>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</si>
  <si>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</si>
  <si>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</si>
  <si>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</si>
  <si>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</si>
  <si>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</si>
  <si>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</si>
  <si>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</si>
  <si>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</si>
  <si>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</si>
  <si>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</si>
  <si>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</si>
  <si>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</si>
  <si>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</si>
  <si>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</si>
  <si>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</si>
  <si>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</si>
  <si>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</si>
  <si>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</si>
  <si>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</si>
  <si>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</si>
  <si>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</si>
  <si>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</si>
  <si>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</si>
  <si>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</si>
  <si>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</si>
  <si>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</si>
  <si>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</si>
  <si>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</si>
  <si>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</si>
  <si>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</si>
  <si>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</si>
  <si>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</si>
  <si>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</si>
  <si>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</si>
  <si>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</si>
  <si>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</si>
  <si>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</si>
  <si>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</si>
  <si>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</si>
  <si>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</si>
  <si>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</si>
  <si>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</si>
  <si>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</si>
  <si>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</si>
  <si>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</si>
  <si>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</si>
  <si>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</si>
  <si>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</si>
  <si>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</si>
  <si>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</si>
  <si>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</si>
  <si>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</si>
  <si>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</si>
  <si>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</si>
  <si>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</si>
  <si>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</si>
  <si>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</si>
  <si>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</si>
  <si>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</si>
  <si>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</si>
  <si>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</si>
  <si>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</si>
  <si>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</si>
  <si>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</si>
  <si>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</si>
  <si>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</si>
  <si>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</si>
  <si>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</si>
  <si>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</si>
  <si>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</si>
  <si>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</si>
  <si>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</si>
  <si>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</si>
  <si>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</si>
  <si>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</si>
  <si>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</si>
  <si>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</si>
  <si>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</si>
  <si>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</si>
  <si>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</si>
  <si>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</si>
  <si>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</si>
  <si>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</si>
  <si>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</si>
  <si>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</si>
  <si>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</si>
  <si>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</si>
  <si>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</si>
  <si>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</si>
  <si>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</si>
  <si>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</si>
  <si>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</si>
  <si>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</si>
  <si>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</si>
  <si>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</si>
  <si>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</si>
  <si>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</si>
  <si>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</si>
  <si>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</si>
  <si>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</si>
  <si>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</si>
  <si>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</si>
  <si>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</si>
  <si>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</si>
  <si>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</si>
  <si>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</si>
  <si>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</si>
  <si>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</si>
  <si>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</si>
  <si>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</si>
  <si>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</si>
  <si>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</si>
  <si>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</si>
  <si>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</si>
  <si>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</si>
  <si>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</si>
  <si>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</si>
  <si>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</si>
  <si>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</si>
  <si>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</si>
  <si>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</si>
  <si>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</si>
  <si>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</si>
  <si>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</si>
  <si>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</si>
  <si>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</si>
  <si>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</si>
  <si>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</si>
  <si>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</si>
  <si>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</si>
  <si>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</si>
  <si>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</si>
  <si>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</si>
  <si>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</si>
  <si>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</si>
  <si>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</si>
  <si>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</si>
  <si>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</si>
  <si>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</si>
  <si>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</si>
  <si>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</si>
  <si>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</si>
  <si>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</si>
  <si>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</si>
  <si>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</si>
  <si>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</si>
  <si>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</si>
  <si>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</si>
  <si>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</si>
  <si>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</si>
  <si>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</si>
  <si>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</si>
  <si>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</si>
  <si>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</si>
  <si>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</si>
  <si>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</si>
  <si>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</si>
  <si>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</si>
  <si>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</si>
  <si>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</si>
  <si>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</si>
  <si>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</si>
  <si>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</si>
  <si>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</si>
  <si>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</si>
  <si>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</si>
  <si>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</si>
  <si>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</si>
  <si>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</si>
  <si>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</si>
  <si>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</si>
  <si>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</si>
  <si>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</si>
  <si>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</si>
  <si>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</si>
  <si>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</si>
  <si>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</si>
  <si>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</si>
  <si>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</si>
  <si>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</si>
  <si>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</si>
  <si>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</si>
  <si>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</si>
  <si>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</si>
  <si>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</si>
  <si>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</si>
  <si>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</si>
  <si>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</si>
  <si>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</si>
  <si>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</si>
  <si>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</si>
  <si>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</si>
  <si>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</si>
  <si>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</si>
  <si>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</si>
  <si>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</si>
  <si>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</si>
  <si>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</si>
  <si>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</si>
  <si>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</si>
  <si>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</si>
  <si>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</si>
  <si>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</si>
  <si>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</si>
  <si>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</si>
  <si>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</si>
  <si>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</si>
  <si>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</si>
  <si>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</si>
  <si>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</si>
  <si>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</si>
  <si>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</si>
  <si>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</si>
  <si>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</si>
  <si>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</si>
  <si>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</si>
  <si>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</si>
  <si>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</si>
  <si>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</si>
  <si>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</si>
  <si>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</si>
  <si>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</si>
  <si>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</si>
  <si>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</si>
  <si>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</si>
  <si>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</si>
  <si>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</si>
  <si>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</si>
  <si>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</si>
  <si>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</si>
  <si>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</si>
  <si>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</si>
  <si>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</si>
  <si>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</si>
  <si>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</si>
  <si>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</si>
  <si>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</si>
  <si>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</si>
  <si>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</si>
  <si>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</si>
  <si>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</si>
  <si>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</si>
  <si>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</si>
  <si>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</si>
  <si>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</si>
  <si>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</si>
  <si>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</si>
  <si>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</si>
  <si>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</si>
  <si>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</si>
  <si>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</si>
  <si>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</si>
  <si>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</si>
  <si>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</si>
  <si>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</si>
  <si>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</si>
  <si>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</si>
  <si>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</si>
  <si>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</si>
  <si>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</si>
  <si>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</si>
  <si>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</si>
  <si>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</si>
  <si>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</si>
  <si>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</si>
  <si>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</si>
  <si>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</si>
  <si>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</si>
  <si>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</si>
  <si>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</si>
  <si>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</si>
  <si>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</si>
  <si>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</si>
  <si>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</si>
  <si>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</si>
  <si>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</si>
  <si>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</si>
  <si>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</si>
  <si>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</si>
  <si>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</si>
  <si>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</si>
  <si>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</si>
  <si>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</si>
  <si>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</si>
  <si>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</si>
  <si>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</si>
  <si>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</si>
  <si>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</si>
  <si>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</si>
  <si>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</si>
  <si>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</si>
  <si>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</si>
  <si>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</si>
  <si>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</si>
  <si>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</si>
  <si>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</si>
  <si>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</si>
  <si>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</si>
  <si>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</si>
  <si>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</si>
  <si>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</si>
  <si>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</si>
  <si>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</si>
  <si>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</si>
  <si>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</si>
  <si>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</si>
  <si>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</si>
  <si>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</si>
  <si>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</si>
  <si>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</si>
  <si>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</si>
  <si>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</si>
  <si>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</si>
  <si>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</si>
  <si>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</si>
  <si>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</si>
  <si>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</si>
  <si>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</si>
  <si>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</si>
  <si>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</si>
  <si>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</si>
  <si>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</si>
  <si>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</si>
  <si>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</si>
  <si>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</si>
  <si>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</si>
  <si>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</si>
  <si>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</si>
  <si>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</si>
  <si>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</si>
  <si>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</si>
  <si>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</si>
  <si>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</si>
  <si>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</si>
  <si>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</si>
  <si>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</si>
  <si>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</si>
  <si>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</si>
  <si>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</si>
  <si>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</si>
  <si>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</si>
  <si>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</si>
  <si>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</si>
  <si>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</si>
  <si>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</si>
  <si>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</si>
  <si>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</si>
  <si>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</si>
  <si>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</si>
  <si>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</si>
  <si>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</si>
  <si>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</si>
  <si>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</si>
  <si>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</si>
  <si>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</si>
  <si>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</si>
  <si>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</si>
  <si>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</si>
  <si>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</si>
  <si>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</si>
  <si>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</si>
  <si>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</si>
  <si>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</si>
  <si>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</si>
  <si>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</si>
  <si>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</si>
  <si>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</si>
  <si>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</si>
  <si>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</si>
  <si>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</si>
  <si>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</si>
  <si>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</si>
  <si>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</si>
  <si>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</si>
  <si>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</si>
  <si>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</si>
  <si>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</si>
  <si>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</si>
  <si>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</si>
  <si>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</si>
  <si>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</si>
  <si>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</si>
  <si>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</si>
  <si>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</si>
  <si>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</si>
  <si>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</si>
  <si>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</si>
  <si>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</si>
  <si>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</si>
  <si>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</si>
  <si>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</si>
  <si>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</si>
  <si>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</si>
  <si>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</si>
  <si>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</si>
  <si>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</si>
  <si>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</si>
  <si>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</si>
  <si>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</si>
  <si>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</si>
  <si>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</si>
  <si>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</si>
  <si>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</si>
  <si>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</si>
  <si>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</si>
  <si>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</si>
  <si>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</si>
  <si>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</si>
  <si>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</si>
  <si>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</si>
  <si>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</si>
  <si>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</si>
  <si>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</si>
  <si>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</si>
  <si>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</si>
  <si>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</si>
  <si>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</si>
  <si>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</si>
  <si>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</si>
  <si>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</si>
  <si>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</si>
  <si>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</si>
  <si>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</si>
  <si>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</si>
  <si>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</si>
  <si>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</si>
  <si>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</si>
  <si>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</si>
  <si>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</si>
  <si>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</si>
  <si>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</si>
  <si>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</si>
  <si>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</si>
  <si>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</si>
  <si>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</si>
  <si>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</si>
  <si>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</si>
  <si>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</si>
  <si>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</si>
  <si>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</si>
  <si>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</si>
  <si>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</si>
  <si>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</si>
  <si>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</si>
  <si>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</si>
  <si>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</si>
  <si>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</si>
  <si>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</si>
  <si>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</si>
  <si>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</si>
  <si>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</si>
  <si>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</si>
  <si>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</si>
  <si>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</si>
  <si>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</si>
  <si>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</si>
  <si>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</si>
  <si>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</si>
  <si>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</si>
  <si>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</si>
  <si>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</si>
  <si>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</si>
  <si>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</si>
  <si>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</si>
  <si>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</si>
  <si>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</si>
  <si>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</si>
  <si>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</si>
  <si>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</si>
  <si>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</si>
  <si>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</si>
  <si>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</si>
  <si>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</si>
  <si>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</si>
  <si>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</si>
  <si>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</si>
  <si>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</si>
  <si>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</si>
  <si>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</si>
  <si>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</si>
  <si>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</si>
  <si>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</si>
  <si>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</si>
  <si>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</si>
  <si>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</si>
  <si>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</si>
  <si>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</si>
  <si>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</si>
  <si>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</si>
  <si>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</si>
  <si>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</si>
  <si>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</si>
  <si>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</si>
  <si>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</si>
  <si>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</si>
  <si>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</si>
  <si>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</si>
  <si>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</si>
  <si>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</si>
  <si>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</si>
  <si>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</si>
  <si>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</si>
  <si>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</si>
  <si>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</si>
  <si>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</si>
  <si>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</si>
  <si>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</si>
  <si>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</si>
  <si>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</si>
  <si>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</si>
  <si>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</si>
  <si>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</si>
  <si>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</si>
  <si>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</si>
  <si>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</si>
  <si>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</si>
  <si>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</si>
  <si>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</si>
  <si>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</si>
  <si>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</si>
  <si>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</si>
  <si>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</si>
  <si>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</si>
  <si>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</si>
  <si>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</si>
  <si>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</si>
  <si>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</si>
  <si>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</si>
  <si>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</si>
  <si>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</si>
  <si>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</si>
  <si>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</si>
  <si>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</si>
  <si>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</si>
  <si>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</si>
  <si>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</si>
  <si>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</si>
  <si>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</si>
  <si>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</si>
  <si>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</si>
  <si>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</si>
  <si>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</si>
  <si>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</si>
  <si>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</si>
  <si>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</si>
  <si>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</si>
  <si>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</si>
  <si>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</si>
  <si>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</si>
  <si>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</si>
  <si>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</si>
  <si>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</si>
  <si>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</si>
  <si>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</si>
  <si>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</si>
  <si>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</si>
  <si>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</si>
  <si>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</si>
  <si>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</si>
  <si>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</si>
  <si>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</si>
  <si>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</si>
  <si>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</si>
  <si>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</si>
  <si>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</si>
  <si>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</si>
  <si>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</si>
  <si>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</si>
  <si>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</si>
  <si>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</si>
  <si>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</si>
  <si>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</si>
  <si>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</si>
  <si>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</si>
  <si>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</si>
  <si>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</si>
  <si>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</si>
  <si>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</si>
  <si>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</si>
  <si>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</si>
  <si>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</si>
  <si>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</si>
  <si>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</si>
  <si>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</si>
  <si>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</si>
  <si>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</si>
  <si>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</si>
  <si>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</si>
  <si>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</si>
  <si>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</si>
  <si>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</si>
  <si>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</si>
  <si>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</si>
  <si>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</si>
  <si>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</si>
  <si>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</si>
  <si>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</si>
  <si>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</si>
  <si>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</si>
  <si>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</si>
  <si>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</si>
  <si>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</si>
  <si>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</si>
  <si>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</si>
  <si>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</si>
  <si>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</si>
  <si>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</si>
  <si>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</si>
  <si>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</si>
  <si>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</si>
  <si>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</si>
  <si>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</si>
  <si>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</si>
  <si>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</si>
  <si>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</si>
  <si>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</si>
  <si>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</si>
  <si>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</si>
  <si>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</si>
  <si>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</si>
  <si>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</si>
  <si>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</si>
  <si>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</si>
  <si>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</si>
  <si>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</si>
  <si>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</si>
  <si>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</si>
  <si>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</si>
  <si>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</si>
  <si>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</si>
  <si>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</si>
  <si>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</si>
  <si>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</si>
  <si>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</si>
  <si>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</si>
  <si>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</si>
  <si>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</si>
  <si>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</si>
  <si>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</si>
  <si>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</si>
  <si>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</si>
  <si>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</si>
  <si>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</si>
  <si>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</si>
  <si>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</si>
  <si>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</si>
  <si>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</si>
  <si>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</si>
  <si>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</si>
  <si>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</si>
  <si>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</si>
  <si>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</si>
  <si>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</si>
  <si>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</si>
  <si>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</si>
  <si>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</si>
  <si>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</si>
  <si>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</si>
  <si>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</si>
  <si>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</si>
  <si>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</si>
  <si>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</si>
  <si>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</si>
  <si>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</si>
  <si>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</si>
  <si>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</si>
  <si>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</si>
  <si>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</si>
  <si>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</si>
  <si>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</si>
  <si>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</si>
  <si>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</si>
  <si>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</si>
  <si>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</si>
  <si>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</si>
  <si>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</si>
  <si>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</si>
  <si>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</si>
  <si>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</si>
  <si>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</si>
  <si>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</si>
  <si>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</si>
  <si>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</si>
  <si>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</si>
  <si>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</si>
  <si>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</si>
  <si>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</si>
  <si>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</si>
  <si>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</si>
  <si>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</si>
  <si>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</si>
  <si>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</si>
  <si>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</si>
  <si>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</si>
  <si>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</si>
  <si>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</si>
  <si>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</si>
  <si>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</si>
  <si>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</si>
  <si>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</si>
  <si>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</si>
  <si>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</si>
  <si>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</si>
  <si>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</si>
  <si>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</si>
  <si>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</si>
  <si>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</si>
  <si>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</si>
  <si>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</si>
  <si>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</si>
  <si>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</si>
  <si>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</si>
  <si>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</si>
  <si>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</si>
  <si>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</si>
  <si>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</si>
  <si>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</si>
  <si>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</si>
  <si>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</si>
  <si>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</si>
  <si>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</si>
  <si>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</si>
  <si>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</si>
  <si>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</si>
  <si>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</si>
  <si>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</si>
  <si>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</si>
  <si>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</si>
  <si>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</si>
  <si>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</si>
  <si>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</si>
  <si>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</si>
  <si>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</si>
  <si>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</si>
  <si>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</si>
  <si>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</si>
  <si>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</si>
  <si>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</si>
  <si>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</si>
  <si>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</si>
  <si>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</si>
  <si>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</si>
  <si>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</si>
  <si>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</si>
  <si>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</si>
  <si>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</si>
  <si>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</si>
  <si>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</si>
  <si>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</si>
  <si>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</si>
  <si>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</si>
  <si>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</si>
  <si>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</si>
  <si>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</si>
  <si>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</si>
  <si>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</si>
  <si>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</si>
  <si>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</si>
  <si>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</si>
  <si>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</si>
  <si>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</si>
  <si>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</si>
  <si>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</si>
  <si>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</si>
  <si>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</si>
  <si>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</si>
  <si>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</si>
  <si>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</si>
  <si>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</si>
  <si>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</si>
  <si>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</si>
  <si>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</si>
  <si>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</si>
  <si>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</si>
  <si>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</si>
  <si>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</si>
  <si>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</si>
  <si>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</si>
  <si>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</si>
  <si>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</si>
  <si>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</si>
  <si>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</si>
  <si>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</si>
  <si>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</si>
  <si>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</si>
  <si>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</si>
  <si>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</si>
  <si>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</si>
  <si>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</si>
  <si>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</si>
  <si>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</si>
  <si>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</si>
  <si>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</si>
  <si>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</si>
  <si>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</si>
  <si>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</si>
  <si>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</si>
  <si>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</si>
  <si>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</si>
  <si>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</si>
  <si>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</si>
  <si>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</si>
  <si>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</si>
  <si>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</si>
  <si>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</si>
  <si>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</si>
  <si>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</si>
  <si>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</si>
  <si>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</si>
  <si>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</si>
  <si>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</si>
  <si>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</si>
  <si>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</si>
  <si>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</si>
  <si>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</si>
  <si>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</si>
  <si>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</si>
  <si>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</si>
  <si>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</si>
  <si>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</si>
  <si>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</si>
  <si>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</si>
  <si>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</si>
  <si>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</si>
  <si>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</si>
  <si>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</si>
  <si>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</si>
  <si>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</si>
  <si>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</si>
  <si>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</si>
  <si>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</si>
  <si>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</si>
  <si>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</si>
  <si>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</si>
  <si>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</si>
  <si>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</si>
  <si>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</t>
  </si>
  <si>
    <t>"ЗЪРНЕНИ ХРАНИ БЪЛГАРИЯ " АД</t>
  </si>
  <si>
    <t>Порт Балчик АД</t>
  </si>
  <si>
    <t xml:space="preserve">Ръководител: </t>
  </si>
  <si>
    <t>Параходство БРП</t>
  </si>
  <si>
    <t>Добрички панаир АД</t>
  </si>
  <si>
    <t>Слънчеви лъчи Провадия ЕАД</t>
  </si>
  <si>
    <t>Ал.Керезов / Л.Чакъров</t>
  </si>
  <si>
    <t>Александър Керезов и Любомир Чакъров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</si>
  <si>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</si>
  <si>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</si>
  <si>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</si>
  <si>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</si>
  <si>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Диализа България ООД</t>
  </si>
  <si>
    <t>Хим ойл трейд ООД</t>
  </si>
  <si>
    <t>Рабър трейд ООД</t>
  </si>
  <si>
    <t>Омега финанс ООД</t>
  </si>
  <si>
    <t>Булхимтрейд ООД</t>
  </si>
  <si>
    <t>Тексим трейдинг АД</t>
  </si>
  <si>
    <t>Асенова крепост АД</t>
  </si>
  <si>
    <t>Междинен индивидуален финансов отчет</t>
  </si>
  <si>
    <t>Снежина Минчева</t>
  </si>
  <si>
    <t>Съставител: Снежина Минчева</t>
  </si>
  <si>
    <t>към 31.12.2014 год</t>
  </si>
  <si>
    <t>Дата на съставяне: 26.01.2015г.</t>
  </si>
  <si>
    <t xml:space="preserve">Дата  на съставяне: 26.01.2015г.                                                                                                                </t>
  </si>
  <si>
    <t>Дата на съставяне:  26.01.2015г.</t>
  </si>
  <si>
    <t>Химцелтекс EООД</t>
  </si>
  <si>
    <t>26.01.2015г.</t>
  </si>
  <si>
    <t>Дата на съставяне: 26.01.2015 год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</si>
</sst>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_ * #,##0_)\ _л_в_._ ;_ * \(#,##0\)\ _л_в_._ ;_ * &quot;-&quot;_)\ _л_в_._ ;_ @_ "/>
    <numFmt numFmtId="168" formatCode="_ * #,##0.00_)\ _л_в_._ ;_ * \(#,##0.00\)\ _л_в_._ ;_ * &quot;-&quot;??_)\ _л_в_._ ;_ @_ "/>
    <numFmt numFmtId="169" formatCode="_-* #,##0\ &quot;лв&quot;_-;\-* #,##0\ &quot;лв&quot;_-;_-* &quot;-&quot;\ &quot;лв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(* #,##0_);_(* \(#,##0\);_(* &quot;-&quot;??_);_(@_)"/>
    <numFmt numFmtId="173" formatCode="_(* #,##0.0_);_(* \(#,##0.0\);_(* &quot;-&quot;??_);_(@_)"/>
    <numFmt numFmtId="174" formatCode="[$-409]d\-mmm\-yyyy;@"/>
    <numFmt numFmtId="175" formatCode="_(* #,##0.00_);_(* \(#,##0.00\);_(* &quot;-&quot;_);_(@_)"/>
    <numFmt numFmtId="176" formatCode="[$-402]dd\ mmmm\ yyyy\ &quot;г.&quot;;@"/>
    <numFmt numFmtId="177" formatCode="_(* #,##0_);_(* \(#,##0\);_(* &quot;-&quot;?_);_(@_)"/>
    <numFmt numFmtId="178" formatCode="[$-409]dd\-mmm\-yy;@"/>
    <numFmt numFmtId="179" formatCode="dd\.m\.yyyy\ 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8" fillId="0" borderId="0" xfId="64" applyFont="1" applyBorder="1" applyAlignment="1" applyProtection="1">
      <alignment horizontal="left" vertical="top"/>
      <protection locked="0"/>
    </xf>
    <xf numFmtId="0" fontId="10" fillId="0" borderId="0" xfId="67" applyFont="1">
      <alignment/>
      <protection/>
    </xf>
    <xf numFmtId="0" fontId="9" fillId="0" borderId="0" xfId="67" applyFont="1" applyAlignment="1">
      <alignment/>
      <protection/>
    </xf>
    <xf numFmtId="0" fontId="9" fillId="0" borderId="0" xfId="65" applyFont="1" applyAlignment="1">
      <alignment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0" fillId="0" borderId="10" xfId="67" applyFont="1" applyBorder="1" applyAlignment="1">
      <alignment vertical="center" wrapText="1"/>
      <protection/>
    </xf>
    <xf numFmtId="0" fontId="10" fillId="0" borderId="10" xfId="67" applyFont="1" applyBorder="1" applyAlignment="1">
      <alignment wrapText="1"/>
      <protection/>
    </xf>
    <xf numFmtId="3" fontId="10" fillId="0" borderId="0" xfId="67" applyNumberFormat="1" applyFont="1" applyBorder="1" applyAlignment="1" applyProtection="1">
      <alignment vertical="center"/>
      <protection locked="0"/>
    </xf>
    <xf numFmtId="0" fontId="9" fillId="0" borderId="0" xfId="67" applyFont="1" applyBorder="1" applyProtection="1">
      <alignment/>
      <protection locked="0"/>
    </xf>
    <xf numFmtId="49" fontId="9" fillId="0" borderId="11" xfId="67" applyNumberFormat="1" applyFont="1" applyBorder="1" applyAlignment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wrapText="1"/>
      <protection/>
    </xf>
    <xf numFmtId="49" fontId="9" fillId="0" borderId="0" xfId="67" applyNumberFormat="1" applyFont="1" applyBorder="1" applyAlignment="1" applyProtection="1">
      <alignment horizontal="center" wrapText="1"/>
      <protection locked="0"/>
    </xf>
    <xf numFmtId="49" fontId="10" fillId="33" borderId="10" xfId="67" applyNumberFormat="1" applyFont="1" applyFill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0" fontId="10" fillId="0" borderId="0" xfId="63" applyFont="1">
      <alignment/>
      <protection/>
    </xf>
    <xf numFmtId="0" fontId="10" fillId="0" borderId="0" xfId="62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1" fontId="10" fillId="36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3" fontId="9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Border="1" applyProtection="1">
      <alignment/>
      <protection/>
    </xf>
    <xf numFmtId="1" fontId="10" fillId="35" borderId="10" xfId="65" applyNumberFormat="1" applyFont="1" applyFill="1" applyBorder="1" applyAlignment="1" applyProtection="1">
      <alignment wrapText="1"/>
      <protection locked="0"/>
    </xf>
    <xf numFmtId="3" fontId="10" fillId="0" borderId="10" xfId="65" applyNumberFormat="1" applyFont="1" applyFill="1" applyBorder="1" applyAlignment="1" applyProtection="1">
      <alignment wrapText="1"/>
      <protection/>
    </xf>
    <xf numFmtId="1" fontId="10" fillId="36" borderId="10" xfId="65" applyNumberFormat="1" applyFont="1" applyFill="1" applyBorder="1" applyAlignment="1" applyProtection="1">
      <alignment wrapText="1"/>
      <protection locked="0"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3" fontId="10" fillId="0" borderId="10" xfId="67" applyNumberFormat="1" applyFont="1" applyBorder="1" applyAlignment="1" applyProtection="1">
      <alignment vertical="center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3" fontId="10" fillId="0" borderId="13" xfId="67" applyNumberFormat="1" applyFont="1" applyBorder="1" applyAlignment="1" applyProtection="1">
      <alignment vertical="center"/>
      <protection/>
    </xf>
    <xf numFmtId="3" fontId="10" fillId="0" borderId="11" xfId="67" applyNumberFormat="1" applyFont="1" applyBorder="1" applyAlignment="1" applyProtection="1">
      <alignment vertical="center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2" applyNumberFormat="1" applyFont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1" fontId="10" fillId="33" borderId="14" xfId="62" applyNumberFormat="1" applyFont="1" applyFill="1" applyBorder="1" applyAlignment="1" applyProtection="1">
      <alignment horizontal="left" vertical="center" wrapText="1"/>
      <protection/>
    </xf>
    <xf numFmtId="1" fontId="10" fillId="33" borderId="14" xfId="62" applyNumberFormat="1" applyFont="1" applyFill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2" applyFont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right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/>
      <protection/>
    </xf>
    <xf numFmtId="0" fontId="9" fillId="0" borderId="0" xfId="63" applyFont="1">
      <alignment/>
      <protection/>
    </xf>
    <xf numFmtId="0" fontId="10" fillId="0" borderId="0" xfId="63" applyFont="1" applyBorder="1">
      <alignment/>
      <protection/>
    </xf>
    <xf numFmtId="49" fontId="10" fillId="0" borderId="0" xfId="63" applyNumberFormat="1" applyFont="1">
      <alignment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1" fontId="10" fillId="0" borderId="10" xfId="59" applyNumberFormat="1" applyFont="1" applyBorder="1" applyAlignment="1" applyProtection="1">
      <alignment horizontal="right" vertical="center" wrapText="1"/>
      <protection/>
    </xf>
    <xf numFmtId="0" fontId="10" fillId="0" borderId="10" xfId="59" applyFont="1" applyFill="1" applyBorder="1" applyAlignment="1" applyProtection="1">
      <alignment horizontal="right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1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9" applyNumberFormat="1" applyFont="1" applyFill="1" applyBorder="1" applyAlignment="1" applyProtection="1">
      <alignment horizontal="right"/>
      <protection locked="0"/>
    </xf>
    <xf numFmtId="1" fontId="10" fillId="36" borderId="10" xfId="59" applyNumberFormat="1" applyFont="1" applyFill="1" applyBorder="1" applyAlignment="1" applyProtection="1">
      <alignment horizontal="right"/>
      <protection locked="0"/>
    </xf>
    <xf numFmtId="1" fontId="10" fillId="0" borderId="10" xfId="59" applyNumberFormat="1" applyFont="1" applyBorder="1" applyAlignment="1" applyProtection="1">
      <alignment horizontal="right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Protection="1">
      <alignment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/>
      <protection/>
    </xf>
    <xf numFmtId="0" fontId="9" fillId="0" borderId="10" xfId="59" applyFont="1" applyBorder="1" applyAlignment="1" applyProtection="1">
      <alignment horizontal="center"/>
      <protection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0" borderId="10" xfId="59" applyNumberFormat="1" applyFont="1" applyFill="1" applyBorder="1" applyAlignment="1" applyProtection="1">
      <alignment horizontal="right" vertical="center" wrapText="1"/>
      <protection/>
    </xf>
    <xf numFmtId="1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Protection="1">
      <alignment/>
      <protection/>
    </xf>
    <xf numFmtId="0" fontId="9" fillId="0" borderId="0" xfId="63" applyFont="1" applyProtection="1">
      <alignment/>
      <protection/>
    </xf>
    <xf numFmtId="0" fontId="9" fillId="0" borderId="10" xfId="59" applyFont="1" applyBorder="1" applyProtection="1">
      <alignment/>
      <protection/>
    </xf>
    <xf numFmtId="1" fontId="10" fillId="0" borderId="10" xfId="59" applyNumberFormat="1" applyFont="1" applyFill="1" applyBorder="1" applyAlignment="1" applyProtection="1">
      <alignment horizontal="right"/>
      <protection/>
    </xf>
    <xf numFmtId="1" fontId="9" fillId="34" borderId="16" xfId="66" applyNumberFormat="1" applyFont="1" applyFill="1" applyBorder="1" applyAlignment="1" applyProtection="1">
      <alignment vertical="center"/>
      <protection locked="0"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6" applyFont="1" applyBorder="1" applyAlignment="1" applyProtection="1">
      <alignment horizontal="left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0" fillId="34" borderId="10" xfId="65" applyNumberFormat="1" applyFont="1" applyFill="1" applyBorder="1" applyAlignment="1" applyProtection="1">
      <alignment wrapText="1"/>
      <protection locked="0"/>
    </xf>
    <xf numFmtId="1" fontId="10" fillId="0" borderId="0" xfId="65" applyNumberFormat="1" applyFont="1" applyAlignment="1" applyProtection="1">
      <alignment wrapText="1"/>
      <protection/>
    </xf>
    <xf numFmtId="0" fontId="10" fillId="0" borderId="0" xfId="67" applyFont="1" applyBorder="1" applyProtection="1">
      <alignment/>
      <protection/>
    </xf>
    <xf numFmtId="0" fontId="9" fillId="0" borderId="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 applyProtection="1">
      <alignment horizontal="left" vertical="center" wrapText="1"/>
      <protection/>
    </xf>
    <xf numFmtId="0" fontId="10" fillId="0" borderId="0" xfId="59" applyFont="1" applyAlignment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" fontId="10" fillId="0" borderId="0" xfId="62" applyNumberFormat="1" applyFont="1" applyBorder="1" applyAlignment="1">
      <alignment vertical="justify" wrapText="1"/>
      <protection/>
    </xf>
    <xf numFmtId="0" fontId="9" fillId="0" borderId="12" xfId="60" applyFont="1" applyBorder="1" applyAlignment="1" applyProtection="1">
      <alignment horizontal="centerContinuous" vertical="center" wrapText="1"/>
      <protection/>
    </xf>
    <xf numFmtId="0" fontId="9" fillId="0" borderId="14" xfId="60" applyFont="1" applyBorder="1" applyAlignment="1" applyProtection="1">
      <alignment horizontal="centerContinuous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8" fillId="0" borderId="0" xfId="64" applyFont="1" applyAlignment="1">
      <alignment vertical="top" wrapText="1"/>
      <protection/>
    </xf>
    <xf numFmtId="0" fontId="8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6" fillId="0" borderId="0" xfId="64" applyFont="1" applyBorder="1" applyAlignment="1" applyProtection="1">
      <alignment vertical="top" wrapText="1"/>
      <protection locked="0"/>
    </xf>
    <xf numFmtId="1" fontId="8" fillId="34" borderId="12" xfId="64" applyNumberFormat="1" applyFont="1" applyFill="1" applyBorder="1" applyAlignment="1" applyProtection="1">
      <alignment vertical="top" wrapText="1"/>
      <protection locked="0"/>
    </xf>
    <xf numFmtId="1" fontId="8" fillId="34" borderId="17" xfId="64" applyNumberFormat="1" applyFont="1" applyFill="1" applyBorder="1" applyAlignment="1" applyProtection="1">
      <alignment vertical="top" wrapText="1"/>
      <protection locked="0"/>
    </xf>
    <xf numFmtId="1" fontId="8" fillId="36" borderId="17" xfId="64" applyNumberFormat="1" applyFont="1" applyFill="1" applyBorder="1" applyAlignment="1" applyProtection="1">
      <alignment vertical="top" wrapText="1"/>
      <protection locked="0"/>
    </xf>
    <xf numFmtId="1" fontId="8" fillId="0" borderId="17" xfId="64" applyNumberFormat="1" applyFont="1" applyBorder="1" applyAlignment="1" applyProtection="1">
      <alignment vertical="top" wrapText="1"/>
      <protection/>
    </xf>
    <xf numFmtId="1" fontId="8" fillId="0" borderId="12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8" fillId="35" borderId="17" xfId="64" applyNumberFormat="1" applyFont="1" applyFill="1" applyBorder="1" applyAlignment="1" applyProtection="1">
      <alignment vertical="top" wrapText="1"/>
      <protection locked="0"/>
    </xf>
    <xf numFmtId="1" fontId="8" fillId="0" borderId="18" xfId="64" applyNumberFormat="1" applyFont="1" applyBorder="1" applyAlignment="1" applyProtection="1">
      <alignment vertical="top" wrapText="1"/>
      <protection/>
    </xf>
    <xf numFmtId="1" fontId="8" fillId="36" borderId="19" xfId="64" applyNumberFormat="1" applyFont="1" applyFill="1" applyBorder="1" applyAlignment="1" applyProtection="1">
      <alignment vertical="top" wrapText="1"/>
      <protection locked="0"/>
    </xf>
    <xf numFmtId="1" fontId="8" fillId="0" borderId="20" xfId="64" applyNumberFormat="1" applyFont="1" applyBorder="1" applyAlignment="1" applyProtection="1">
      <alignment vertical="top" wrapText="1"/>
      <protection/>
    </xf>
    <xf numFmtId="1" fontId="6" fillId="0" borderId="17" xfId="64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4" applyNumberFormat="1" applyFont="1" applyBorder="1" applyAlignment="1" applyProtection="1">
      <alignment vertical="top" wrapText="1"/>
      <protection/>
    </xf>
    <xf numFmtId="1" fontId="8" fillId="0" borderId="22" xfId="64" applyNumberFormat="1" applyFont="1" applyBorder="1" applyAlignment="1" applyProtection="1">
      <alignment vertical="top" wrapText="1"/>
      <protection/>
    </xf>
    <xf numFmtId="0" fontId="6" fillId="0" borderId="0" xfId="64" applyFont="1" applyBorder="1" applyAlignment="1">
      <alignment vertical="top" wrapText="1"/>
      <protection/>
    </xf>
    <xf numFmtId="49" fontId="6" fillId="0" borderId="0" xfId="64" applyNumberFormat="1" applyFont="1" applyBorder="1" applyAlignment="1">
      <alignment vertical="top" wrapText="1"/>
      <protection/>
    </xf>
    <xf numFmtId="1" fontId="8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9" fillId="0" borderId="13" xfId="67" applyFont="1" applyBorder="1" applyAlignment="1">
      <alignment horizontal="centerContinuous" vertical="center" wrapText="1"/>
      <protection/>
    </xf>
    <xf numFmtId="0" fontId="9" fillId="0" borderId="15" xfId="67" applyFont="1" applyBorder="1" applyAlignment="1">
      <alignment horizontal="centerContinuous" vertical="center" wrapText="1"/>
      <protection/>
    </xf>
    <xf numFmtId="0" fontId="9" fillId="0" borderId="11" xfId="67" applyFont="1" applyBorder="1" applyAlignment="1">
      <alignment horizontal="centerContinuous" vertical="center" wrapText="1"/>
      <protection/>
    </xf>
    <xf numFmtId="0" fontId="9" fillId="33" borderId="13" xfId="67" applyFont="1" applyFill="1" applyBorder="1" applyAlignment="1">
      <alignment horizontal="centerContinuous" vertical="center" wrapText="1"/>
      <protection/>
    </xf>
    <xf numFmtId="0" fontId="9" fillId="33" borderId="11" xfId="67" applyFont="1" applyFill="1" applyBorder="1" applyAlignment="1">
      <alignment horizontal="centerContinuous" vertical="center" wrapText="1"/>
      <protection/>
    </xf>
    <xf numFmtId="1" fontId="10" fillId="33" borderId="12" xfId="67" applyNumberFormat="1" applyFont="1" applyFill="1" applyBorder="1" applyAlignment="1" applyProtection="1">
      <alignment vertical="center"/>
      <protection locked="0"/>
    </xf>
    <xf numFmtId="1" fontId="10" fillId="33" borderId="14" xfId="67" applyNumberFormat="1" applyFont="1" applyFill="1" applyBorder="1" applyAlignment="1" applyProtection="1">
      <alignment vertical="center"/>
      <protection locked="0"/>
    </xf>
    <xf numFmtId="1" fontId="10" fillId="33" borderId="16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0" fontId="9" fillId="0" borderId="13" xfId="67" applyFont="1" applyBorder="1" applyAlignment="1">
      <alignment horizontal="left"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0" fillId="34" borderId="10" xfId="62" applyNumberFormat="1" applyFont="1" applyFill="1" applyBorder="1" applyAlignment="1" applyProtection="1">
      <alignment vertical="center" wrapText="1"/>
      <protection locked="0"/>
    </xf>
    <xf numFmtId="0" fontId="11" fillId="0" borderId="13" xfId="62" applyFont="1" applyBorder="1" applyAlignment="1" applyProtection="1">
      <alignment vertical="center" wrapText="1"/>
      <protection/>
    </xf>
    <xf numFmtId="1" fontId="10" fillId="33" borderId="14" xfId="62" applyNumberFormat="1" applyFont="1" applyFill="1" applyBorder="1" applyAlignment="1" applyProtection="1">
      <alignment vertical="center" wrapText="1"/>
      <protection/>
    </xf>
    <xf numFmtId="0" fontId="10" fillId="0" borderId="11" xfId="62" applyFont="1" applyBorder="1" applyAlignment="1" applyProtection="1">
      <alignment vertical="center" wrapText="1"/>
      <protection/>
    </xf>
    <xf numFmtId="0" fontId="10" fillId="0" borderId="10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1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12" xfId="67" applyNumberFormat="1" applyFont="1" applyFill="1" applyBorder="1" applyAlignment="1" applyProtection="1">
      <alignment vertical="center"/>
      <protection locked="0"/>
    </xf>
    <xf numFmtId="3" fontId="10" fillId="0" borderId="0" xfId="67" applyNumberFormat="1" applyFont="1" applyBorder="1" applyProtection="1">
      <alignment/>
      <protection/>
    </xf>
    <xf numFmtId="0" fontId="9" fillId="0" borderId="12" xfId="67" applyFont="1" applyBorder="1" applyAlignment="1">
      <alignment horizontal="centerContinuous" vertical="center" wrapText="1"/>
      <protection/>
    </xf>
    <xf numFmtId="0" fontId="9" fillId="0" borderId="16" xfId="67" applyFont="1" applyBorder="1" applyAlignment="1">
      <alignment horizontal="centerContinuous" vertical="center" wrapText="1"/>
      <protection/>
    </xf>
    <xf numFmtId="0" fontId="9" fillId="0" borderId="18" xfId="67" applyFont="1" applyBorder="1" applyAlignment="1">
      <alignment horizontal="left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Continuous" vertical="center" wrapText="1"/>
      <protection/>
    </xf>
    <xf numFmtId="0" fontId="9" fillId="33" borderId="15" xfId="67" applyFont="1" applyFill="1" applyBorder="1" applyAlignment="1">
      <alignment horizontal="center" vertical="center" wrapText="1"/>
      <protection/>
    </xf>
    <xf numFmtId="0" fontId="9" fillId="0" borderId="18" xfId="67" applyFont="1" applyBorder="1" applyAlignment="1">
      <alignment horizontal="centerContinuous" vertical="center" wrapText="1"/>
      <protection/>
    </xf>
    <xf numFmtId="0" fontId="9" fillId="0" borderId="19" xfId="67" applyFont="1" applyBorder="1" applyAlignment="1">
      <alignment horizontal="center" vertical="center" wrapText="1"/>
      <protection/>
    </xf>
    <xf numFmtId="0" fontId="9" fillId="0" borderId="24" xfId="67" applyFont="1" applyBorder="1" applyAlignment="1">
      <alignment horizontal="centerContinuous" vertical="center" wrapText="1"/>
      <protection/>
    </xf>
    <xf numFmtId="0" fontId="9" fillId="0" borderId="25" xfId="67" applyFont="1" applyBorder="1" applyAlignment="1">
      <alignment horizontal="centerContinuous" vertical="center" wrapText="1"/>
      <protection/>
    </xf>
    <xf numFmtId="49" fontId="9" fillId="0" borderId="18" xfId="67" applyNumberFormat="1" applyFont="1" applyBorder="1" applyAlignment="1">
      <alignment horizontal="centerContinuous" vertical="center" wrapText="1"/>
      <protection/>
    </xf>
    <xf numFmtId="49" fontId="9" fillId="0" borderId="19" xfId="67" applyNumberFormat="1" applyFont="1" applyBorder="1" applyAlignment="1">
      <alignment horizontal="centerContinuous" vertical="center" wrapText="1"/>
      <protection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6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center" vertical="top" wrapText="1"/>
      <protection locked="0"/>
    </xf>
    <xf numFmtId="0" fontId="8" fillId="0" borderId="0" xfId="64" applyFont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horizontal="center" vertical="top"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26" xfId="64" applyFont="1" applyBorder="1" applyAlignment="1" applyProtection="1">
      <alignment horizontal="center" vertical="center"/>
      <protection/>
    </xf>
    <xf numFmtId="0" fontId="6" fillId="0" borderId="27" xfId="64" applyFont="1" applyBorder="1" applyAlignment="1" applyProtection="1">
      <alignment horizontal="center" vertical="top" wrapText="1"/>
      <protection/>
    </xf>
    <xf numFmtId="14" fontId="6" fillId="0" borderId="27" xfId="64" applyNumberFormat="1" applyFont="1" applyBorder="1" applyAlignment="1" applyProtection="1">
      <alignment horizontal="center" vertical="top" wrapText="1"/>
      <protection/>
    </xf>
    <xf numFmtId="49" fontId="6" fillId="0" borderId="27" xfId="64" applyNumberFormat="1" applyFont="1" applyBorder="1" applyAlignment="1" applyProtection="1">
      <alignment horizontal="center" vertical="center" wrapText="1"/>
      <protection/>
    </xf>
    <xf numFmtId="14" fontId="6" fillId="0" borderId="28" xfId="64" applyNumberFormat="1" applyFont="1" applyBorder="1" applyAlignment="1" applyProtection="1">
      <alignment horizontal="center" vertical="top" wrapText="1"/>
      <protection/>
    </xf>
    <xf numFmtId="0" fontId="6" fillId="0" borderId="29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0" fontId="8" fillId="0" borderId="10" xfId="64" applyFont="1" applyBorder="1" applyAlignment="1" applyProtection="1">
      <alignment vertical="top" wrapText="1"/>
      <protection/>
    </xf>
    <xf numFmtId="0" fontId="8" fillId="0" borderId="12" xfId="64" applyFont="1" applyBorder="1" applyAlignment="1" applyProtection="1">
      <alignment vertical="top" wrapText="1"/>
      <protection/>
    </xf>
    <xf numFmtId="49" fontId="6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8" fillId="0" borderId="10" xfId="64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1" fontId="8" fillId="0" borderId="10" xfId="64" applyNumberFormat="1" applyFont="1" applyBorder="1" applyAlignment="1" applyProtection="1">
      <alignment vertical="top" wrapText="1"/>
      <protection/>
    </xf>
    <xf numFmtId="1" fontId="17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6" fillId="0" borderId="18" xfId="64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4" applyNumberFormat="1" applyFont="1" applyFill="1" applyBorder="1" applyAlignment="1" applyProtection="1">
      <alignment vertical="top"/>
      <protection/>
    </xf>
    <xf numFmtId="0" fontId="17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8" fillId="0" borderId="30" xfId="64" applyNumberFormat="1" applyFont="1" applyBorder="1" applyAlignment="1" applyProtection="1">
      <alignment vertical="top" wrapText="1"/>
      <protection/>
    </xf>
    <xf numFmtId="1" fontId="8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8" fillId="0" borderId="32" xfId="64" applyNumberFormat="1" applyFont="1" applyBorder="1" applyAlignment="1" applyProtection="1">
      <alignment vertical="top" wrapText="1"/>
      <protection/>
    </xf>
    <xf numFmtId="1" fontId="8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vertical="center" wrapText="1"/>
      <protection/>
    </xf>
    <xf numFmtId="0" fontId="10" fillId="0" borderId="10" xfId="66" applyFont="1" applyFill="1" applyBorder="1" applyProtection="1">
      <alignment/>
      <protection/>
    </xf>
    <xf numFmtId="0" fontId="10" fillId="0" borderId="10" xfId="66" applyFont="1" applyBorder="1" applyAlignment="1" applyProtection="1">
      <alignment vertical="center" wrapText="1"/>
      <protection/>
    </xf>
    <xf numFmtId="3" fontId="10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0" fillId="0" borderId="29" xfId="66" applyFont="1" applyBorder="1" applyAlignment="1" applyProtection="1">
      <alignment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4" xfId="66" applyFont="1" applyBorder="1" applyAlignment="1" applyProtection="1">
      <alignment vertical="center" wrapText="1"/>
      <protection/>
    </xf>
    <xf numFmtId="0" fontId="9" fillId="0" borderId="12" xfId="66" applyFont="1" applyBorder="1" applyAlignment="1" applyProtection="1">
      <alignment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1" fontId="10" fillId="0" borderId="10" xfId="66" applyNumberFormat="1" applyFont="1" applyBorder="1" applyAlignment="1" applyProtection="1">
      <alignment vertical="center"/>
      <protection/>
    </xf>
    <xf numFmtId="1" fontId="8" fillId="38" borderId="17" xfId="64" applyNumberFormat="1" applyFont="1" applyFill="1" applyBorder="1" applyAlignment="1" applyProtection="1">
      <alignment vertical="top" wrapText="1"/>
      <protection locked="0"/>
    </xf>
    <xf numFmtId="1" fontId="8" fillId="38" borderId="12" xfId="64" applyNumberFormat="1" applyFont="1" applyFill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10" fillId="0" borderId="0" xfId="65" applyFont="1" applyFill="1" applyAlignment="1" applyProtection="1">
      <alignment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 locked="0"/>
    </xf>
    <xf numFmtId="0" fontId="9" fillId="0" borderId="0" xfId="65" applyFont="1" applyFill="1" applyBorder="1" applyAlignment="1" applyProtection="1">
      <alignment horizontal="centerContinuous" vertical="center" wrapText="1"/>
      <protection locked="0"/>
    </xf>
    <xf numFmtId="1" fontId="10" fillId="0" borderId="0" xfId="65" applyNumberFormat="1" applyFont="1" applyBorder="1" applyAlignment="1" applyProtection="1">
      <alignment wrapText="1"/>
      <protection/>
    </xf>
    <xf numFmtId="0" fontId="10" fillId="0" borderId="0" xfId="65" applyFont="1" applyAlignment="1" applyProtection="1">
      <alignment horizontal="centerContinuous" wrapText="1"/>
      <protection/>
    </xf>
    <xf numFmtId="0" fontId="10" fillId="0" borderId="0" xfId="65" applyFont="1" applyAlignment="1" applyProtection="1">
      <alignment horizontal="center" wrapText="1"/>
      <protection/>
    </xf>
    <xf numFmtId="0" fontId="9" fillId="0" borderId="0" xfId="65" applyFont="1" applyAlignment="1" applyProtection="1">
      <alignment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horizontal="center" wrapText="1"/>
      <protection/>
    </xf>
    <xf numFmtId="49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Fill="1" applyBorder="1" applyAlignment="1" applyProtection="1">
      <alignment wrapText="1"/>
      <protection/>
    </xf>
    <xf numFmtId="49" fontId="10" fillId="0" borderId="10" xfId="65" applyNumberFormat="1" applyFont="1" applyFill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right"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0" fillId="0" borderId="10" xfId="65" applyNumberFormat="1" applyFont="1" applyFill="1" applyBorder="1" applyAlignment="1" applyProtection="1">
      <alignment wrapText="1"/>
      <protection/>
    </xf>
    <xf numFmtId="0" fontId="9" fillId="0" borderId="10" xfId="65" applyFont="1" applyBorder="1" applyAlignment="1" applyProtection="1">
      <alignment wrapText="1"/>
      <protection/>
    </xf>
    <xf numFmtId="49" fontId="10" fillId="0" borderId="0" xfId="65" applyNumberFormat="1" applyFont="1" applyBorder="1" applyAlignment="1" applyProtection="1">
      <alignment wrapText="1"/>
      <protection/>
    </xf>
    <xf numFmtId="1" fontId="10" fillId="0" borderId="0" xfId="65" applyNumberFormat="1" applyFont="1" applyFill="1" applyBorder="1" applyAlignment="1" applyProtection="1">
      <alignment wrapText="1"/>
      <protection/>
    </xf>
    <xf numFmtId="0" fontId="9" fillId="0" borderId="0" xfId="65" applyFont="1" applyAlignment="1" applyProtection="1">
      <alignment horizontal="center"/>
      <protection/>
    </xf>
    <xf numFmtId="1" fontId="10" fillId="0" borderId="10" xfId="67" applyNumberFormat="1" applyFont="1" applyFill="1" applyBorder="1" applyAlignment="1" applyProtection="1">
      <alignment vertical="center"/>
      <protection/>
    </xf>
    <xf numFmtId="1" fontId="10" fillId="0" borderId="12" xfId="67" applyNumberFormat="1" applyFont="1" applyFill="1" applyBorder="1" applyAlignment="1" applyProtection="1">
      <alignment vertical="center"/>
      <protection/>
    </xf>
    <xf numFmtId="0" fontId="9" fillId="0" borderId="0" xfId="67" applyFont="1" applyBorder="1" applyAlignment="1" applyProtection="1">
      <alignment vertical="center" wrapText="1"/>
      <protection locked="0"/>
    </xf>
    <xf numFmtId="49" fontId="9" fillId="0" borderId="0" xfId="67" applyNumberFormat="1" applyFont="1" applyBorder="1" applyAlignment="1" applyProtection="1">
      <alignment horizontal="center" vertical="center" wrapText="1"/>
      <protection locked="0"/>
    </xf>
    <xf numFmtId="0" fontId="10" fillId="0" borderId="0" xfId="67" applyFont="1" applyBorder="1" applyProtection="1">
      <alignment/>
      <protection locked="0"/>
    </xf>
    <xf numFmtId="0" fontId="10" fillId="0" borderId="0" xfId="63" applyFont="1" applyProtection="1">
      <alignment/>
      <protection locked="0"/>
    </xf>
    <xf numFmtId="0" fontId="9" fillId="0" borderId="0" xfId="62" applyFont="1" applyAlignment="1" applyProtection="1">
      <alignment horizontal="centerContinuous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vertical="center" wrapText="1"/>
      <protection locked="0"/>
    </xf>
    <xf numFmtId="0" fontId="9" fillId="0" borderId="0" xfId="62" applyFo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0" xfId="62" applyFont="1" applyBorder="1" applyAlignment="1" applyProtection="1">
      <alignment horizontal="centerContinuous" vertical="center"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49" fontId="9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Alignment="1" applyProtection="1">
      <alignment horizontal="centerContinuous"/>
      <protection/>
    </xf>
    <xf numFmtId="0" fontId="9" fillId="0" borderId="10" xfId="62" applyFont="1" applyBorder="1" applyAlignment="1" applyProtection="1">
      <alignment horizontal="center"/>
      <protection/>
    </xf>
    <xf numFmtId="0" fontId="9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vertical="justify" wrapText="1"/>
      <protection/>
    </xf>
    <xf numFmtId="49" fontId="9" fillId="33" borderId="10" xfId="62" applyNumberFormat="1" applyFont="1" applyFill="1" applyBorder="1" applyAlignment="1" applyProtection="1">
      <alignment vertical="justify" wrapText="1"/>
      <protection/>
    </xf>
    <xf numFmtId="0" fontId="10" fillId="33" borderId="10" xfId="62" applyFont="1" applyFill="1" applyBorder="1" applyAlignment="1" applyProtection="1">
      <alignment horizontal="left" vertical="center" wrapText="1"/>
      <protection/>
    </xf>
    <xf numFmtId="0" fontId="10" fillId="0" borderId="10" xfId="62" applyFont="1" applyBorder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right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Protection="1">
      <alignment/>
      <protection/>
    </xf>
    <xf numFmtId="0" fontId="9" fillId="0" borderId="10" xfId="62" applyFont="1" applyBorder="1" applyAlignment="1" applyProtection="1">
      <alignment horizontal="left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0" fontId="9" fillId="0" borderId="12" xfId="62" applyFont="1" applyBorder="1" applyAlignment="1" applyProtection="1">
      <alignment vertical="justify" wrapText="1"/>
      <protection/>
    </xf>
    <xf numFmtId="49" fontId="10" fillId="33" borderId="12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vertical="justify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vertical="justify"/>
      <protection/>
    </xf>
    <xf numFmtId="1" fontId="10" fillId="33" borderId="16" xfId="62" applyNumberFormat="1" applyFont="1" applyFill="1" applyBorder="1" applyAlignment="1" applyProtection="1">
      <alignment horizontal="center" vertical="center" wrapText="1"/>
      <protection/>
    </xf>
    <xf numFmtId="1" fontId="10" fillId="0" borderId="0" xfId="62" applyNumberFormat="1" applyFont="1" applyAlignment="1" applyProtection="1">
      <alignment vertical="center" wrapText="1"/>
      <protection locked="0"/>
    </xf>
    <xf numFmtId="1" fontId="10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9" applyFont="1" applyProtection="1">
      <alignment/>
      <protection locked="0"/>
    </xf>
    <xf numFmtId="49" fontId="10" fillId="0" borderId="0" xfId="63" applyNumberFormat="1" applyFont="1" applyProtection="1">
      <alignment/>
      <protection locked="0"/>
    </xf>
    <xf numFmtId="0" fontId="9" fillId="0" borderId="12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1" fontId="9" fillId="0" borderId="16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49" fontId="9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right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 quotePrefix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49" fontId="9" fillId="0" borderId="0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49" fontId="10" fillId="0" borderId="0" xfId="60" applyNumberFormat="1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horizontal="centerContinuous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Protection="1">
      <alignment/>
      <protection locked="0"/>
    </xf>
    <xf numFmtId="1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0" fontId="9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9" fillId="0" borderId="0" xfId="6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1" fontId="4" fillId="0" borderId="10" xfId="61" applyNumberFormat="1" applyFont="1" applyBorder="1" applyAlignment="1">
      <alignment horizontal="right" vertical="center" wrapText="1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vertical="top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4" applyFont="1" applyFill="1" applyAlignment="1" applyProtection="1">
      <alignment horizontal="right" vertical="top" wrapText="1"/>
      <protection locked="0"/>
    </xf>
    <xf numFmtId="1" fontId="9" fillId="0" borderId="10" xfId="62" applyNumberFormat="1" applyFont="1" applyBorder="1" applyAlignment="1" applyProtection="1">
      <alignment vertical="center" wrapText="1"/>
      <protection/>
    </xf>
    <xf numFmtId="1" fontId="8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7" borderId="10" xfId="64" applyFont="1" applyFill="1" applyBorder="1" applyAlignment="1" applyProtection="1">
      <alignment horizontal="left" vertical="top" wrapText="1"/>
      <protection/>
    </xf>
    <xf numFmtId="1" fontId="16" fillId="37" borderId="10" xfId="64" applyNumberFormat="1" applyFont="1" applyFill="1" applyBorder="1" applyAlignment="1" applyProtection="1">
      <alignment vertical="top" wrapText="1"/>
      <protection/>
    </xf>
    <xf numFmtId="0" fontId="16" fillId="37" borderId="37" xfId="64" applyFont="1" applyFill="1" applyBorder="1" applyAlignment="1" applyProtection="1">
      <alignment horizontal="left" vertical="top" wrapText="1"/>
      <protection/>
    </xf>
    <xf numFmtId="0" fontId="16" fillId="37" borderId="29" xfId="64" applyFont="1" applyFill="1" applyBorder="1" applyAlignment="1" applyProtection="1">
      <alignment vertical="top" wrapText="1"/>
      <protection/>
    </xf>
    <xf numFmtId="0" fontId="16" fillId="37" borderId="38" xfId="64" applyFont="1" applyFill="1" applyBorder="1" applyAlignment="1" applyProtection="1">
      <alignment vertical="top" wrapText="1"/>
      <protection/>
    </xf>
    <xf numFmtId="49" fontId="16" fillId="37" borderId="36" xfId="64" applyNumberFormat="1" applyFont="1" applyFill="1" applyBorder="1" applyAlignment="1" applyProtection="1">
      <alignment vertical="center" wrapText="1"/>
      <protection/>
    </xf>
    <xf numFmtId="0" fontId="16" fillId="37" borderId="10" xfId="64" applyFont="1" applyFill="1" applyBorder="1" applyAlignment="1" applyProtection="1">
      <alignment vertical="top" wrapText="1"/>
      <protection/>
    </xf>
    <xf numFmtId="0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Protection="1">
      <alignment/>
      <protection locked="0"/>
    </xf>
    <xf numFmtId="0" fontId="10" fillId="0" borderId="10" xfId="62" applyFont="1" applyBorder="1" applyAlignment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/>
      <protection/>
    </xf>
    <xf numFmtId="1" fontId="10" fillId="34" borderId="10" xfId="62" applyNumberFormat="1" applyFont="1" applyFill="1" applyBorder="1" applyAlignment="1" applyProtection="1">
      <alignment vertical="center"/>
      <protection locked="0"/>
    </xf>
    <xf numFmtId="1" fontId="10" fillId="34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vertical="top"/>
      <protection locked="0"/>
    </xf>
    <xf numFmtId="0" fontId="6" fillId="0" borderId="10" xfId="64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centerContinuous"/>
      <protection/>
    </xf>
    <xf numFmtId="0" fontId="10" fillId="0" borderId="35" xfId="66" applyFont="1" applyBorder="1" applyAlignment="1" applyProtection="1">
      <alignment horizontal="centerContinuous"/>
      <protection/>
    </xf>
    <xf numFmtId="0" fontId="10" fillId="0" borderId="0" xfId="66" applyFont="1" applyAlignment="1" applyProtection="1">
      <alignment horizontal="centerContinuous" wrapText="1"/>
      <protection/>
    </xf>
    <xf numFmtId="0" fontId="9" fillId="0" borderId="0" xfId="64" applyFont="1" applyBorder="1" applyAlignment="1" applyProtection="1">
      <alignment vertical="top" wrapText="1"/>
      <protection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Fill="1" applyBorder="1" applyAlignment="1" applyProtection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top"/>
      <protection/>
    </xf>
    <xf numFmtId="0" fontId="9" fillId="0" borderId="0" xfId="64" applyFont="1" applyBorder="1" applyAlignment="1" applyProtection="1">
      <alignment vertical="top"/>
      <protection/>
    </xf>
    <xf numFmtId="0" fontId="9" fillId="0" borderId="0" xfId="64" applyFont="1" applyFill="1" applyBorder="1" applyAlignment="1" applyProtection="1">
      <alignment vertical="top" wrapText="1"/>
      <protection/>
    </xf>
    <xf numFmtId="0" fontId="9" fillId="0" borderId="0" xfId="65" applyFont="1" applyFill="1" applyBorder="1" applyAlignment="1" applyProtection="1">
      <alignment horizontal="right" vertical="center" wrapText="1"/>
      <protection/>
    </xf>
    <xf numFmtId="0" fontId="9" fillId="0" borderId="0" xfId="67" applyFont="1" applyAlignment="1" applyProtection="1">
      <alignment horizontal="centerContinuous" wrapText="1"/>
      <protection/>
    </xf>
    <xf numFmtId="49" fontId="9" fillId="0" borderId="0" xfId="67" applyNumberFormat="1" applyFont="1" applyAlignment="1" applyProtection="1">
      <alignment horizont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10" fillId="0" borderId="0" xfId="67" applyFont="1" applyProtection="1">
      <alignment/>
      <protection/>
    </xf>
    <xf numFmtId="0" fontId="8" fillId="0" borderId="0" xfId="67" applyFont="1" applyAlignment="1" applyProtection="1">
      <alignment horizontal="left"/>
      <protection/>
    </xf>
    <xf numFmtId="0" fontId="9" fillId="0" borderId="0" xfId="67" applyFont="1" applyBorder="1" applyAlignment="1" applyProtection="1">
      <alignment horizontal="left" vertical="top" wrapText="1"/>
      <protection/>
    </xf>
    <xf numFmtId="0" fontId="9" fillId="0" borderId="0" xfId="67" applyFont="1" applyProtection="1">
      <alignment/>
      <protection/>
    </xf>
    <xf numFmtId="0" fontId="9" fillId="0" borderId="0" xfId="65" applyFont="1" applyAlignment="1" applyProtection="1">
      <alignment horizontal="right" wrapText="1"/>
      <protection/>
    </xf>
    <xf numFmtId="0" fontId="9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Border="1" applyAlignment="1" applyProtection="1">
      <alignment horizontal="center" vertical="justify" wrapText="1"/>
      <protection/>
    </xf>
    <xf numFmtId="0" fontId="10" fillId="0" borderId="0" xfId="62" applyFont="1" applyProtection="1">
      <alignment/>
      <protection/>
    </xf>
    <xf numFmtId="0" fontId="9" fillId="0" borderId="0" xfId="62" applyFont="1" applyBorder="1" applyAlignment="1" applyProtection="1">
      <alignment vertical="justify" wrapText="1"/>
      <protection/>
    </xf>
    <xf numFmtId="0" fontId="9" fillId="0" borderId="0" xfId="62" applyFont="1" applyAlignment="1" applyProtection="1">
      <alignment horizontal="left" vertical="center" wrapText="1"/>
      <protection/>
    </xf>
    <xf numFmtId="0" fontId="9" fillId="0" borderId="0" xfId="59" applyFont="1" applyAlignment="1" applyProtection="1">
      <alignment horizontal="center" vertical="center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1" fontId="9" fillId="0" borderId="0" xfId="59" applyNumberFormat="1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left" vertical="justify"/>
      <protection/>
    </xf>
    <xf numFmtId="1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left" vertical="center" wrapText="1"/>
      <protection/>
    </xf>
    <xf numFmtId="1" fontId="10" fillId="0" borderId="0" xfId="59" applyNumberFormat="1" applyFont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9" fillId="0" borderId="0" xfId="62" applyFont="1" applyAlignment="1" applyProtection="1">
      <alignment vertical="justify"/>
      <protection/>
    </xf>
    <xf numFmtId="0" fontId="8" fillId="0" borderId="0" xfId="62" applyFont="1" applyAlignment="1" applyProtection="1">
      <alignment horizontal="left"/>
      <protection/>
    </xf>
    <xf numFmtId="0" fontId="9" fillId="0" borderId="0" xfId="62" applyFont="1" applyBorder="1" applyAlignment="1" applyProtection="1">
      <alignment vertical="justify"/>
      <protection/>
    </xf>
    <xf numFmtId="49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4" applyNumberFormat="1" applyFont="1" applyBorder="1" applyAlignment="1" applyProtection="1">
      <alignment horizontal="left" vertical="top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4" fillId="0" borderId="0" xfId="63" applyFont="1" applyProtection="1">
      <alignment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Border="1" applyProtection="1">
      <alignment/>
      <protection/>
    </xf>
    <xf numFmtId="1" fontId="10" fillId="0" borderId="0" xfId="63" applyNumberFormat="1" applyFont="1" applyBorder="1" applyProtection="1">
      <alignment/>
      <protection/>
    </xf>
    <xf numFmtId="1" fontId="10" fillId="0" borderId="0" xfId="63" applyNumberFormat="1" applyFont="1" applyProtection="1">
      <alignment/>
      <protection locked="0"/>
    </xf>
    <xf numFmtId="49" fontId="10" fillId="0" borderId="0" xfId="63" applyNumberFormat="1" applyFont="1" applyProtection="1">
      <alignment/>
      <protection/>
    </xf>
    <xf numFmtId="1" fontId="10" fillId="0" borderId="0" xfId="63" applyNumberFormat="1" applyFont="1" applyProtection="1">
      <alignment/>
      <protection/>
    </xf>
    <xf numFmtId="0" fontId="8" fillId="0" borderId="0" xfId="64" applyFont="1" applyAlignment="1" applyProtection="1">
      <alignment vertical="top"/>
      <protection/>
    </xf>
    <xf numFmtId="0" fontId="8" fillId="0" borderId="0" xfId="64" applyFont="1" applyAlignment="1" applyProtection="1">
      <alignment vertical="top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 applyProtection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 applyProtection="1">
      <alignment/>
      <protection locked="0"/>
    </xf>
    <xf numFmtId="0" fontId="9" fillId="0" borderId="0" xfId="67" applyFont="1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>
      <alignment wrapText="1"/>
      <protection/>
    </xf>
    <xf numFmtId="49" fontId="10" fillId="0" borderId="0" xfId="67" applyNumberFormat="1" applyFont="1" applyAlignment="1">
      <alignment horizontal="center" wrapText="1"/>
      <protection/>
    </xf>
    <xf numFmtId="0" fontId="8" fillId="0" borderId="0" xfId="64" applyFont="1" applyFill="1" applyAlignment="1" applyProtection="1">
      <alignment vertical="top"/>
      <protection/>
    </xf>
    <xf numFmtId="0" fontId="8" fillId="0" borderId="0" xfId="64" applyFont="1" applyFill="1" applyAlignment="1" applyProtection="1">
      <alignment horizontal="right" vertical="top" wrapText="1"/>
      <protection/>
    </xf>
    <xf numFmtId="0" fontId="10" fillId="0" borderId="0" xfId="65" applyFont="1" applyFill="1" applyAlignment="1" applyProtection="1">
      <alignment wrapText="1"/>
      <protection/>
    </xf>
    <xf numFmtId="0" fontId="10" fillId="0" borderId="0" xfId="66" applyFont="1" applyProtection="1">
      <alignment/>
      <protection/>
    </xf>
    <xf numFmtId="0" fontId="10" fillId="0" borderId="0" xfId="66" applyFont="1">
      <alignment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Alignment="1" applyProtection="1">
      <alignment horizontal="right"/>
      <protection/>
    </xf>
    <xf numFmtId="0" fontId="10" fillId="0" borderId="10" xfId="66" applyFont="1" applyBorder="1" applyProtection="1">
      <alignment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1" fontId="10" fillId="34" borderId="10" xfId="66" applyNumberFormat="1" applyFont="1" applyFill="1" applyBorder="1" applyProtection="1">
      <alignment/>
      <protection locked="0"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1" fontId="10" fillId="0" borderId="10" xfId="66" applyNumberFormat="1" applyFont="1" applyBorder="1" applyProtection="1">
      <alignment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0" fillId="36" borderId="10" xfId="66" applyNumberFormat="1" applyFont="1" applyFill="1" applyBorder="1" applyProtection="1">
      <alignment/>
      <protection locked="0"/>
    </xf>
    <xf numFmtId="0" fontId="11" fillId="0" borderId="10" xfId="66" applyFont="1" applyBorder="1" applyAlignment="1" applyProtection="1">
      <alignment horizontal="left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49" fontId="9" fillId="0" borderId="10" xfId="66" applyNumberFormat="1" applyFont="1" applyBorder="1" applyAlignment="1" applyProtection="1">
      <alignment horizontal="centerContinuous" wrapText="1"/>
      <protection/>
    </xf>
    <xf numFmtId="3" fontId="10" fillId="0" borderId="10" xfId="66" applyNumberFormat="1" applyFont="1" applyFill="1" applyBorder="1" applyProtection="1">
      <alignment/>
      <protection/>
    </xf>
    <xf numFmtId="0" fontId="10" fillId="0" borderId="0" xfId="66" applyFont="1" applyBorder="1" applyAlignment="1" applyProtection="1">
      <alignment wrapText="1"/>
      <protection locked="0"/>
    </xf>
    <xf numFmtId="0" fontId="18" fillId="0" borderId="0" xfId="66" applyFont="1" applyBorder="1" applyAlignment="1">
      <alignment vertical="center" wrapText="1"/>
      <protection/>
    </xf>
    <xf numFmtId="0" fontId="18" fillId="0" borderId="0" xfId="66" applyFont="1" applyBorder="1" applyAlignment="1" applyProtection="1">
      <alignment vertical="center" wrapText="1"/>
      <protection locked="0"/>
    </xf>
    <xf numFmtId="1" fontId="10" fillId="0" borderId="0" xfId="66" applyNumberFormat="1" applyFont="1" applyProtection="1">
      <alignment/>
      <protection locked="0"/>
    </xf>
    <xf numFmtId="0" fontId="10" fillId="0" borderId="0" xfId="66" applyFont="1" applyBorder="1" applyAlignment="1">
      <alignment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0" fillId="0" borderId="0" xfId="66" applyFont="1" applyBorder="1">
      <alignment/>
      <protection/>
    </xf>
    <xf numFmtId="0" fontId="10" fillId="0" borderId="0" xfId="66" applyFont="1" applyAlignment="1">
      <alignment wrapText="1"/>
      <protection/>
    </xf>
    <xf numFmtId="0" fontId="8" fillId="0" borderId="0" xfId="64" applyFont="1" applyAlignment="1" applyProtection="1">
      <alignment horizontal="right" vertical="top" wrapText="1"/>
      <protection locked="0"/>
    </xf>
    <xf numFmtId="0" fontId="8" fillId="0" borderId="0" xfId="64" applyFont="1" applyAlignment="1" applyProtection="1">
      <alignment horizontal="right" vertical="top"/>
      <protection locked="0"/>
    </xf>
    <xf numFmtId="49" fontId="19" fillId="0" borderId="10" xfId="66" applyNumberFormat="1" applyFont="1" applyBorder="1" applyAlignment="1" applyProtection="1">
      <alignment horizontal="centerContinuous" wrapText="1"/>
      <protection/>
    </xf>
    <xf numFmtId="1" fontId="10" fillId="35" borderId="10" xfId="62" applyNumberFormat="1" applyFont="1" applyFill="1" applyBorder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20" fillId="0" borderId="0" xfId="63" applyFont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49" fontId="23" fillId="0" borderId="10" xfId="57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9" fillId="0" borderId="0" xfId="0" applyNumberFormat="1" applyFont="1" applyBorder="1" applyAlignment="1" applyProtection="1" quotePrefix="1">
      <alignment horizontal="left" vertical="top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7" applyFont="1" applyBorder="1" applyAlignment="1" applyProtection="1" quotePrefix="1">
      <alignment horizontal="left" wrapText="1"/>
      <protection locked="0"/>
    </xf>
    <xf numFmtId="0" fontId="9" fillId="0" borderId="0" xfId="62" applyFont="1" applyAlignment="1" applyProtection="1" quotePrefix="1">
      <alignment horizontal="left"/>
      <protection locked="0"/>
    </xf>
    <xf numFmtId="0" fontId="9" fillId="0" borderId="0" xfId="60" applyFont="1" applyAlignment="1" applyProtection="1" quotePrefix="1">
      <alignment horizontal="left" vertical="center" wrapText="1"/>
      <protection locked="0"/>
    </xf>
    <xf numFmtId="0" fontId="3" fillId="0" borderId="0" xfId="61" applyFont="1" applyAlignment="1" applyProtection="1" quotePrefix="1">
      <alignment horizontal="left"/>
      <protection locked="0"/>
    </xf>
    <xf numFmtId="0" fontId="4" fillId="0" borderId="10" xfId="63" applyFont="1" applyBorder="1">
      <alignment/>
      <protection/>
    </xf>
    <xf numFmtId="14" fontId="6" fillId="0" borderId="10" xfId="64" applyNumberFormat="1" applyFont="1" applyBorder="1" applyAlignment="1" applyProtection="1" quotePrefix="1">
      <alignment horizontal="left" vertical="top" wrapText="1"/>
      <protection locked="0"/>
    </xf>
    <xf numFmtId="1" fontId="10" fillId="0" borderId="0" xfId="66" applyNumberFormat="1" applyFont="1" applyBorder="1" applyAlignment="1" applyProtection="1" quotePrefix="1">
      <alignment horizontal="left"/>
      <protection locked="0"/>
    </xf>
    <xf numFmtId="49" fontId="23" fillId="0" borderId="10" xfId="57" applyNumberFormat="1" applyFont="1" applyFill="1" applyBorder="1" applyAlignment="1" applyProtection="1" quotePrefix="1">
      <alignment horizontal="left" wrapText="1"/>
      <protection locked="0"/>
    </xf>
    <xf numFmtId="0" fontId="6" fillId="0" borderId="0" xfId="6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>
      <alignment horizontal="left" vertical="top" wrapText="1"/>
      <protection/>
    </xf>
    <xf numFmtId="165" fontId="10" fillId="0" borderId="32" xfId="64" applyNumberFormat="1" applyFont="1" applyBorder="1" applyAlignment="1" applyProtection="1">
      <alignment horizontal="left" vertical="top" wrapText="1"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Border="1" applyAlignment="1" applyProtection="1">
      <alignment horizontal="left" wrapText="1"/>
      <protection/>
    </xf>
    <xf numFmtId="0" fontId="10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>
      <alignment horizontal="center" wrapText="1"/>
      <protection/>
    </xf>
    <xf numFmtId="0" fontId="9" fillId="0" borderId="0" xfId="67" applyFont="1" applyBorder="1" applyAlignment="1" applyProtection="1">
      <alignment horizontal="left"/>
      <protection locked="0"/>
    </xf>
    <xf numFmtId="0" fontId="9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7" applyFont="1" applyBorder="1" applyAlignment="1" applyProtection="1">
      <alignment horizontal="left" vertical="center" wrapText="1"/>
      <protection locked="0"/>
    </xf>
    <xf numFmtId="0" fontId="8" fillId="0" borderId="0" xfId="67" applyFont="1" applyAlignment="1" applyProtection="1">
      <alignment horizontal="left"/>
      <protection/>
    </xf>
    <xf numFmtId="0" fontId="8" fillId="0" borderId="0" xfId="67" applyFont="1" applyAlignment="1" applyProtection="1">
      <alignment horizontal="right"/>
      <protection/>
    </xf>
    <xf numFmtId="166" fontId="9" fillId="0" borderId="32" xfId="64" applyNumberFormat="1" applyFont="1" applyBorder="1" applyAlignment="1" applyProtection="1">
      <alignment horizontal="left" vertical="top" wrapText="1"/>
      <protection/>
    </xf>
    <xf numFmtId="0" fontId="3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left"/>
      <protection/>
    </xf>
    <xf numFmtId="166" fontId="9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62" applyFont="1" applyBorder="1" applyAlignment="1" applyProtection="1">
      <alignment horizontal="right" vertical="justify" wrapText="1"/>
      <protection/>
    </xf>
    <xf numFmtId="0" fontId="10" fillId="0" borderId="0" xfId="62" applyFont="1" applyAlignment="1" applyProtection="1">
      <alignment horizontal="center"/>
      <protection locked="0"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1" xfId="62" applyFont="1" applyBorder="1" applyAlignment="1" applyProtection="1">
      <alignment horizontal="center" vertical="center" wrapText="1"/>
      <protection/>
    </xf>
    <xf numFmtId="0" fontId="9" fillId="0" borderId="18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49" fontId="9" fillId="0" borderId="11" xfId="62" applyNumberFormat="1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left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 quotePrefix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vertical="center" wrapText="1"/>
      <protection locked="0"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center" vertical="center" wrapText="1"/>
      <protection/>
    </xf>
    <xf numFmtId="166" fontId="9" fillId="0" borderId="0" xfId="62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2" applyNumberFormat="1" applyFont="1" applyAlignment="1" applyProtection="1">
      <alignment horizontal="left" vertical="justify"/>
      <protection/>
    </xf>
    <xf numFmtId="166" fontId="9" fillId="0" borderId="0" xfId="62" applyNumberFormat="1" applyFont="1" applyBorder="1" applyAlignment="1" applyProtection="1">
      <alignment horizontal="left" vertical="justify"/>
      <protection/>
    </xf>
    <xf numFmtId="1" fontId="9" fillId="0" borderId="0" xfId="60" applyNumberFormat="1" applyFont="1" applyAlignment="1" applyProtection="1">
      <alignment horizontal="center" vertical="center" wrapText="1"/>
      <protection locked="0"/>
    </xf>
    <xf numFmtId="49" fontId="9" fillId="0" borderId="0" xfId="60" applyNumberFormat="1" applyFont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2" applyFont="1" applyAlignment="1" applyProtection="1">
      <alignment horizontal="right"/>
      <protection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66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7" sqref="A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175410085</v>
      </c>
    </row>
    <row r="4" spans="1:8" ht="15">
      <c r="A4" s="584" t="s">
        <v>3</v>
      </c>
      <c r="B4" s="590"/>
      <c r="C4" s="590"/>
      <c r="D4" s="590"/>
      <c r="E4" s="501" t="s">
        <v>884</v>
      </c>
      <c r="F4" s="586" t="s">
        <v>4</v>
      </c>
      <c r="G4" s="587"/>
      <c r="H4" s="458" t="s">
        <v>159</v>
      </c>
    </row>
    <row r="5" spans="1:8" ht="15">
      <c r="A5" s="584" t="s">
        <v>5</v>
      </c>
      <c r="B5" s="585"/>
      <c r="C5" s="585"/>
      <c r="D5" s="585"/>
      <c r="E5" s="581" t="s">
        <v>887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83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92</v>
      </c>
      <c r="D15" s="151">
        <v>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394</v>
      </c>
      <c r="D17" s="151">
        <v>9951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36966</v>
      </c>
      <c r="D18" s="151">
        <v>37685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37535</v>
      </c>
      <c r="D19" s="155">
        <f>SUM(D11:D18)</f>
        <v>47643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80481</v>
      </c>
      <c r="D20" s="151">
        <v>81415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31870</v>
      </c>
      <c r="H21" s="156">
        <f>SUM(H22:H24)</f>
        <v>31593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8</v>
      </c>
      <c r="E24" s="237" t="s">
        <v>72</v>
      </c>
      <c r="F24" s="242" t="s">
        <v>73</v>
      </c>
      <c r="G24" s="152">
        <v>31870</v>
      </c>
      <c r="H24" s="152">
        <v>31593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47983</v>
      </c>
      <c r="H25" s="154">
        <f>H19+H20+H21</f>
        <v>47706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12818</v>
      </c>
      <c r="H27" s="154">
        <f>SUM(H28:H30)</f>
        <v>12818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12818</v>
      </c>
      <c r="H28" s="152">
        <v>12818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11021</v>
      </c>
      <c r="D30" s="151">
        <v>11098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6522</v>
      </c>
      <c r="H31" s="152">
        <v>277</v>
      </c>
      <c r="M31" s="157"/>
    </row>
    <row r="32" spans="1:15" ht="15">
      <c r="A32" s="235" t="s">
        <v>98</v>
      </c>
      <c r="B32" s="250" t="s">
        <v>99</v>
      </c>
      <c r="C32" s="155">
        <f>C30+C31</f>
        <v>11021</v>
      </c>
      <c r="D32" s="155">
        <f>D30+D31</f>
        <v>11098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19340</v>
      </c>
      <c r="H33" s="154">
        <f>H27+H31+H32</f>
        <v>13095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151522</v>
      </c>
      <c r="D34" s="155">
        <f>SUM(D35:D38)</f>
        <v>154272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147472</v>
      </c>
      <c r="D35" s="151">
        <v>149846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262983</v>
      </c>
      <c r="H36" s="154">
        <f>H25+H17+H33</f>
        <v>256461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4050</v>
      </c>
      <c r="D37" s="151">
        <v>4426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2307</v>
      </c>
      <c r="H44" s="152">
        <v>12284</v>
      </c>
    </row>
    <row r="45" spans="1:15" ht="15">
      <c r="A45" s="235" t="s">
        <v>136</v>
      </c>
      <c r="B45" s="249" t="s">
        <v>137</v>
      </c>
      <c r="C45" s="155">
        <f>C34+C39+C44</f>
        <v>151522</v>
      </c>
      <c r="D45" s="155">
        <f>D34+D39+D44</f>
        <v>154272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129</v>
      </c>
      <c r="H48" s="152">
        <v>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2436</v>
      </c>
      <c r="H49" s="154">
        <f>SUM(H43:H48)</f>
        <v>12288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15075</v>
      </c>
      <c r="H53" s="152">
        <v>15067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280565</v>
      </c>
      <c r="D55" s="155">
        <f>D19+D20+D21+D27+D32+D45+D51+D53+D54</f>
        <v>294436</v>
      </c>
      <c r="E55" s="237" t="s">
        <v>172</v>
      </c>
      <c r="F55" s="261" t="s">
        <v>173</v>
      </c>
      <c r="G55" s="154">
        <f>G49+G51+G52+G53+G54</f>
        <v>17511</v>
      </c>
      <c r="H55" s="154">
        <f>H49+H51+H52+H53+H54</f>
        <v>27355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45</v>
      </c>
      <c r="D58" s="151">
        <v>76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10726</v>
      </c>
      <c r="H59" s="152">
        <v>19202</v>
      </c>
      <c r="M59" s="157"/>
    </row>
    <row r="60" spans="1:8" ht="15">
      <c r="A60" s="235" t="s">
        <v>183</v>
      </c>
      <c r="B60" s="241" t="s">
        <v>184</v>
      </c>
      <c r="C60" s="151">
        <v>47</v>
      </c>
      <c r="D60" s="151">
        <v>60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19706</v>
      </c>
      <c r="H61" s="154">
        <f>SUM(H62:H68)</f>
        <v>23759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14786</v>
      </c>
      <c r="H62" s="152">
        <v>16866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2345</v>
      </c>
      <c r="H63" s="152">
        <v>4276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92</v>
      </c>
      <c r="D64" s="155">
        <f>SUM(D58:D63)</f>
        <v>136</v>
      </c>
      <c r="E64" s="237" t="s">
        <v>200</v>
      </c>
      <c r="F64" s="242" t="s">
        <v>201</v>
      </c>
      <c r="G64" s="152">
        <v>183</v>
      </c>
      <c r="H64" s="152">
        <v>452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88</v>
      </c>
      <c r="H66" s="152">
        <v>78</v>
      </c>
    </row>
    <row r="67" spans="1:8" ht="15">
      <c r="A67" s="235" t="s">
        <v>207</v>
      </c>
      <c r="B67" s="241" t="s">
        <v>208</v>
      </c>
      <c r="C67" s="151">
        <v>60866</v>
      </c>
      <c r="D67" s="151">
        <v>56233</v>
      </c>
      <c r="E67" s="237" t="s">
        <v>209</v>
      </c>
      <c r="F67" s="242" t="s">
        <v>210</v>
      </c>
      <c r="G67" s="152">
        <v>47</v>
      </c>
      <c r="H67" s="152">
        <v>15</v>
      </c>
    </row>
    <row r="68" spans="1:8" ht="15">
      <c r="A68" s="235" t="s">
        <v>211</v>
      </c>
      <c r="B68" s="241" t="s">
        <v>212</v>
      </c>
      <c r="C68" s="151">
        <v>335</v>
      </c>
      <c r="D68" s="151">
        <v>87</v>
      </c>
      <c r="E68" s="237" t="s">
        <v>213</v>
      </c>
      <c r="F68" s="242" t="s">
        <v>214</v>
      </c>
      <c r="G68" s="152">
        <v>2257</v>
      </c>
      <c r="H68" s="152">
        <v>2072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37456</v>
      </c>
      <c r="H69" s="152">
        <v>38072</v>
      </c>
    </row>
    <row r="70" spans="1:8" ht="15">
      <c r="A70" s="235" t="s">
        <v>218</v>
      </c>
      <c r="B70" s="241" t="s">
        <v>219</v>
      </c>
      <c r="C70" s="151">
        <v>800</v>
      </c>
      <c r="D70" s="151">
        <v>375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803</v>
      </c>
      <c r="D71" s="151">
        <v>796</v>
      </c>
      <c r="E71" s="253" t="s">
        <v>46</v>
      </c>
      <c r="F71" s="273" t="s">
        <v>224</v>
      </c>
      <c r="G71" s="161">
        <f>G59+G60+G61+G69+G70</f>
        <v>67888</v>
      </c>
      <c r="H71" s="161">
        <f>H59+H60+H61+H69+H70</f>
        <v>81033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16</v>
      </c>
      <c r="D73" s="151">
        <v>13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1393</v>
      </c>
      <c r="D74" s="151">
        <v>271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64213</v>
      </c>
      <c r="D75" s="155">
        <f>SUM(D67:D74)</f>
        <v>57775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3367</v>
      </c>
      <c r="D78" s="155">
        <f>SUM(D79:D81)</f>
        <v>3472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67888</v>
      </c>
      <c r="H79" s="162">
        <f>H71+H74+H75+H76</f>
        <v>81033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3367</v>
      </c>
      <c r="D81" s="151">
        <v>3472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9000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3367</v>
      </c>
      <c r="D84" s="155">
        <f>D83+D82+D78</f>
        <v>12472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143</v>
      </c>
      <c r="D88" s="151">
        <v>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145</v>
      </c>
      <c r="D91" s="155">
        <f>SUM(D87:D90)</f>
        <v>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67817</v>
      </c>
      <c r="D93" s="155">
        <f>D64+D75+D84+D91+D92</f>
        <v>70413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348382</v>
      </c>
      <c r="D94" s="164">
        <f>D93+D55</f>
        <v>364849</v>
      </c>
      <c r="E94" s="448" t="s">
        <v>270</v>
      </c>
      <c r="F94" s="289" t="s">
        <v>271</v>
      </c>
      <c r="G94" s="165">
        <f>G36+G39+G55+G79</f>
        <v>348382</v>
      </c>
      <c r="H94" s="165">
        <f>H36+H39+H55+H79</f>
        <v>364849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893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885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spans="1:5" ht="12.75">
      <c r="A101" s="169" t="s">
        <v>159</v>
      </c>
      <c r="D101" s="425" t="s">
        <v>871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3" sqref="D23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3" t="str">
        <f>'справка №1-БАЛАНС'!E3</f>
        <v>"ЗЪРНЕНИ ХРАНИ БЪЛГАРИЯ " АД</v>
      </c>
      <c r="C2" s="593"/>
      <c r="D2" s="593"/>
      <c r="E2" s="593"/>
      <c r="F2" s="595" t="s">
        <v>2</v>
      </c>
      <c r="G2" s="595"/>
      <c r="H2" s="522">
        <f>'справка №1-БАЛАНС'!H3</f>
        <v>175410085</v>
      </c>
    </row>
    <row r="3" spans="1:8" ht="15">
      <c r="A3" s="464" t="s">
        <v>275</v>
      </c>
      <c r="B3" s="593" t="str">
        <f>'справка №1-БАЛАНС'!E4</f>
        <v>Междинен индивидуален финансов отчет</v>
      </c>
      <c r="C3" s="593"/>
      <c r="D3" s="593"/>
      <c r="E3" s="593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4" t="str">
        <f>'справка №1-БАЛАНС'!E5</f>
        <v>към 31.12.2014 год</v>
      </c>
      <c r="C4" s="594"/>
      <c r="D4" s="594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242</v>
      </c>
      <c r="D9" s="46">
        <v>165</v>
      </c>
      <c r="E9" s="298" t="s">
        <v>285</v>
      </c>
      <c r="F9" s="545" t="s">
        <v>286</v>
      </c>
      <c r="G9" s="546"/>
      <c r="H9" s="546"/>
    </row>
    <row r="10" spans="1:8" ht="12">
      <c r="A10" s="298" t="s">
        <v>287</v>
      </c>
      <c r="B10" s="299" t="s">
        <v>288</v>
      </c>
      <c r="C10" s="46">
        <v>389</v>
      </c>
      <c r="D10" s="46">
        <v>352</v>
      </c>
      <c r="E10" s="298" t="s">
        <v>289</v>
      </c>
      <c r="F10" s="545" t="s">
        <v>290</v>
      </c>
      <c r="G10" s="546">
        <v>1219</v>
      </c>
      <c r="H10" s="546">
        <v>1145</v>
      </c>
    </row>
    <row r="11" spans="1:8" ht="12">
      <c r="A11" s="298" t="s">
        <v>291</v>
      </c>
      <c r="B11" s="299" t="s">
        <v>292</v>
      </c>
      <c r="C11" s="46">
        <v>1149</v>
      </c>
      <c r="D11" s="46">
        <v>1478</v>
      </c>
      <c r="E11" s="300" t="s">
        <v>293</v>
      </c>
      <c r="F11" s="545" t="s">
        <v>294</v>
      </c>
      <c r="G11" s="546">
        <v>2523</v>
      </c>
      <c r="H11" s="546">
        <v>2840</v>
      </c>
    </row>
    <row r="12" spans="1:8" ht="12">
      <c r="A12" s="298" t="s">
        <v>295</v>
      </c>
      <c r="B12" s="299" t="s">
        <v>296</v>
      </c>
      <c r="C12" s="46">
        <v>1159</v>
      </c>
      <c r="D12" s="46">
        <v>829</v>
      </c>
      <c r="E12" s="300" t="s">
        <v>78</v>
      </c>
      <c r="F12" s="545" t="s">
        <v>297</v>
      </c>
      <c r="G12" s="546">
        <v>9743</v>
      </c>
      <c r="H12" s="546">
        <v>2804</v>
      </c>
    </row>
    <row r="13" spans="1:18" ht="12">
      <c r="A13" s="298" t="s">
        <v>298</v>
      </c>
      <c r="B13" s="299" t="s">
        <v>299</v>
      </c>
      <c r="C13" s="46">
        <v>144</v>
      </c>
      <c r="D13" s="46">
        <v>115</v>
      </c>
      <c r="E13" s="301" t="s">
        <v>51</v>
      </c>
      <c r="F13" s="547" t="s">
        <v>300</v>
      </c>
      <c r="G13" s="544">
        <f>SUM(G9:G12)</f>
        <v>13485</v>
      </c>
      <c r="H13" s="544">
        <f>SUM(H9:H12)</f>
        <v>6789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9756</v>
      </c>
      <c r="D14" s="46">
        <v>3407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2290</v>
      </c>
      <c r="D16" s="47">
        <v>6160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15129</v>
      </c>
      <c r="D19" s="49">
        <f>SUM(D9:D15)+D16</f>
        <v>12506</v>
      </c>
      <c r="E19" s="304" t="s">
        <v>317</v>
      </c>
      <c r="F19" s="548" t="s">
        <v>318</v>
      </c>
      <c r="G19" s="546">
        <v>1998</v>
      </c>
      <c r="H19" s="546">
        <v>920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7231</v>
      </c>
      <c r="H20" s="546">
        <v>46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>
        <v>1430</v>
      </c>
      <c r="H21" s="546">
        <v>9072</v>
      </c>
    </row>
    <row r="22" spans="1:8" ht="24">
      <c r="A22" s="304" t="s">
        <v>324</v>
      </c>
      <c r="B22" s="305" t="s">
        <v>325</v>
      </c>
      <c r="C22" s="46">
        <v>2073</v>
      </c>
      <c r="D22" s="46">
        <v>3534</v>
      </c>
      <c r="E22" s="304" t="s">
        <v>326</v>
      </c>
      <c r="F22" s="548" t="s">
        <v>327</v>
      </c>
      <c r="G22" s="546"/>
      <c r="H22" s="546"/>
    </row>
    <row r="23" spans="1:8" ht="24">
      <c r="A23" s="298" t="s">
        <v>328</v>
      </c>
      <c r="B23" s="305" t="s">
        <v>329</v>
      </c>
      <c r="C23" s="46">
        <v>105</v>
      </c>
      <c r="D23" s="46">
        <v>28</v>
      </c>
      <c r="E23" s="298" t="s">
        <v>330</v>
      </c>
      <c r="F23" s="548" t="s">
        <v>331</v>
      </c>
      <c r="G23" s="546"/>
      <c r="H23" s="546"/>
    </row>
    <row r="24" spans="1:18" ht="12">
      <c r="A24" s="298" t="s">
        <v>332</v>
      </c>
      <c r="B24" s="305" t="s">
        <v>333</v>
      </c>
      <c r="C24" s="46"/>
      <c r="D24" s="46">
        <v>19</v>
      </c>
      <c r="E24" s="301" t="s">
        <v>103</v>
      </c>
      <c r="F24" s="550" t="s">
        <v>334</v>
      </c>
      <c r="G24" s="544">
        <f>SUM(G19:G23)</f>
        <v>10659</v>
      </c>
      <c r="H24" s="544">
        <f>SUM(H19:H23)</f>
        <v>10038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308</v>
      </c>
      <c r="D25" s="46">
        <v>428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2486</v>
      </c>
      <c r="D26" s="49">
        <f>SUM(D22:D25)</f>
        <v>4009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17615</v>
      </c>
      <c r="D28" s="50">
        <f>D26+D19</f>
        <v>16515</v>
      </c>
      <c r="E28" s="127" t="s">
        <v>339</v>
      </c>
      <c r="F28" s="550" t="s">
        <v>340</v>
      </c>
      <c r="G28" s="544">
        <f>G13+G15+G24</f>
        <v>24144</v>
      </c>
      <c r="H28" s="544">
        <f>H13+H15+H24</f>
        <v>16827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6529</v>
      </c>
      <c r="D30" s="50">
        <f>IF((H28-D28)&gt;0,H28-D28,0)</f>
        <v>312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/>
      <c r="H31" s="546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17615</v>
      </c>
      <c r="D33" s="49">
        <f>D28+D31+D32</f>
        <v>16515</v>
      </c>
      <c r="E33" s="127" t="s">
        <v>353</v>
      </c>
      <c r="F33" s="550" t="s">
        <v>354</v>
      </c>
      <c r="G33" s="53">
        <f>G32+G31+G28</f>
        <v>24144</v>
      </c>
      <c r="H33" s="53">
        <f>H32+H31+H28</f>
        <v>16827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6529</v>
      </c>
      <c r="D34" s="50">
        <f>IF((H33-D33)&gt;0,H33-D33,0)</f>
        <v>312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7</v>
      </c>
      <c r="D35" s="49">
        <f>D36+D37+D38</f>
        <v>35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/>
      <c r="D36" s="46">
        <v>70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>
        <v>7</v>
      </c>
      <c r="D37" s="430">
        <v>-35</v>
      </c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6522</v>
      </c>
      <c r="D39" s="457">
        <f>+IF((H33-D33-D35)&gt;0,H33-D33-D35,0)</f>
        <v>277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6522</v>
      </c>
      <c r="D41" s="52">
        <f>IF(H39=0,IF(D39-D40&gt;0,D39-D40+H40,0),IF(H39-H40&lt;0,H40-H39+D39,0))</f>
        <v>277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24144</v>
      </c>
      <c r="D42" s="53">
        <f>D33+D35+D39</f>
        <v>16827</v>
      </c>
      <c r="E42" s="128" t="s">
        <v>380</v>
      </c>
      <c r="F42" s="129" t="s">
        <v>381</v>
      </c>
      <c r="G42" s="53">
        <f>G39+G33</f>
        <v>24144</v>
      </c>
      <c r="H42" s="53">
        <f>H39+H33</f>
        <v>16827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6" t="s">
        <v>862</v>
      </c>
      <c r="B45" s="596"/>
      <c r="C45" s="596"/>
      <c r="D45" s="596"/>
      <c r="E45" s="596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4" t="s">
        <v>892</v>
      </c>
      <c r="C48" s="427" t="s">
        <v>382</v>
      </c>
      <c r="D48" s="591"/>
      <c r="E48" s="591"/>
      <c r="F48" s="591"/>
      <c r="G48" s="591"/>
      <c r="H48" s="591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582" t="s">
        <v>885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2"/>
      <c r="E50" s="592"/>
      <c r="F50" s="592"/>
      <c r="G50" s="592"/>
      <c r="H50" s="592"/>
    </row>
    <row r="51" spans="1:8" ht="12">
      <c r="A51" s="560"/>
      <c r="B51" s="556"/>
      <c r="C51" s="425"/>
      <c r="D51" s="425" t="s">
        <v>871</v>
      </c>
      <c r="E51" s="556"/>
      <c r="F51" s="556"/>
      <c r="G51" s="559"/>
      <c r="H51" s="559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7" sqref="A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индивидуален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31.12.2014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2702</v>
      </c>
      <c r="D10" s="54">
        <v>2816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-1505</v>
      </c>
      <c r="D11" s="54">
        <v>-1810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-1132</v>
      </c>
      <c r="D13" s="54">
        <v>-924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-1548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-212</v>
      </c>
      <c r="D15" s="54">
        <v>-332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-679</v>
      </c>
      <c r="D19" s="54">
        <v>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-826</v>
      </c>
      <c r="D20" s="55">
        <f>SUM(D10:D19)</f>
        <v>-1778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-34</v>
      </c>
      <c r="D22" s="54">
        <v>-783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120</v>
      </c>
      <c r="D23" s="54">
        <v>4022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-6615</v>
      </c>
      <c r="D24" s="54">
        <v>-10158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1635</v>
      </c>
      <c r="D25" s="54">
        <v>3359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510</v>
      </c>
      <c r="D26" s="54">
        <v>943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3806</v>
      </c>
      <c r="D28" s="54">
        <v>11281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280</v>
      </c>
      <c r="D29" s="54">
        <v>46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11451</v>
      </c>
      <c r="D31" s="54">
        <v>12893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11153</v>
      </c>
      <c r="D32" s="55">
        <f>SUM(D22:D31)</f>
        <v>21603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13763</v>
      </c>
      <c r="D36" s="54">
        <v>11387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-30356</v>
      </c>
      <c r="D37" s="54">
        <v>-19749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</v>
      </c>
      <c r="D38" s="54">
        <v>-4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-2560</v>
      </c>
      <c r="D39" s="54">
        <v>-2422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8949</v>
      </c>
      <c r="D41" s="54">
        <v>-9076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-10212</v>
      </c>
      <c r="D42" s="55">
        <f>SUM(D34:D41)</f>
        <v>-19864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115</v>
      </c>
      <c r="D43" s="55">
        <f>D42+D32+D20</f>
        <v>-39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</v>
      </c>
      <c r="D44" s="132">
        <v>69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145</v>
      </c>
      <c r="D45" s="55">
        <f>D44+D43</f>
        <v>30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143</v>
      </c>
      <c r="D46" s="56">
        <v>28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890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885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 C34:D41 C29:C31 D27:D31 C22:D2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7" sqref="A7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600" t="str">
        <f>'справка №1-БАЛАНС'!E3</f>
        <v>"ЗЪРНЕНИ ХРАНИ БЪЛГАРИЯ " АД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600" t="str">
        <f>'справка №1-БАЛАНС'!E4</f>
        <v>Междинен индивидуален финансов отчет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4" t="str">
        <f>'справка №1-БАЛАНС'!E5</f>
        <v>към 31.12.2014 год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31593</v>
      </c>
      <c r="I11" s="58">
        <f>'справка №1-БАЛАНС'!H28+'справка №1-БАЛАНС'!H31</f>
        <v>13095</v>
      </c>
      <c r="J11" s="58">
        <f>'справка №1-БАЛАНС'!H29+'справка №1-БАЛАНС'!H32</f>
        <v>0</v>
      </c>
      <c r="K11" s="60"/>
      <c r="L11" s="344">
        <f>SUM(C11:K11)</f>
        <v>256461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31593</v>
      </c>
      <c r="I15" s="61">
        <f t="shared" si="2"/>
        <v>13095</v>
      </c>
      <c r="J15" s="61">
        <f t="shared" si="2"/>
        <v>0</v>
      </c>
      <c r="K15" s="61">
        <f t="shared" si="2"/>
        <v>0</v>
      </c>
      <c r="L15" s="344">
        <f t="shared" si="1"/>
        <v>256461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6522</v>
      </c>
      <c r="J16" s="345">
        <f>+'справка №1-БАЛАНС'!G32</f>
        <v>0</v>
      </c>
      <c r="K16" s="60"/>
      <c r="L16" s="344">
        <f t="shared" si="1"/>
        <v>6522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277</v>
      </c>
      <c r="I17" s="62">
        <f t="shared" si="3"/>
        <v>-277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277</v>
      </c>
      <c r="I19" s="60">
        <v>-277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31870</v>
      </c>
      <c r="I29" s="59">
        <f t="shared" si="6"/>
        <v>19340</v>
      </c>
      <c r="J29" s="59">
        <f t="shared" si="6"/>
        <v>0</v>
      </c>
      <c r="K29" s="59">
        <f t="shared" si="6"/>
        <v>0</v>
      </c>
      <c r="L29" s="344">
        <f t="shared" si="1"/>
        <v>262983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31870</v>
      </c>
      <c r="I32" s="59">
        <f t="shared" si="7"/>
        <v>19340</v>
      </c>
      <c r="J32" s="59">
        <f t="shared" si="7"/>
        <v>0</v>
      </c>
      <c r="K32" s="59">
        <f t="shared" si="7"/>
        <v>0</v>
      </c>
      <c r="L32" s="344">
        <f t="shared" si="1"/>
        <v>262983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863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889</v>
      </c>
      <c r="B38" s="19"/>
      <c r="C38" s="15"/>
      <c r="D38" s="599" t="s">
        <v>522</v>
      </c>
      <c r="E38" s="599"/>
      <c r="F38" s="599" t="s">
        <v>885</v>
      </c>
      <c r="G38" s="599"/>
      <c r="H38" s="599"/>
      <c r="I38" s="599"/>
      <c r="J38" s="15" t="s">
        <v>858</v>
      </c>
      <c r="K38" s="15"/>
      <c r="L38" s="599" t="s">
        <v>872</v>
      </c>
      <c r="M38" s="599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M17" sqref="M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"ЗЪРНЕНИ ХРАНИ БЪЛГАРИЯ " АД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05" t="s">
        <v>5</v>
      </c>
      <c r="B3" s="606"/>
      <c r="C3" s="608" t="str">
        <f>'справка №1-БАЛАНС'!E5</f>
        <v>към 31.12.2014 год</v>
      </c>
      <c r="D3" s="608"/>
      <c r="E3" s="608"/>
      <c r="F3" s="482"/>
      <c r="G3" s="482"/>
      <c r="H3" s="482"/>
      <c r="I3" s="482"/>
      <c r="J3" s="482"/>
      <c r="K3" s="482"/>
      <c r="L3" s="482"/>
      <c r="M3" s="609" t="s">
        <v>4</v>
      </c>
      <c r="N3" s="609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13" t="s">
        <v>464</v>
      </c>
      <c r="B5" s="614"/>
      <c r="C5" s="61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15"/>
      <c r="B6" s="616"/>
      <c r="C6" s="61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87</v>
      </c>
      <c r="F11" s="189"/>
      <c r="G11" s="74">
        <f t="shared" si="2"/>
        <v>87</v>
      </c>
      <c r="H11" s="65"/>
      <c r="I11" s="65"/>
      <c r="J11" s="74">
        <f t="shared" si="3"/>
        <v>87</v>
      </c>
      <c r="K11" s="65"/>
      <c r="L11" s="65">
        <v>4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83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540</v>
      </c>
      <c r="E13" s="189">
        <v>90</v>
      </c>
      <c r="F13" s="189">
        <v>182</v>
      </c>
      <c r="G13" s="74">
        <f t="shared" si="2"/>
        <v>448</v>
      </c>
      <c r="H13" s="65"/>
      <c r="I13" s="65"/>
      <c r="J13" s="74">
        <f t="shared" si="3"/>
        <v>448</v>
      </c>
      <c r="K13" s="65">
        <v>533</v>
      </c>
      <c r="L13" s="65">
        <v>5</v>
      </c>
      <c r="M13" s="65">
        <v>182</v>
      </c>
      <c r="N13" s="74">
        <f t="shared" si="4"/>
        <v>356</v>
      </c>
      <c r="O13" s="65"/>
      <c r="P13" s="65"/>
      <c r="Q13" s="74">
        <f t="shared" si="0"/>
        <v>356</v>
      </c>
      <c r="R13" s="74">
        <f t="shared" si="1"/>
        <v>92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9951</v>
      </c>
      <c r="E15" s="454">
        <v>619</v>
      </c>
      <c r="F15" s="454">
        <v>10176</v>
      </c>
      <c r="G15" s="74">
        <f t="shared" si="2"/>
        <v>394</v>
      </c>
      <c r="H15" s="455"/>
      <c r="I15" s="455"/>
      <c r="J15" s="74">
        <f t="shared" si="3"/>
        <v>394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394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40013</v>
      </c>
      <c r="E16" s="189"/>
      <c r="F16" s="189">
        <v>840</v>
      </c>
      <c r="G16" s="74">
        <f t="shared" si="2"/>
        <v>39173</v>
      </c>
      <c r="H16" s="65"/>
      <c r="I16" s="65"/>
      <c r="J16" s="74">
        <f t="shared" si="3"/>
        <v>39173</v>
      </c>
      <c r="K16" s="65">
        <v>2329</v>
      </c>
      <c r="L16" s="65">
        <v>18</v>
      </c>
      <c r="M16" s="65">
        <v>140</v>
      </c>
      <c r="N16" s="74">
        <f t="shared" si="4"/>
        <v>2207</v>
      </c>
      <c r="O16" s="65"/>
      <c r="P16" s="65"/>
      <c r="Q16" s="74">
        <f aca="true" t="shared" si="5" ref="Q16:Q25">N16+O16-P16</f>
        <v>2207</v>
      </c>
      <c r="R16" s="74">
        <f aca="true" t="shared" si="6" ref="R16:R25">J16-Q16</f>
        <v>36966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50504</v>
      </c>
      <c r="E17" s="194">
        <f>SUM(E9:E16)</f>
        <v>796</v>
      </c>
      <c r="F17" s="194">
        <f>SUM(F9:F16)</f>
        <v>11198</v>
      </c>
      <c r="G17" s="74">
        <f t="shared" si="2"/>
        <v>40102</v>
      </c>
      <c r="H17" s="75">
        <f>SUM(H9:H16)</f>
        <v>0</v>
      </c>
      <c r="I17" s="75">
        <f>SUM(I9:I16)</f>
        <v>0</v>
      </c>
      <c r="J17" s="74">
        <f t="shared" si="3"/>
        <v>40102</v>
      </c>
      <c r="K17" s="75">
        <f>SUM(K9:K16)</f>
        <v>2862</v>
      </c>
      <c r="L17" s="75">
        <f>SUM(L9:L16)</f>
        <v>27</v>
      </c>
      <c r="M17" s="75">
        <f>SUM(M9:M16)</f>
        <v>322</v>
      </c>
      <c r="N17" s="74">
        <f t="shared" si="4"/>
        <v>2567</v>
      </c>
      <c r="O17" s="75">
        <f>SUM(O9:O16)</f>
        <v>0</v>
      </c>
      <c r="P17" s="75">
        <f>SUM(P9:P16)</f>
        <v>0</v>
      </c>
      <c r="Q17" s="74">
        <f t="shared" si="5"/>
        <v>2567</v>
      </c>
      <c r="R17" s="74">
        <f t="shared" si="6"/>
        <v>37535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82828</v>
      </c>
      <c r="E18" s="187">
        <v>234</v>
      </c>
      <c r="F18" s="187">
        <v>55</v>
      </c>
      <c r="G18" s="74">
        <f t="shared" si="2"/>
        <v>83007</v>
      </c>
      <c r="H18" s="63"/>
      <c r="I18" s="63"/>
      <c r="J18" s="74">
        <f t="shared" si="3"/>
        <v>83007</v>
      </c>
      <c r="K18" s="63">
        <v>1413</v>
      </c>
      <c r="L18" s="63">
        <v>1120</v>
      </c>
      <c r="M18" s="63">
        <v>7</v>
      </c>
      <c r="N18" s="74">
        <f t="shared" si="4"/>
        <v>2526</v>
      </c>
      <c r="O18" s="63"/>
      <c r="P18" s="63"/>
      <c r="Q18" s="74">
        <f t="shared" si="5"/>
        <v>2526</v>
      </c>
      <c r="R18" s="74">
        <f t="shared" si="6"/>
        <v>80481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</v>
      </c>
      <c r="E21" s="189"/>
      <c r="F21" s="189"/>
      <c r="G21" s="74">
        <f t="shared" si="2"/>
        <v>2</v>
      </c>
      <c r="H21" s="65"/>
      <c r="I21" s="65"/>
      <c r="J21" s="74">
        <f t="shared" si="3"/>
        <v>2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10</v>
      </c>
      <c r="L22" s="65">
        <v>2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12</v>
      </c>
      <c r="L25" s="66">
        <f t="shared" si="7"/>
        <v>2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154272</v>
      </c>
      <c r="E27" s="192">
        <f aca="true" t="shared" si="8" ref="E27:P27">SUM(E28:E31)</f>
        <v>60</v>
      </c>
      <c r="F27" s="192">
        <f t="shared" si="8"/>
        <v>2810</v>
      </c>
      <c r="G27" s="71">
        <f t="shared" si="2"/>
        <v>151522</v>
      </c>
      <c r="H27" s="70">
        <f t="shared" si="8"/>
        <v>0</v>
      </c>
      <c r="I27" s="70">
        <f t="shared" si="8"/>
        <v>0</v>
      </c>
      <c r="J27" s="71">
        <f t="shared" si="3"/>
        <v>151522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151522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149846</v>
      </c>
      <c r="E28" s="189"/>
      <c r="F28" s="189">
        <v>2374</v>
      </c>
      <c r="G28" s="74">
        <f t="shared" si="2"/>
        <v>147472</v>
      </c>
      <c r="H28" s="65"/>
      <c r="I28" s="65"/>
      <c r="J28" s="74">
        <f t="shared" si="3"/>
        <v>147472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147472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4426</v>
      </c>
      <c r="E30" s="189">
        <v>60</v>
      </c>
      <c r="F30" s="189">
        <v>436</v>
      </c>
      <c r="G30" s="74">
        <f t="shared" si="2"/>
        <v>4050</v>
      </c>
      <c r="H30" s="72"/>
      <c r="I30" s="72"/>
      <c r="J30" s="74">
        <f t="shared" si="3"/>
        <v>4050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4050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3472</v>
      </c>
      <c r="E37" s="189"/>
      <c r="F37" s="189"/>
      <c r="G37" s="74">
        <f t="shared" si="2"/>
        <v>3472</v>
      </c>
      <c r="H37" s="72"/>
      <c r="I37" s="72">
        <v>105</v>
      </c>
      <c r="J37" s="74">
        <f t="shared" si="3"/>
        <v>3367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3367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157744</v>
      </c>
      <c r="E38" s="194">
        <f aca="true" t="shared" si="12" ref="E38:P38">E27+E32+E37</f>
        <v>60</v>
      </c>
      <c r="F38" s="194">
        <f t="shared" si="12"/>
        <v>2810</v>
      </c>
      <c r="G38" s="74">
        <f t="shared" si="2"/>
        <v>154994</v>
      </c>
      <c r="H38" s="75">
        <f t="shared" si="12"/>
        <v>0</v>
      </c>
      <c r="I38" s="75">
        <f t="shared" si="12"/>
        <v>105</v>
      </c>
      <c r="J38" s="74">
        <f t="shared" si="3"/>
        <v>154889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154889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11098</v>
      </c>
      <c r="E39" s="568"/>
      <c r="F39" s="568">
        <v>77</v>
      </c>
      <c r="G39" s="74">
        <f t="shared" si="2"/>
        <v>11021</v>
      </c>
      <c r="H39" s="568"/>
      <c r="I39" s="568"/>
      <c r="J39" s="74">
        <f t="shared" si="3"/>
        <v>11021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11021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302194</v>
      </c>
      <c r="E40" s="437">
        <f>E17+E18+E19+E25+E38+E39</f>
        <v>1090</v>
      </c>
      <c r="F40" s="437">
        <f aca="true" t="shared" si="13" ref="F40:R40">F17+F18+F19+F25+F38+F39</f>
        <v>14140</v>
      </c>
      <c r="G40" s="437">
        <f t="shared" si="13"/>
        <v>289144</v>
      </c>
      <c r="H40" s="437">
        <f t="shared" si="13"/>
        <v>0</v>
      </c>
      <c r="I40" s="437">
        <f t="shared" si="13"/>
        <v>105</v>
      </c>
      <c r="J40" s="437">
        <f t="shared" si="13"/>
        <v>289039</v>
      </c>
      <c r="K40" s="437">
        <f t="shared" si="13"/>
        <v>4287</v>
      </c>
      <c r="L40" s="437">
        <f t="shared" si="13"/>
        <v>1149</v>
      </c>
      <c r="M40" s="437">
        <f t="shared" si="13"/>
        <v>329</v>
      </c>
      <c r="N40" s="437">
        <f t="shared" si="13"/>
        <v>5107</v>
      </c>
      <c r="O40" s="437">
        <f t="shared" si="13"/>
        <v>0</v>
      </c>
      <c r="P40" s="437">
        <f t="shared" si="13"/>
        <v>0</v>
      </c>
      <c r="Q40" s="437">
        <f t="shared" si="13"/>
        <v>5107</v>
      </c>
      <c r="R40" s="437">
        <f t="shared" si="13"/>
        <v>283932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7" t="s">
        <v>888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9" t="s">
        <v>782</v>
      </c>
      <c r="P44" s="620"/>
      <c r="Q44" s="620"/>
      <c r="R44" s="620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885</v>
      </c>
      <c r="K45" s="349"/>
      <c r="L45" s="349"/>
      <c r="M45" s="349"/>
      <c r="N45" s="349"/>
      <c r="O45" s="349"/>
      <c r="P45" s="599" t="s">
        <v>872</v>
      </c>
      <c r="Q45" s="59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Q5:Q6"/>
    <mergeCell ref="R5:R6"/>
    <mergeCell ref="J5:J6"/>
    <mergeCell ref="A5:B6"/>
    <mergeCell ref="C5:C6"/>
    <mergeCell ref="P45:Q45"/>
    <mergeCell ref="O44:R44"/>
    <mergeCell ref="A2:B2"/>
    <mergeCell ref="C2:H2"/>
    <mergeCell ref="A3:B3"/>
    <mergeCell ref="C3:E3"/>
    <mergeCell ref="M3:N3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610</v>
      </c>
      <c r="B1" s="625"/>
      <c r="C1" s="625"/>
      <c r="D1" s="625"/>
      <c r="E1" s="625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8" t="str">
        <f>'справка №1-БАЛАНС'!E3</f>
        <v>"ЗЪРНЕНИ ХРАНИ БЪЛГАРИЯ " АД</v>
      </c>
      <c r="C3" s="629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6" t="str">
        <f>'справка №1-БАЛАНС'!E5</f>
        <v>към 31.12.2014 год</v>
      </c>
      <c r="C4" s="627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60866</v>
      </c>
      <c r="D24" s="119">
        <f>SUM(D25:D27)</f>
        <v>60866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1603</v>
      </c>
      <c r="D25" s="108">
        <v>1603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80</v>
      </c>
      <c r="D26" s="108">
        <v>80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59183</v>
      </c>
      <c r="D27" s="108">
        <v>59183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335</v>
      </c>
      <c r="D28" s="108">
        <v>335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800</v>
      </c>
      <c r="D30" s="108">
        <v>800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803</v>
      </c>
      <c r="D31" s="108">
        <v>803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1409</v>
      </c>
      <c r="D38" s="105">
        <f>SUM(D39:D42)</f>
        <v>1409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1409</v>
      </c>
      <c r="D42" s="108">
        <v>1409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64213</v>
      </c>
      <c r="D43" s="104">
        <f>D24+D28+D29+D31+D30+D32+D33+D38</f>
        <v>64213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64213</v>
      </c>
      <c r="D44" s="103">
        <f>D43+D21+D19+D9</f>
        <v>64213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2307</v>
      </c>
      <c r="D56" s="103">
        <f>D57+D59</f>
        <v>0</v>
      </c>
      <c r="E56" s="119">
        <f t="shared" si="1"/>
        <v>2307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2307</v>
      </c>
      <c r="D57" s="108"/>
      <c r="E57" s="119">
        <f t="shared" si="1"/>
        <v>2307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129</v>
      </c>
      <c r="D64" s="108"/>
      <c r="E64" s="119">
        <f t="shared" si="1"/>
        <v>129</v>
      </c>
      <c r="F64" s="110"/>
    </row>
    <row r="65" spans="1:6" ht="12">
      <c r="A65" s="396" t="s">
        <v>710</v>
      </c>
      <c r="B65" s="397" t="s">
        <v>711</v>
      </c>
      <c r="C65" s="109">
        <v>110</v>
      </c>
      <c r="D65" s="109"/>
      <c r="E65" s="119">
        <f t="shared" si="1"/>
        <v>110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2436</v>
      </c>
      <c r="D66" s="103">
        <f>D52+D56+D61+D62+D63+D64</f>
        <v>0</v>
      </c>
      <c r="E66" s="119">
        <f t="shared" si="1"/>
        <v>2436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15075</v>
      </c>
      <c r="D68" s="108"/>
      <c r="E68" s="119">
        <f t="shared" si="1"/>
        <v>15075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14786</v>
      </c>
      <c r="D71" s="105">
        <f>SUM(D72:D74)</f>
        <v>14786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80</v>
      </c>
      <c r="D72" s="108">
        <v>80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14706</v>
      </c>
      <c r="D74" s="108">
        <v>14706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10726</v>
      </c>
      <c r="D75" s="103">
        <f>D76+D78</f>
        <v>10726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10726</v>
      </c>
      <c r="D76" s="108">
        <v>10726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4920</v>
      </c>
      <c r="D85" s="104">
        <f>SUM(D86:D90)+D94</f>
        <v>4920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2345</v>
      </c>
      <c r="D86" s="108">
        <v>2345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183</v>
      </c>
      <c r="D87" s="108">
        <v>183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88</v>
      </c>
      <c r="D89" s="108">
        <v>88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2257</v>
      </c>
      <c r="D90" s="103">
        <f>SUM(D91:D93)</f>
        <v>2257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617</v>
      </c>
      <c r="D91" s="108">
        <v>617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627</v>
      </c>
      <c r="D92" s="108">
        <v>627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1013</v>
      </c>
      <c r="D93" s="108">
        <v>1013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47</v>
      </c>
      <c r="D94" s="108">
        <v>47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37456</v>
      </c>
      <c r="D95" s="108">
        <v>37456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67888</v>
      </c>
      <c r="D96" s="104">
        <f>D85+D80+D75+D71+D95</f>
        <v>67888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85399</v>
      </c>
      <c r="D97" s="104">
        <f>D96+D68+D66</f>
        <v>67888</v>
      </c>
      <c r="E97" s="104">
        <f>E96+E68+E66</f>
        <v>17511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781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888</v>
      </c>
      <c r="B109" s="623"/>
      <c r="C109" s="622" t="s">
        <v>886</v>
      </c>
      <c r="D109" s="623"/>
      <c r="E109" s="623"/>
      <c r="F109" s="62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867</v>
      </c>
      <c r="D111" s="621"/>
      <c r="E111" s="621"/>
      <c r="F111" s="621"/>
    </row>
    <row r="112" spans="1:6" ht="12">
      <c r="A112" s="349"/>
      <c r="B112" s="388"/>
      <c r="C112" s="599" t="s">
        <v>872</v>
      </c>
      <c r="D112" s="59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7" sqref="A7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30" t="str">
        <f>'справка №1-БАЛАНС'!E3</f>
        <v>"ЗЪРНЕНИ ХРАНИ БЪЛГАРИЯ " АД</v>
      </c>
      <c r="C4" s="630"/>
      <c r="D4" s="630"/>
      <c r="E4" s="630"/>
      <c r="F4" s="630"/>
      <c r="G4" s="636" t="s">
        <v>2</v>
      </c>
      <c r="H4" s="636"/>
      <c r="I4" s="497">
        <f>'справка №1-БАЛАНС'!H3</f>
        <v>175410085</v>
      </c>
    </row>
    <row r="5" spans="1:9" ht="15">
      <c r="A5" s="498" t="s">
        <v>5</v>
      </c>
      <c r="B5" s="631" t="str">
        <f>'справка №1-БАЛАНС'!E5</f>
        <v>към 31.12.2014 год</v>
      </c>
      <c r="C5" s="631"/>
      <c r="D5" s="631"/>
      <c r="E5" s="631"/>
      <c r="F5" s="631"/>
      <c r="G5" s="634" t="s">
        <v>4</v>
      </c>
      <c r="H5" s="635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>
        <v>105223</v>
      </c>
      <c r="D19" s="98"/>
      <c r="E19" s="98"/>
      <c r="F19" s="98">
        <v>3472</v>
      </c>
      <c r="G19" s="98"/>
      <c r="H19" s="98">
        <v>105</v>
      </c>
      <c r="I19" s="434">
        <f t="shared" si="0"/>
        <v>3367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105223</v>
      </c>
      <c r="D26" s="85">
        <f t="shared" si="2"/>
        <v>0</v>
      </c>
      <c r="E26" s="85">
        <f t="shared" si="2"/>
        <v>0</v>
      </c>
      <c r="F26" s="85">
        <f t="shared" si="2"/>
        <v>3472</v>
      </c>
      <c r="G26" s="85">
        <f t="shared" si="2"/>
        <v>0</v>
      </c>
      <c r="H26" s="85">
        <f t="shared" si="2"/>
        <v>105</v>
      </c>
      <c r="I26" s="434">
        <f t="shared" si="0"/>
        <v>3367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8" t="s">
        <v>888</v>
      </c>
      <c r="B30" s="633"/>
      <c r="C30" s="633"/>
      <c r="D30" s="456" t="s">
        <v>820</v>
      </c>
      <c r="E30" s="632"/>
      <c r="F30" s="632"/>
      <c r="G30" s="632"/>
      <c r="H30" s="420" t="s">
        <v>782</v>
      </c>
      <c r="I30" s="632"/>
      <c r="J30" s="632"/>
    </row>
    <row r="31" spans="1:9" s="517" customFormat="1" ht="12">
      <c r="A31" s="349"/>
      <c r="B31" s="388"/>
      <c r="C31" s="349"/>
      <c r="D31" s="519"/>
      <c r="E31" s="519" t="s">
        <v>885</v>
      </c>
      <c r="F31" s="519"/>
      <c r="G31" s="519"/>
      <c r="H31" s="599" t="s">
        <v>872</v>
      </c>
      <c r="I31" s="59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A8" sqref="A8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"ЗЪРНЕНИ ХРАНИ БЪЛГАРИЯ " АД</v>
      </c>
      <c r="C5" s="637"/>
      <c r="D5" s="637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8" t="str">
        <f>'справка №1-БАЛАНС'!E5</f>
        <v>към 31.12.2014 год</v>
      </c>
      <c r="C6" s="638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0">
        <v>5681</v>
      </c>
      <c r="D12" s="440">
        <v>67</v>
      </c>
      <c r="E12" s="440"/>
      <c r="F12" s="442">
        <f>C12-E12</f>
        <v>5681</v>
      </c>
    </row>
    <row r="13" spans="1:6" ht="12.75">
      <c r="A13" s="36" t="s">
        <v>870</v>
      </c>
      <c r="B13" s="37"/>
      <c r="C13" s="440">
        <v>51346</v>
      </c>
      <c r="D13" s="440">
        <v>100</v>
      </c>
      <c r="E13" s="440"/>
      <c r="F13" s="442">
        <f aca="true" t="shared" si="0" ref="F13:F18">C13-E13</f>
        <v>51346</v>
      </c>
    </row>
    <row r="14" spans="1:6" ht="15">
      <c r="A14" s="572" t="s">
        <v>873</v>
      </c>
      <c r="B14" s="37"/>
      <c r="C14" s="440">
        <v>5</v>
      </c>
      <c r="D14" s="440">
        <v>100</v>
      </c>
      <c r="E14" s="440"/>
      <c r="F14" s="442">
        <f t="shared" si="0"/>
        <v>5</v>
      </c>
    </row>
    <row r="15" spans="1:6" ht="15">
      <c r="A15" s="572" t="s">
        <v>874</v>
      </c>
      <c r="B15" s="37"/>
      <c r="C15" s="440">
        <v>5</v>
      </c>
      <c r="D15" s="440">
        <v>100</v>
      </c>
      <c r="E15" s="440"/>
      <c r="F15" s="442">
        <f t="shared" si="0"/>
        <v>5</v>
      </c>
    </row>
    <row r="16" spans="1:6" ht="15">
      <c r="A16" s="572" t="s">
        <v>875</v>
      </c>
      <c r="B16" s="37"/>
      <c r="C16" s="440">
        <v>62478</v>
      </c>
      <c r="D16" s="440">
        <v>51.22</v>
      </c>
      <c r="E16" s="440"/>
      <c r="F16" s="442">
        <f t="shared" si="0"/>
        <v>62478</v>
      </c>
    </row>
    <row r="17" spans="1:6" ht="15">
      <c r="A17" s="572" t="s">
        <v>876</v>
      </c>
      <c r="B17" s="37"/>
      <c r="C17" s="440">
        <v>4896</v>
      </c>
      <c r="D17" s="440">
        <v>68</v>
      </c>
      <c r="E17" s="440"/>
      <c r="F17" s="442">
        <f t="shared" si="0"/>
        <v>4896</v>
      </c>
    </row>
    <row r="18" spans="1:6" ht="15">
      <c r="A18" s="572" t="s">
        <v>877</v>
      </c>
      <c r="B18" s="37"/>
      <c r="C18" s="440">
        <v>37</v>
      </c>
      <c r="D18" s="440">
        <v>50</v>
      </c>
      <c r="E18" s="440"/>
      <c r="F18" s="442">
        <f t="shared" si="0"/>
        <v>37</v>
      </c>
    </row>
    <row r="19" spans="1:6" ht="15">
      <c r="A19" s="572" t="s">
        <v>878</v>
      </c>
      <c r="B19" s="37"/>
      <c r="C19" s="440">
        <v>220</v>
      </c>
      <c r="D19" s="440">
        <v>60</v>
      </c>
      <c r="E19" s="440"/>
      <c r="F19" s="442">
        <f aca="true" t="shared" si="1" ref="F19:F29">C19-E19</f>
        <v>220</v>
      </c>
    </row>
    <row r="20" spans="1:6" ht="15">
      <c r="A20" s="572" t="s">
        <v>879</v>
      </c>
      <c r="B20" s="37"/>
      <c r="C20" s="440">
        <v>68</v>
      </c>
      <c r="D20" s="440">
        <v>60</v>
      </c>
      <c r="E20" s="440"/>
      <c r="F20" s="442">
        <f t="shared" si="1"/>
        <v>68</v>
      </c>
    </row>
    <row r="21" spans="1:6" ht="15">
      <c r="A21" s="583" t="s">
        <v>891</v>
      </c>
      <c r="B21" s="37"/>
      <c r="C21" s="440">
        <v>29</v>
      </c>
      <c r="D21" s="440">
        <v>100</v>
      </c>
      <c r="E21" s="440"/>
      <c r="F21" s="442">
        <f t="shared" si="1"/>
        <v>29</v>
      </c>
    </row>
    <row r="22" spans="1:6" ht="15">
      <c r="A22" s="572" t="s">
        <v>880</v>
      </c>
      <c r="B22" s="37"/>
      <c r="C22" s="440">
        <v>160</v>
      </c>
      <c r="D22" s="440">
        <v>66</v>
      </c>
      <c r="E22" s="440"/>
      <c r="F22" s="442">
        <f t="shared" si="1"/>
        <v>160</v>
      </c>
    </row>
    <row r="23" spans="1:6" ht="15">
      <c r="A23" s="572" t="s">
        <v>881</v>
      </c>
      <c r="B23" s="37"/>
      <c r="C23" s="440">
        <v>122</v>
      </c>
      <c r="D23" s="440">
        <v>60</v>
      </c>
      <c r="E23" s="440"/>
      <c r="F23" s="442">
        <f t="shared" si="1"/>
        <v>122</v>
      </c>
    </row>
    <row r="24" spans="1:6" ht="15">
      <c r="A24" s="572" t="s">
        <v>882</v>
      </c>
      <c r="B24" s="37"/>
      <c r="C24" s="440">
        <v>1231</v>
      </c>
      <c r="D24" s="440">
        <v>88.32</v>
      </c>
      <c r="E24" s="440"/>
      <c r="F24" s="442">
        <f t="shared" si="1"/>
        <v>1231</v>
      </c>
    </row>
    <row r="25" spans="1:6" ht="15">
      <c r="A25" s="572" t="s">
        <v>883</v>
      </c>
      <c r="B25" s="37"/>
      <c r="C25" s="440">
        <v>21194</v>
      </c>
      <c r="D25" s="440">
        <v>69.05</v>
      </c>
      <c r="E25" s="440"/>
      <c r="F25" s="442">
        <f t="shared" si="1"/>
        <v>21194</v>
      </c>
    </row>
    <row r="26" spans="1:6" ht="12.75">
      <c r="A26" s="580"/>
      <c r="B26" s="37"/>
      <c r="C26" s="440"/>
      <c r="D26" s="440"/>
      <c r="E26" s="440"/>
      <c r="F26" s="442">
        <f t="shared" si="1"/>
        <v>0</v>
      </c>
    </row>
    <row r="27" spans="1:6" ht="12.75">
      <c r="A27" s="580"/>
      <c r="B27" s="37"/>
      <c r="C27" s="440"/>
      <c r="D27" s="440"/>
      <c r="E27" s="440"/>
      <c r="F27" s="442">
        <f t="shared" si="1"/>
        <v>0</v>
      </c>
    </row>
    <row r="28" spans="1:6" ht="12.75">
      <c r="A28" s="580"/>
      <c r="B28" s="37"/>
      <c r="C28" s="440"/>
      <c r="D28" s="440"/>
      <c r="E28" s="440"/>
      <c r="F28" s="442">
        <f t="shared" si="1"/>
        <v>0</v>
      </c>
    </row>
    <row r="29" spans="1:6" ht="12.75">
      <c r="A29" s="580"/>
      <c r="B29" s="37"/>
      <c r="C29" s="440"/>
      <c r="D29" s="440"/>
      <c r="E29" s="440"/>
      <c r="F29" s="442">
        <f t="shared" si="1"/>
        <v>0</v>
      </c>
    </row>
    <row r="30" spans="1:16" ht="11.25" customHeight="1">
      <c r="A30" s="38" t="s">
        <v>565</v>
      </c>
      <c r="B30" s="39" t="s">
        <v>833</v>
      </c>
      <c r="C30" s="429">
        <f>SUM(C12:C29)</f>
        <v>147472</v>
      </c>
      <c r="D30" s="429"/>
      <c r="E30" s="429">
        <f>SUM(E12:E29)</f>
        <v>0</v>
      </c>
      <c r="F30" s="441">
        <f>SUM(F12:F29)</f>
        <v>147472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6.5" customHeight="1">
      <c r="A31" s="36" t="s">
        <v>834</v>
      </c>
      <c r="B31" s="40"/>
      <c r="C31" s="429"/>
      <c r="D31" s="429"/>
      <c r="E31" s="429"/>
      <c r="F31" s="441"/>
    </row>
    <row r="32" spans="1:6" ht="12.75">
      <c r="A32" s="36" t="s">
        <v>544</v>
      </c>
      <c r="B32" s="40"/>
      <c r="C32" s="440"/>
      <c r="D32" s="440"/>
      <c r="E32" s="440"/>
      <c r="F32" s="442">
        <f>C32-E32</f>
        <v>0</v>
      </c>
    </row>
    <row r="33" spans="1:6" ht="12.75">
      <c r="A33" s="36" t="s">
        <v>547</v>
      </c>
      <c r="B33" s="40"/>
      <c r="C33" s="440"/>
      <c r="D33" s="440"/>
      <c r="E33" s="440"/>
      <c r="F33" s="442">
        <f aca="true" t="shared" si="2" ref="F33:F46">C33-E33</f>
        <v>0</v>
      </c>
    </row>
    <row r="34" spans="1:6" ht="12.75">
      <c r="A34" s="36" t="s">
        <v>550</v>
      </c>
      <c r="B34" s="40"/>
      <c r="C34" s="440"/>
      <c r="D34" s="440"/>
      <c r="E34" s="440"/>
      <c r="F34" s="442">
        <f t="shared" si="2"/>
        <v>0</v>
      </c>
    </row>
    <row r="35" spans="1:6" ht="12.75">
      <c r="A35" s="36" t="s">
        <v>553</v>
      </c>
      <c r="B35" s="40"/>
      <c r="C35" s="440"/>
      <c r="D35" s="440"/>
      <c r="E35" s="440"/>
      <c r="F35" s="442">
        <f t="shared" si="2"/>
        <v>0</v>
      </c>
    </row>
    <row r="36" spans="1:6" ht="12.75">
      <c r="A36" s="36">
        <v>5</v>
      </c>
      <c r="B36" s="37"/>
      <c r="C36" s="440"/>
      <c r="D36" s="440"/>
      <c r="E36" s="440"/>
      <c r="F36" s="442">
        <f t="shared" si="2"/>
        <v>0</v>
      </c>
    </row>
    <row r="37" spans="1:6" ht="12.75">
      <c r="A37" s="36">
        <v>6</v>
      </c>
      <c r="B37" s="37"/>
      <c r="C37" s="440"/>
      <c r="D37" s="440"/>
      <c r="E37" s="440"/>
      <c r="F37" s="442">
        <f t="shared" si="2"/>
        <v>0</v>
      </c>
    </row>
    <row r="38" spans="1:6" ht="12.75">
      <c r="A38" s="36">
        <v>7</v>
      </c>
      <c r="B38" s="37"/>
      <c r="C38" s="440"/>
      <c r="D38" s="440"/>
      <c r="E38" s="440"/>
      <c r="F38" s="442">
        <f t="shared" si="2"/>
        <v>0</v>
      </c>
    </row>
    <row r="39" spans="1:6" ht="12.75">
      <c r="A39" s="36">
        <v>8</v>
      </c>
      <c r="B39" s="37"/>
      <c r="C39" s="440"/>
      <c r="D39" s="440"/>
      <c r="E39" s="440"/>
      <c r="F39" s="442">
        <f t="shared" si="2"/>
        <v>0</v>
      </c>
    </row>
    <row r="40" spans="1:6" ht="12.75">
      <c r="A40" s="36">
        <v>9</v>
      </c>
      <c r="B40" s="37"/>
      <c r="C40" s="440"/>
      <c r="D40" s="440"/>
      <c r="E40" s="440"/>
      <c r="F40" s="442">
        <f t="shared" si="2"/>
        <v>0</v>
      </c>
    </row>
    <row r="41" spans="1:6" ht="12.75">
      <c r="A41" s="36">
        <v>10</v>
      </c>
      <c r="B41" s="37"/>
      <c r="C41" s="440"/>
      <c r="D41" s="440"/>
      <c r="E41" s="440"/>
      <c r="F41" s="442">
        <f t="shared" si="2"/>
        <v>0</v>
      </c>
    </row>
    <row r="42" spans="1:6" ht="12.75">
      <c r="A42" s="36">
        <v>11</v>
      </c>
      <c r="B42" s="37"/>
      <c r="C42" s="440"/>
      <c r="D42" s="440"/>
      <c r="E42" s="440"/>
      <c r="F42" s="442">
        <f t="shared" si="2"/>
        <v>0</v>
      </c>
    </row>
    <row r="43" spans="1:6" ht="12.75">
      <c r="A43" s="36">
        <v>12</v>
      </c>
      <c r="B43" s="37"/>
      <c r="C43" s="440"/>
      <c r="D43" s="440"/>
      <c r="E43" s="440"/>
      <c r="F43" s="442">
        <f t="shared" si="2"/>
        <v>0</v>
      </c>
    </row>
    <row r="44" spans="1:6" ht="12.75">
      <c r="A44" s="36">
        <v>13</v>
      </c>
      <c r="B44" s="37"/>
      <c r="C44" s="440"/>
      <c r="D44" s="440"/>
      <c r="E44" s="440"/>
      <c r="F44" s="442">
        <f t="shared" si="2"/>
        <v>0</v>
      </c>
    </row>
    <row r="45" spans="1:6" ht="12" customHeight="1">
      <c r="A45" s="36">
        <v>14</v>
      </c>
      <c r="B45" s="37"/>
      <c r="C45" s="440"/>
      <c r="D45" s="440"/>
      <c r="E45" s="440"/>
      <c r="F45" s="442">
        <f t="shared" si="2"/>
        <v>0</v>
      </c>
    </row>
    <row r="46" spans="1:6" ht="12.75">
      <c r="A46" s="36">
        <v>15</v>
      </c>
      <c r="B46" s="37"/>
      <c r="C46" s="440"/>
      <c r="D46" s="440"/>
      <c r="E46" s="440"/>
      <c r="F46" s="442">
        <f t="shared" si="2"/>
        <v>0</v>
      </c>
    </row>
    <row r="47" spans="1:16" ht="15" customHeight="1">
      <c r="A47" s="38" t="s">
        <v>582</v>
      </c>
      <c r="B47" s="39" t="s">
        <v>835</v>
      </c>
      <c r="C47" s="429">
        <f>SUM(C32:C46)</f>
        <v>0</v>
      </c>
      <c r="D47" s="429"/>
      <c r="E47" s="429">
        <f>SUM(E32:E46)</f>
        <v>0</v>
      </c>
      <c r="F47" s="441">
        <f>SUM(F32:F46)</f>
        <v>0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6" ht="12.75" customHeight="1">
      <c r="A48" s="36" t="s">
        <v>836</v>
      </c>
      <c r="B48" s="40"/>
      <c r="C48" s="429"/>
      <c r="D48" s="429"/>
      <c r="E48" s="429"/>
      <c r="F48" s="441"/>
    </row>
    <row r="49" spans="1:6" ht="15.75">
      <c r="A49" s="571" t="s">
        <v>868</v>
      </c>
      <c r="B49" s="40"/>
      <c r="C49" s="440">
        <v>3578</v>
      </c>
      <c r="D49" s="440">
        <v>1.2</v>
      </c>
      <c r="E49" s="440">
        <v>3578</v>
      </c>
      <c r="F49" s="442">
        <f>C49-E49</f>
        <v>0</v>
      </c>
    </row>
    <row r="50" spans="1:6" ht="12.75">
      <c r="A50" s="36" t="s">
        <v>869</v>
      </c>
      <c r="B50" s="40"/>
      <c r="C50" s="440">
        <v>472</v>
      </c>
      <c r="D50" s="440">
        <v>39.98</v>
      </c>
      <c r="E50" s="440"/>
      <c r="F50" s="442">
        <f aca="true" t="shared" si="3" ref="F50:F63">C50-E50</f>
        <v>472</v>
      </c>
    </row>
    <row r="51" spans="1:6" ht="12.75">
      <c r="A51" s="36"/>
      <c r="B51" s="40"/>
      <c r="C51" s="440"/>
      <c r="D51" s="440"/>
      <c r="E51" s="440"/>
      <c r="F51" s="442">
        <f t="shared" si="3"/>
        <v>0</v>
      </c>
    </row>
    <row r="52" spans="1:6" ht="12.75">
      <c r="A52" s="36" t="s">
        <v>553</v>
      </c>
      <c r="B52" s="40"/>
      <c r="C52" s="440"/>
      <c r="D52" s="440"/>
      <c r="E52" s="440"/>
      <c r="F52" s="442">
        <f t="shared" si="3"/>
        <v>0</v>
      </c>
    </row>
    <row r="53" spans="1:6" ht="12.75">
      <c r="A53" s="36">
        <v>5</v>
      </c>
      <c r="B53" s="37"/>
      <c r="C53" s="440"/>
      <c r="D53" s="440"/>
      <c r="E53" s="440"/>
      <c r="F53" s="442">
        <f t="shared" si="3"/>
        <v>0</v>
      </c>
    </row>
    <row r="54" spans="1:6" ht="12.75">
      <c r="A54" s="36">
        <v>6</v>
      </c>
      <c r="B54" s="37"/>
      <c r="C54" s="440"/>
      <c r="D54" s="440"/>
      <c r="E54" s="440"/>
      <c r="F54" s="442">
        <f t="shared" si="3"/>
        <v>0</v>
      </c>
    </row>
    <row r="55" spans="1:6" ht="12.75">
      <c r="A55" s="36">
        <v>7</v>
      </c>
      <c r="B55" s="37"/>
      <c r="C55" s="440"/>
      <c r="D55" s="440"/>
      <c r="E55" s="440"/>
      <c r="F55" s="442">
        <f t="shared" si="3"/>
        <v>0</v>
      </c>
    </row>
    <row r="56" spans="1:6" ht="12.75">
      <c r="A56" s="36">
        <v>8</v>
      </c>
      <c r="B56" s="37"/>
      <c r="C56" s="440"/>
      <c r="D56" s="440"/>
      <c r="E56" s="440"/>
      <c r="F56" s="442">
        <f t="shared" si="3"/>
        <v>0</v>
      </c>
    </row>
    <row r="57" spans="1:6" ht="12.75">
      <c r="A57" s="36">
        <v>9</v>
      </c>
      <c r="B57" s="37"/>
      <c r="C57" s="440"/>
      <c r="D57" s="440"/>
      <c r="E57" s="440"/>
      <c r="F57" s="442">
        <f t="shared" si="3"/>
        <v>0</v>
      </c>
    </row>
    <row r="58" spans="1:6" ht="12.75">
      <c r="A58" s="36">
        <v>10</v>
      </c>
      <c r="B58" s="37"/>
      <c r="C58" s="440"/>
      <c r="D58" s="440"/>
      <c r="E58" s="440"/>
      <c r="F58" s="442">
        <f t="shared" si="3"/>
        <v>0</v>
      </c>
    </row>
    <row r="59" spans="1:6" ht="12.75">
      <c r="A59" s="36">
        <v>11</v>
      </c>
      <c r="B59" s="37"/>
      <c r="C59" s="440"/>
      <c r="D59" s="440"/>
      <c r="E59" s="440"/>
      <c r="F59" s="442">
        <f t="shared" si="3"/>
        <v>0</v>
      </c>
    </row>
    <row r="60" spans="1:6" ht="12.75">
      <c r="A60" s="36">
        <v>12</v>
      </c>
      <c r="B60" s="37"/>
      <c r="C60" s="440"/>
      <c r="D60" s="440"/>
      <c r="E60" s="440"/>
      <c r="F60" s="442">
        <f t="shared" si="3"/>
        <v>0</v>
      </c>
    </row>
    <row r="61" spans="1:6" ht="12.75">
      <c r="A61" s="36">
        <v>13</v>
      </c>
      <c r="B61" s="37"/>
      <c r="C61" s="440"/>
      <c r="D61" s="440"/>
      <c r="E61" s="440"/>
      <c r="F61" s="442">
        <f t="shared" si="3"/>
        <v>0</v>
      </c>
    </row>
    <row r="62" spans="1:6" ht="12" customHeight="1">
      <c r="A62" s="36">
        <v>14</v>
      </c>
      <c r="B62" s="37"/>
      <c r="C62" s="440"/>
      <c r="D62" s="440"/>
      <c r="E62" s="440"/>
      <c r="F62" s="442">
        <f t="shared" si="3"/>
        <v>0</v>
      </c>
    </row>
    <row r="63" spans="1:6" ht="12.75">
      <c r="A63" s="36">
        <v>15</v>
      </c>
      <c r="B63" s="37"/>
      <c r="C63" s="440"/>
      <c r="D63" s="440"/>
      <c r="E63" s="440"/>
      <c r="F63" s="442">
        <f t="shared" si="3"/>
        <v>0</v>
      </c>
    </row>
    <row r="64" spans="1:16" ht="12" customHeight="1">
      <c r="A64" s="38" t="s">
        <v>601</v>
      </c>
      <c r="B64" s="39" t="s">
        <v>837</v>
      </c>
      <c r="C64" s="429">
        <f>SUM(C49:C63)</f>
        <v>4050</v>
      </c>
      <c r="D64" s="429"/>
      <c r="E64" s="429">
        <f>SUM(E49:E63)</f>
        <v>3578</v>
      </c>
      <c r="F64" s="441">
        <f>SUM(F49:F63)</f>
        <v>472</v>
      </c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6" ht="18.75" customHeight="1">
      <c r="A65" s="36" t="s">
        <v>838</v>
      </c>
      <c r="B65" s="40"/>
      <c r="C65" s="429"/>
      <c r="D65" s="429"/>
      <c r="E65" s="429"/>
      <c r="F65" s="441"/>
    </row>
    <row r="66" spans="1:6" ht="12.75">
      <c r="A66" s="36" t="s">
        <v>544</v>
      </c>
      <c r="B66" s="40"/>
      <c r="C66" s="440"/>
      <c r="D66" s="440"/>
      <c r="E66" s="440"/>
      <c r="F66" s="442">
        <f>C66-E66</f>
        <v>0</v>
      </c>
    </row>
    <row r="67" spans="1:6" ht="12.75">
      <c r="A67" s="36" t="s">
        <v>547</v>
      </c>
      <c r="B67" s="40"/>
      <c r="C67" s="440"/>
      <c r="D67" s="440"/>
      <c r="E67" s="440"/>
      <c r="F67" s="442">
        <f aca="true" t="shared" si="4" ref="F67:F80">C67-E67</f>
        <v>0</v>
      </c>
    </row>
    <row r="68" spans="1:6" ht="12.75">
      <c r="A68" s="36" t="s">
        <v>550</v>
      </c>
      <c r="B68" s="40"/>
      <c r="C68" s="440"/>
      <c r="D68" s="440"/>
      <c r="E68" s="440"/>
      <c r="F68" s="442">
        <f t="shared" si="4"/>
        <v>0</v>
      </c>
    </row>
    <row r="69" spans="1:6" ht="12.75">
      <c r="A69" s="36" t="s">
        <v>553</v>
      </c>
      <c r="B69" s="40"/>
      <c r="C69" s="440"/>
      <c r="D69" s="440"/>
      <c r="E69" s="440"/>
      <c r="F69" s="442">
        <f t="shared" si="4"/>
        <v>0</v>
      </c>
    </row>
    <row r="70" spans="1:6" ht="12.75">
      <c r="A70" s="36">
        <v>5</v>
      </c>
      <c r="B70" s="37"/>
      <c r="C70" s="440"/>
      <c r="D70" s="440"/>
      <c r="E70" s="440"/>
      <c r="F70" s="442">
        <f t="shared" si="4"/>
        <v>0</v>
      </c>
    </row>
    <row r="71" spans="1:6" ht="12.75">
      <c r="A71" s="36">
        <v>6</v>
      </c>
      <c r="B71" s="37"/>
      <c r="C71" s="440"/>
      <c r="D71" s="440"/>
      <c r="E71" s="440"/>
      <c r="F71" s="442">
        <f t="shared" si="4"/>
        <v>0</v>
      </c>
    </row>
    <row r="72" spans="1:6" ht="12.75">
      <c r="A72" s="36">
        <v>7</v>
      </c>
      <c r="B72" s="37"/>
      <c r="C72" s="440"/>
      <c r="D72" s="440"/>
      <c r="E72" s="440"/>
      <c r="F72" s="442">
        <f t="shared" si="4"/>
        <v>0</v>
      </c>
    </row>
    <row r="73" spans="1:6" ht="12.75">
      <c r="A73" s="36">
        <v>8</v>
      </c>
      <c r="B73" s="37"/>
      <c r="C73" s="440"/>
      <c r="D73" s="440"/>
      <c r="E73" s="440"/>
      <c r="F73" s="442">
        <f t="shared" si="4"/>
        <v>0</v>
      </c>
    </row>
    <row r="74" spans="1:6" ht="12.75">
      <c r="A74" s="36">
        <v>9</v>
      </c>
      <c r="B74" s="37"/>
      <c r="C74" s="440"/>
      <c r="D74" s="440"/>
      <c r="E74" s="440"/>
      <c r="F74" s="442">
        <f t="shared" si="4"/>
        <v>0</v>
      </c>
    </row>
    <row r="75" spans="1:6" ht="12.75">
      <c r="A75" s="36">
        <v>10</v>
      </c>
      <c r="B75" s="37"/>
      <c r="C75" s="440"/>
      <c r="D75" s="440"/>
      <c r="E75" s="440"/>
      <c r="F75" s="442">
        <f t="shared" si="4"/>
        <v>0</v>
      </c>
    </row>
    <row r="76" spans="1:6" ht="12.75">
      <c r="A76" s="36">
        <v>11</v>
      </c>
      <c r="B76" s="37"/>
      <c r="C76" s="440"/>
      <c r="D76" s="440"/>
      <c r="E76" s="440"/>
      <c r="F76" s="442">
        <f t="shared" si="4"/>
        <v>0</v>
      </c>
    </row>
    <row r="77" spans="1:6" ht="12.75">
      <c r="A77" s="36">
        <v>12</v>
      </c>
      <c r="B77" s="37"/>
      <c r="C77" s="440"/>
      <c r="D77" s="440"/>
      <c r="E77" s="440"/>
      <c r="F77" s="442">
        <f t="shared" si="4"/>
        <v>0</v>
      </c>
    </row>
    <row r="78" spans="1:6" ht="12.75">
      <c r="A78" s="36">
        <v>13</v>
      </c>
      <c r="B78" s="37"/>
      <c r="C78" s="440"/>
      <c r="D78" s="440"/>
      <c r="E78" s="440"/>
      <c r="F78" s="442">
        <f t="shared" si="4"/>
        <v>0</v>
      </c>
    </row>
    <row r="79" spans="1:6" ht="12" customHeight="1">
      <c r="A79" s="36">
        <v>14</v>
      </c>
      <c r="B79" s="37"/>
      <c r="C79" s="440"/>
      <c r="D79" s="440"/>
      <c r="E79" s="440"/>
      <c r="F79" s="442">
        <f t="shared" si="4"/>
        <v>0</v>
      </c>
    </row>
    <row r="80" spans="1:6" ht="12.75">
      <c r="A80" s="36">
        <v>15</v>
      </c>
      <c r="B80" s="37"/>
      <c r="C80" s="440"/>
      <c r="D80" s="440"/>
      <c r="E80" s="440"/>
      <c r="F80" s="442">
        <f t="shared" si="4"/>
        <v>0</v>
      </c>
    </row>
    <row r="81" spans="1:16" ht="14.25" customHeight="1">
      <c r="A81" s="38" t="s">
        <v>839</v>
      </c>
      <c r="B81" s="39" t="s">
        <v>840</v>
      </c>
      <c r="C81" s="429">
        <f>SUM(C66:C80)</f>
        <v>0</v>
      </c>
      <c r="D81" s="429"/>
      <c r="E81" s="429">
        <f>SUM(E66:E80)</f>
        <v>0</v>
      </c>
      <c r="F81" s="441">
        <f>SUM(F66:F80)</f>
        <v>0</v>
      </c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16" ht="20.25" customHeight="1">
      <c r="A82" s="41" t="s">
        <v>841</v>
      </c>
      <c r="B82" s="39" t="s">
        <v>842</v>
      </c>
      <c r="C82" s="429">
        <f>C81+C64+C47+C30</f>
        <v>151522</v>
      </c>
      <c r="D82" s="429"/>
      <c r="E82" s="429">
        <f>E81+E64+E47+E30</f>
        <v>3578</v>
      </c>
      <c r="F82" s="441">
        <f>F81+F64+F47+F30</f>
        <v>147944</v>
      </c>
      <c r="G82" s="512"/>
      <c r="H82" s="512"/>
      <c r="I82" s="512"/>
      <c r="J82" s="512"/>
      <c r="K82" s="512"/>
      <c r="L82" s="512"/>
      <c r="M82" s="512"/>
      <c r="N82" s="512"/>
      <c r="O82" s="512"/>
      <c r="P82" s="512"/>
    </row>
    <row r="83" spans="1:6" ht="15" customHeight="1">
      <c r="A83" s="34" t="s">
        <v>843</v>
      </c>
      <c r="B83" s="39"/>
      <c r="C83" s="429"/>
      <c r="D83" s="429"/>
      <c r="E83" s="429"/>
      <c r="F83" s="441"/>
    </row>
    <row r="84" spans="1:6" ht="14.25" customHeight="1">
      <c r="A84" s="36" t="s">
        <v>830</v>
      </c>
      <c r="B84" s="40"/>
      <c r="C84" s="429"/>
      <c r="D84" s="429"/>
      <c r="E84" s="429"/>
      <c r="F84" s="441"/>
    </row>
    <row r="85" spans="1:6" ht="12.75">
      <c r="A85" s="36" t="s">
        <v>831</v>
      </c>
      <c r="B85" s="40"/>
      <c r="C85" s="440"/>
      <c r="D85" s="440"/>
      <c r="E85" s="440"/>
      <c r="F85" s="442">
        <f>C85-E85</f>
        <v>0</v>
      </c>
    </row>
    <row r="86" spans="1:6" ht="12.75">
      <c r="A86" s="36" t="s">
        <v>832</v>
      </c>
      <c r="B86" s="40"/>
      <c r="C86" s="440"/>
      <c r="D86" s="440"/>
      <c r="E86" s="440"/>
      <c r="F86" s="442">
        <f aca="true" t="shared" si="5" ref="F86:F99">C86-E86</f>
        <v>0</v>
      </c>
    </row>
    <row r="87" spans="1:6" ht="12.75">
      <c r="A87" s="36" t="s">
        <v>550</v>
      </c>
      <c r="B87" s="40"/>
      <c r="C87" s="440"/>
      <c r="D87" s="440"/>
      <c r="E87" s="440"/>
      <c r="F87" s="442">
        <f t="shared" si="5"/>
        <v>0</v>
      </c>
    </row>
    <row r="88" spans="1:6" ht="12.75">
      <c r="A88" s="36" t="s">
        <v>553</v>
      </c>
      <c r="B88" s="40"/>
      <c r="C88" s="440"/>
      <c r="D88" s="440"/>
      <c r="E88" s="440"/>
      <c r="F88" s="442">
        <f t="shared" si="5"/>
        <v>0</v>
      </c>
    </row>
    <row r="89" spans="1:6" ht="12.75">
      <c r="A89" s="36">
        <v>5</v>
      </c>
      <c r="B89" s="37"/>
      <c r="C89" s="440"/>
      <c r="D89" s="440"/>
      <c r="E89" s="440"/>
      <c r="F89" s="442">
        <f t="shared" si="5"/>
        <v>0</v>
      </c>
    </row>
    <row r="90" spans="1:6" ht="12.75">
      <c r="A90" s="36">
        <v>6</v>
      </c>
      <c r="B90" s="37"/>
      <c r="C90" s="440"/>
      <c r="D90" s="440"/>
      <c r="E90" s="440"/>
      <c r="F90" s="442">
        <f t="shared" si="5"/>
        <v>0</v>
      </c>
    </row>
    <row r="91" spans="1:6" ht="12.75">
      <c r="A91" s="36">
        <v>7</v>
      </c>
      <c r="B91" s="37"/>
      <c r="C91" s="440"/>
      <c r="D91" s="440"/>
      <c r="E91" s="440"/>
      <c r="F91" s="442">
        <f t="shared" si="5"/>
        <v>0</v>
      </c>
    </row>
    <row r="92" spans="1:6" ht="12.75">
      <c r="A92" s="36">
        <v>8</v>
      </c>
      <c r="B92" s="37"/>
      <c r="C92" s="440"/>
      <c r="D92" s="440"/>
      <c r="E92" s="440"/>
      <c r="F92" s="442">
        <f t="shared" si="5"/>
        <v>0</v>
      </c>
    </row>
    <row r="93" spans="1:6" ht="12" customHeight="1">
      <c r="A93" s="36">
        <v>9</v>
      </c>
      <c r="B93" s="37"/>
      <c r="C93" s="440"/>
      <c r="D93" s="440"/>
      <c r="E93" s="440"/>
      <c r="F93" s="442">
        <f t="shared" si="5"/>
        <v>0</v>
      </c>
    </row>
    <row r="94" spans="1:6" ht="12.75">
      <c r="A94" s="36">
        <v>10</v>
      </c>
      <c r="B94" s="37"/>
      <c r="C94" s="440"/>
      <c r="D94" s="440"/>
      <c r="E94" s="440"/>
      <c r="F94" s="442">
        <f t="shared" si="5"/>
        <v>0</v>
      </c>
    </row>
    <row r="95" spans="1:6" ht="12.75">
      <c r="A95" s="36">
        <v>11</v>
      </c>
      <c r="B95" s="37"/>
      <c r="C95" s="440"/>
      <c r="D95" s="440"/>
      <c r="E95" s="440"/>
      <c r="F95" s="442">
        <f t="shared" si="5"/>
        <v>0</v>
      </c>
    </row>
    <row r="96" spans="1:6" ht="12.75">
      <c r="A96" s="36">
        <v>12</v>
      </c>
      <c r="B96" s="37"/>
      <c r="C96" s="440"/>
      <c r="D96" s="440"/>
      <c r="E96" s="440"/>
      <c r="F96" s="442">
        <f t="shared" si="5"/>
        <v>0</v>
      </c>
    </row>
    <row r="97" spans="1:6" ht="12.75">
      <c r="A97" s="36">
        <v>13</v>
      </c>
      <c r="B97" s="37"/>
      <c r="C97" s="440"/>
      <c r="D97" s="440"/>
      <c r="E97" s="440"/>
      <c r="F97" s="442">
        <f t="shared" si="5"/>
        <v>0</v>
      </c>
    </row>
    <row r="98" spans="1:6" ht="12" customHeight="1">
      <c r="A98" s="36">
        <v>14</v>
      </c>
      <c r="B98" s="37"/>
      <c r="C98" s="440"/>
      <c r="D98" s="440"/>
      <c r="E98" s="440"/>
      <c r="F98" s="442">
        <f t="shared" si="5"/>
        <v>0</v>
      </c>
    </row>
    <row r="99" spans="1:6" ht="12.75">
      <c r="A99" s="36">
        <v>15</v>
      </c>
      <c r="B99" s="37"/>
      <c r="C99" s="440"/>
      <c r="D99" s="440"/>
      <c r="E99" s="440"/>
      <c r="F99" s="442">
        <f t="shared" si="5"/>
        <v>0</v>
      </c>
    </row>
    <row r="100" spans="1:16" ht="15" customHeight="1">
      <c r="A100" s="38" t="s">
        <v>565</v>
      </c>
      <c r="B100" s="39" t="s">
        <v>844</v>
      </c>
      <c r="C100" s="429">
        <f>SUM(C85:C99)</f>
        <v>0</v>
      </c>
      <c r="D100" s="429"/>
      <c r="E100" s="429">
        <f>SUM(E85:E99)</f>
        <v>0</v>
      </c>
      <c r="F100" s="441">
        <f>SUM(F85:F99)</f>
        <v>0</v>
      </c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6" ht="15.75" customHeight="1">
      <c r="A101" s="36" t="s">
        <v>834</v>
      </c>
      <c r="B101" s="40"/>
      <c r="C101" s="429"/>
      <c r="D101" s="429"/>
      <c r="E101" s="429"/>
      <c r="F101" s="441"/>
    </row>
    <row r="102" spans="1:6" ht="12.75">
      <c r="A102" s="36" t="s">
        <v>544</v>
      </c>
      <c r="B102" s="40"/>
      <c r="C102" s="440"/>
      <c r="D102" s="440"/>
      <c r="E102" s="440"/>
      <c r="F102" s="442">
        <f>C102-E102</f>
        <v>0</v>
      </c>
    </row>
    <row r="103" spans="1:6" ht="12.75">
      <c r="A103" s="36" t="s">
        <v>547</v>
      </c>
      <c r="B103" s="40"/>
      <c r="C103" s="440"/>
      <c r="D103" s="440"/>
      <c r="E103" s="440"/>
      <c r="F103" s="442">
        <f aca="true" t="shared" si="6" ref="F103:F116">C103-E103</f>
        <v>0</v>
      </c>
    </row>
    <row r="104" spans="1:6" ht="12.75">
      <c r="A104" s="36" t="s">
        <v>550</v>
      </c>
      <c r="B104" s="40"/>
      <c r="C104" s="440"/>
      <c r="D104" s="440"/>
      <c r="E104" s="440"/>
      <c r="F104" s="442">
        <f t="shared" si="6"/>
        <v>0</v>
      </c>
    </row>
    <row r="105" spans="1:6" ht="12.75">
      <c r="A105" s="36" t="s">
        <v>553</v>
      </c>
      <c r="B105" s="40"/>
      <c r="C105" s="440"/>
      <c r="D105" s="440"/>
      <c r="E105" s="440"/>
      <c r="F105" s="442">
        <f t="shared" si="6"/>
        <v>0</v>
      </c>
    </row>
    <row r="106" spans="1:6" ht="12.75">
      <c r="A106" s="36">
        <v>5</v>
      </c>
      <c r="B106" s="37"/>
      <c r="C106" s="440"/>
      <c r="D106" s="440"/>
      <c r="E106" s="440"/>
      <c r="F106" s="442">
        <f t="shared" si="6"/>
        <v>0</v>
      </c>
    </row>
    <row r="107" spans="1:6" ht="12.75">
      <c r="A107" s="36">
        <v>6</v>
      </c>
      <c r="B107" s="37"/>
      <c r="C107" s="440"/>
      <c r="D107" s="440"/>
      <c r="E107" s="440"/>
      <c r="F107" s="442">
        <f t="shared" si="6"/>
        <v>0</v>
      </c>
    </row>
    <row r="108" spans="1:6" ht="12.75">
      <c r="A108" s="36">
        <v>7</v>
      </c>
      <c r="B108" s="37"/>
      <c r="C108" s="440"/>
      <c r="D108" s="440"/>
      <c r="E108" s="440"/>
      <c r="F108" s="442">
        <f t="shared" si="6"/>
        <v>0</v>
      </c>
    </row>
    <row r="109" spans="1:6" ht="12.75">
      <c r="A109" s="36">
        <v>8</v>
      </c>
      <c r="B109" s="37"/>
      <c r="C109" s="440"/>
      <c r="D109" s="440"/>
      <c r="E109" s="440"/>
      <c r="F109" s="442">
        <f t="shared" si="6"/>
        <v>0</v>
      </c>
    </row>
    <row r="110" spans="1:6" ht="12" customHeight="1">
      <c r="A110" s="36">
        <v>9</v>
      </c>
      <c r="B110" s="37"/>
      <c r="C110" s="440"/>
      <c r="D110" s="440"/>
      <c r="E110" s="440"/>
      <c r="F110" s="442">
        <f t="shared" si="6"/>
        <v>0</v>
      </c>
    </row>
    <row r="111" spans="1:6" ht="12.75">
      <c r="A111" s="36">
        <v>10</v>
      </c>
      <c r="B111" s="37"/>
      <c r="C111" s="440"/>
      <c r="D111" s="440"/>
      <c r="E111" s="440"/>
      <c r="F111" s="442">
        <f t="shared" si="6"/>
        <v>0</v>
      </c>
    </row>
    <row r="112" spans="1:6" ht="12.75">
      <c r="A112" s="36">
        <v>11</v>
      </c>
      <c r="B112" s="37"/>
      <c r="C112" s="440"/>
      <c r="D112" s="440"/>
      <c r="E112" s="440"/>
      <c r="F112" s="442">
        <f t="shared" si="6"/>
        <v>0</v>
      </c>
    </row>
    <row r="113" spans="1:6" ht="12.75">
      <c r="A113" s="36">
        <v>12</v>
      </c>
      <c r="B113" s="37"/>
      <c r="C113" s="440"/>
      <c r="D113" s="440"/>
      <c r="E113" s="440"/>
      <c r="F113" s="442">
        <f t="shared" si="6"/>
        <v>0</v>
      </c>
    </row>
    <row r="114" spans="1:6" ht="12.75">
      <c r="A114" s="36">
        <v>13</v>
      </c>
      <c r="B114" s="37"/>
      <c r="C114" s="440"/>
      <c r="D114" s="440"/>
      <c r="E114" s="440"/>
      <c r="F114" s="442">
        <f t="shared" si="6"/>
        <v>0</v>
      </c>
    </row>
    <row r="115" spans="1:6" ht="12" customHeight="1">
      <c r="A115" s="36">
        <v>14</v>
      </c>
      <c r="B115" s="37"/>
      <c r="C115" s="440"/>
      <c r="D115" s="440"/>
      <c r="E115" s="440"/>
      <c r="F115" s="442">
        <f t="shared" si="6"/>
        <v>0</v>
      </c>
    </row>
    <row r="116" spans="1:6" ht="12.75">
      <c r="A116" s="36">
        <v>15</v>
      </c>
      <c r="B116" s="37"/>
      <c r="C116" s="440"/>
      <c r="D116" s="440"/>
      <c r="E116" s="440"/>
      <c r="F116" s="442">
        <f t="shared" si="6"/>
        <v>0</v>
      </c>
    </row>
    <row r="117" spans="1:16" ht="11.25" customHeight="1">
      <c r="A117" s="38" t="s">
        <v>582</v>
      </c>
      <c r="B117" s="39" t="s">
        <v>845</v>
      </c>
      <c r="C117" s="429">
        <f>SUM(C102:C116)</f>
        <v>0</v>
      </c>
      <c r="D117" s="429"/>
      <c r="E117" s="429">
        <f>SUM(E102:E116)</f>
        <v>0</v>
      </c>
      <c r="F117" s="441">
        <f>SUM(F102:F116)</f>
        <v>0</v>
      </c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</row>
    <row r="118" spans="1:6" ht="15" customHeight="1">
      <c r="A118" s="36" t="s">
        <v>836</v>
      </c>
      <c r="B118" s="40"/>
      <c r="C118" s="429"/>
      <c r="D118" s="429"/>
      <c r="E118" s="429"/>
      <c r="F118" s="441"/>
    </row>
    <row r="119" spans="1:6" ht="12.75">
      <c r="A119" s="36" t="s">
        <v>544</v>
      </c>
      <c r="B119" s="40"/>
      <c r="C119" s="440"/>
      <c r="D119" s="440"/>
      <c r="E119" s="440"/>
      <c r="F119" s="442">
        <f>C119-E119</f>
        <v>0</v>
      </c>
    </row>
    <row r="120" spans="1:6" ht="12.75">
      <c r="A120" s="36" t="s">
        <v>547</v>
      </c>
      <c r="B120" s="40"/>
      <c r="C120" s="440"/>
      <c r="D120" s="440"/>
      <c r="E120" s="440"/>
      <c r="F120" s="442">
        <f aca="true" t="shared" si="7" ref="F120:F133">C120-E120</f>
        <v>0</v>
      </c>
    </row>
    <row r="121" spans="1:6" ht="12.75">
      <c r="A121" s="36" t="s">
        <v>550</v>
      </c>
      <c r="B121" s="40"/>
      <c r="C121" s="440"/>
      <c r="D121" s="440"/>
      <c r="E121" s="440"/>
      <c r="F121" s="442">
        <f t="shared" si="7"/>
        <v>0</v>
      </c>
    </row>
    <row r="122" spans="1:6" ht="12.75">
      <c r="A122" s="36" t="s">
        <v>553</v>
      </c>
      <c r="B122" s="40"/>
      <c r="C122" s="440"/>
      <c r="D122" s="440"/>
      <c r="E122" s="440"/>
      <c r="F122" s="442">
        <f t="shared" si="7"/>
        <v>0</v>
      </c>
    </row>
    <row r="123" spans="1:6" ht="12.75">
      <c r="A123" s="36">
        <v>5</v>
      </c>
      <c r="B123" s="37"/>
      <c r="C123" s="440"/>
      <c r="D123" s="440"/>
      <c r="E123" s="440"/>
      <c r="F123" s="442">
        <f t="shared" si="7"/>
        <v>0</v>
      </c>
    </row>
    <row r="124" spans="1:6" ht="12.75">
      <c r="A124" s="36">
        <v>6</v>
      </c>
      <c r="B124" s="37"/>
      <c r="C124" s="440"/>
      <c r="D124" s="440"/>
      <c r="E124" s="440"/>
      <c r="F124" s="442">
        <f t="shared" si="7"/>
        <v>0</v>
      </c>
    </row>
    <row r="125" spans="1:6" ht="12.75">
      <c r="A125" s="36">
        <v>7</v>
      </c>
      <c r="B125" s="37"/>
      <c r="C125" s="440"/>
      <c r="D125" s="440"/>
      <c r="E125" s="440"/>
      <c r="F125" s="442">
        <f t="shared" si="7"/>
        <v>0</v>
      </c>
    </row>
    <row r="126" spans="1:6" ht="12.75">
      <c r="A126" s="36">
        <v>8</v>
      </c>
      <c r="B126" s="37"/>
      <c r="C126" s="440"/>
      <c r="D126" s="440"/>
      <c r="E126" s="440"/>
      <c r="F126" s="442">
        <f t="shared" si="7"/>
        <v>0</v>
      </c>
    </row>
    <row r="127" spans="1:6" ht="12" customHeight="1">
      <c r="A127" s="36">
        <v>9</v>
      </c>
      <c r="B127" s="37"/>
      <c r="C127" s="440"/>
      <c r="D127" s="440"/>
      <c r="E127" s="440"/>
      <c r="F127" s="442">
        <f t="shared" si="7"/>
        <v>0</v>
      </c>
    </row>
    <row r="128" spans="1:6" ht="12.75">
      <c r="A128" s="36">
        <v>10</v>
      </c>
      <c r="B128" s="37"/>
      <c r="C128" s="440"/>
      <c r="D128" s="440"/>
      <c r="E128" s="440"/>
      <c r="F128" s="442">
        <f t="shared" si="7"/>
        <v>0</v>
      </c>
    </row>
    <row r="129" spans="1:6" ht="12.75">
      <c r="A129" s="36">
        <v>11</v>
      </c>
      <c r="B129" s="37"/>
      <c r="C129" s="440"/>
      <c r="D129" s="440"/>
      <c r="E129" s="440"/>
      <c r="F129" s="442">
        <f t="shared" si="7"/>
        <v>0</v>
      </c>
    </row>
    <row r="130" spans="1:6" ht="12.75">
      <c r="A130" s="36">
        <v>12</v>
      </c>
      <c r="B130" s="37"/>
      <c r="C130" s="440"/>
      <c r="D130" s="440"/>
      <c r="E130" s="440"/>
      <c r="F130" s="442">
        <f t="shared" si="7"/>
        <v>0</v>
      </c>
    </row>
    <row r="131" spans="1:6" ht="12.75">
      <c r="A131" s="36">
        <v>13</v>
      </c>
      <c r="B131" s="37"/>
      <c r="C131" s="440"/>
      <c r="D131" s="440"/>
      <c r="E131" s="440"/>
      <c r="F131" s="442">
        <f t="shared" si="7"/>
        <v>0</v>
      </c>
    </row>
    <row r="132" spans="1:6" ht="12" customHeight="1">
      <c r="A132" s="36">
        <v>14</v>
      </c>
      <c r="B132" s="37"/>
      <c r="C132" s="440"/>
      <c r="D132" s="440"/>
      <c r="E132" s="440"/>
      <c r="F132" s="442">
        <f t="shared" si="7"/>
        <v>0</v>
      </c>
    </row>
    <row r="133" spans="1:6" ht="12.75">
      <c r="A133" s="36">
        <v>15</v>
      </c>
      <c r="B133" s="37"/>
      <c r="C133" s="440"/>
      <c r="D133" s="440"/>
      <c r="E133" s="440"/>
      <c r="F133" s="442">
        <f t="shared" si="7"/>
        <v>0</v>
      </c>
    </row>
    <row r="134" spans="1:16" ht="15.75" customHeight="1">
      <c r="A134" s="38" t="s">
        <v>601</v>
      </c>
      <c r="B134" s="39" t="s">
        <v>846</v>
      </c>
      <c r="C134" s="429">
        <f>SUM(C119:C133)</f>
        <v>0</v>
      </c>
      <c r="D134" s="429"/>
      <c r="E134" s="429">
        <f>SUM(E119:E133)</f>
        <v>0</v>
      </c>
      <c r="F134" s="441">
        <f>SUM(F119:F133)</f>
        <v>0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</row>
    <row r="135" spans="1:6" ht="12.75" customHeight="1">
      <c r="A135" s="36" t="s">
        <v>838</v>
      </c>
      <c r="B135" s="40"/>
      <c r="C135" s="429"/>
      <c r="D135" s="429"/>
      <c r="E135" s="429"/>
      <c r="F135" s="441"/>
    </row>
    <row r="136" spans="1:6" ht="12.75">
      <c r="A136" s="36" t="s">
        <v>544</v>
      </c>
      <c r="B136" s="40"/>
      <c r="C136" s="440"/>
      <c r="D136" s="440"/>
      <c r="E136" s="440"/>
      <c r="F136" s="442">
        <f>C136-E136</f>
        <v>0</v>
      </c>
    </row>
    <row r="137" spans="1:6" ht="12.75">
      <c r="A137" s="36" t="s">
        <v>547</v>
      </c>
      <c r="B137" s="40"/>
      <c r="C137" s="440"/>
      <c r="D137" s="440"/>
      <c r="E137" s="440"/>
      <c r="F137" s="442">
        <f aca="true" t="shared" si="8" ref="F137:F150">C137-E137</f>
        <v>0</v>
      </c>
    </row>
    <row r="138" spans="1:6" ht="12.75">
      <c r="A138" s="36" t="s">
        <v>550</v>
      </c>
      <c r="B138" s="40"/>
      <c r="C138" s="440"/>
      <c r="D138" s="440"/>
      <c r="E138" s="440"/>
      <c r="F138" s="442">
        <f t="shared" si="8"/>
        <v>0</v>
      </c>
    </row>
    <row r="139" spans="1:6" ht="12.75">
      <c r="A139" s="36" t="s">
        <v>553</v>
      </c>
      <c r="B139" s="40"/>
      <c r="C139" s="440"/>
      <c r="D139" s="440"/>
      <c r="E139" s="440"/>
      <c r="F139" s="442">
        <f t="shared" si="8"/>
        <v>0</v>
      </c>
    </row>
    <row r="140" spans="1:6" ht="12.75">
      <c r="A140" s="36">
        <v>5</v>
      </c>
      <c r="B140" s="37"/>
      <c r="C140" s="440"/>
      <c r="D140" s="440"/>
      <c r="E140" s="440"/>
      <c r="F140" s="442">
        <f t="shared" si="8"/>
        <v>0</v>
      </c>
    </row>
    <row r="141" spans="1:6" ht="12.75">
      <c r="A141" s="36">
        <v>6</v>
      </c>
      <c r="B141" s="37"/>
      <c r="C141" s="440"/>
      <c r="D141" s="440"/>
      <c r="E141" s="440"/>
      <c r="F141" s="442">
        <f t="shared" si="8"/>
        <v>0</v>
      </c>
    </row>
    <row r="142" spans="1:6" ht="12.75">
      <c r="A142" s="36">
        <v>7</v>
      </c>
      <c r="B142" s="37"/>
      <c r="C142" s="440"/>
      <c r="D142" s="440"/>
      <c r="E142" s="440"/>
      <c r="F142" s="442">
        <f t="shared" si="8"/>
        <v>0</v>
      </c>
    </row>
    <row r="143" spans="1:6" ht="12.75">
      <c r="A143" s="36">
        <v>8</v>
      </c>
      <c r="B143" s="37"/>
      <c r="C143" s="440"/>
      <c r="D143" s="440"/>
      <c r="E143" s="440"/>
      <c r="F143" s="442">
        <f t="shared" si="8"/>
        <v>0</v>
      </c>
    </row>
    <row r="144" spans="1:6" ht="12" customHeight="1">
      <c r="A144" s="36">
        <v>9</v>
      </c>
      <c r="B144" s="37"/>
      <c r="C144" s="440"/>
      <c r="D144" s="440"/>
      <c r="E144" s="440"/>
      <c r="F144" s="442">
        <f t="shared" si="8"/>
        <v>0</v>
      </c>
    </row>
    <row r="145" spans="1:6" ht="12.75">
      <c r="A145" s="36">
        <v>10</v>
      </c>
      <c r="B145" s="37"/>
      <c r="C145" s="440"/>
      <c r="D145" s="440"/>
      <c r="E145" s="440"/>
      <c r="F145" s="442">
        <f t="shared" si="8"/>
        <v>0</v>
      </c>
    </row>
    <row r="146" spans="1:6" ht="12.75">
      <c r="A146" s="36">
        <v>11</v>
      </c>
      <c r="B146" s="37"/>
      <c r="C146" s="440"/>
      <c r="D146" s="440"/>
      <c r="E146" s="440"/>
      <c r="F146" s="442">
        <f t="shared" si="8"/>
        <v>0</v>
      </c>
    </row>
    <row r="147" spans="1:6" ht="12.75">
      <c r="A147" s="36">
        <v>12</v>
      </c>
      <c r="B147" s="37"/>
      <c r="C147" s="440"/>
      <c r="D147" s="440"/>
      <c r="E147" s="440"/>
      <c r="F147" s="442">
        <f t="shared" si="8"/>
        <v>0</v>
      </c>
    </row>
    <row r="148" spans="1:6" ht="12.75">
      <c r="A148" s="36">
        <v>13</v>
      </c>
      <c r="B148" s="37"/>
      <c r="C148" s="440"/>
      <c r="D148" s="440"/>
      <c r="E148" s="440"/>
      <c r="F148" s="442">
        <f t="shared" si="8"/>
        <v>0</v>
      </c>
    </row>
    <row r="149" spans="1:6" ht="12" customHeight="1">
      <c r="A149" s="36">
        <v>14</v>
      </c>
      <c r="B149" s="37"/>
      <c r="C149" s="440"/>
      <c r="D149" s="440"/>
      <c r="E149" s="440"/>
      <c r="F149" s="442">
        <f t="shared" si="8"/>
        <v>0</v>
      </c>
    </row>
    <row r="150" spans="1:6" ht="12.75">
      <c r="A150" s="36">
        <v>15</v>
      </c>
      <c r="B150" s="37"/>
      <c r="C150" s="440"/>
      <c r="D150" s="440"/>
      <c r="E150" s="440"/>
      <c r="F150" s="442">
        <f t="shared" si="8"/>
        <v>0</v>
      </c>
    </row>
    <row r="151" spans="1:16" ht="17.25" customHeight="1">
      <c r="A151" s="38" t="s">
        <v>839</v>
      </c>
      <c r="B151" s="39" t="s">
        <v>847</v>
      </c>
      <c r="C151" s="429">
        <f>SUM(C136:C150)</f>
        <v>0</v>
      </c>
      <c r="D151" s="429"/>
      <c r="E151" s="429">
        <f>SUM(E136:E150)</f>
        <v>0</v>
      </c>
      <c r="F151" s="441">
        <f>SUM(F136:F150)</f>
        <v>0</v>
      </c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9.5" customHeight="1">
      <c r="A152" s="41" t="s">
        <v>848</v>
      </c>
      <c r="B152" s="39" t="s">
        <v>849</v>
      </c>
      <c r="C152" s="429">
        <f>C151+C134+C117+C100</f>
        <v>0</v>
      </c>
      <c r="D152" s="429"/>
      <c r="E152" s="429">
        <f>E151+E134+E117+E100</f>
        <v>0</v>
      </c>
      <c r="F152" s="441">
        <f>F151+F134+F117+F100</f>
        <v>0</v>
      </c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579" t="s">
        <v>888</v>
      </c>
      <c r="B154" s="451"/>
      <c r="C154" s="639" t="s">
        <v>850</v>
      </c>
      <c r="D154" s="639"/>
      <c r="E154" s="639"/>
      <c r="F154" s="639"/>
    </row>
    <row r="155" spans="1:6" ht="12.75">
      <c r="A155" s="513"/>
      <c r="B155" s="514"/>
      <c r="C155" s="513"/>
      <c r="D155" s="513" t="s">
        <v>885</v>
      </c>
      <c r="E155" s="513"/>
      <c r="F155" s="513"/>
    </row>
    <row r="156" spans="1:6" ht="12.75">
      <c r="A156" s="513"/>
      <c r="B156" s="514"/>
      <c r="C156" s="639" t="s">
        <v>857</v>
      </c>
      <c r="D156" s="639"/>
      <c r="E156" s="639"/>
      <c r="F156" s="639"/>
    </row>
    <row r="157" spans="3:5" ht="12.75">
      <c r="C157" s="513"/>
      <c r="D157" s="599" t="s">
        <v>872</v>
      </c>
      <c r="E157" s="599"/>
    </row>
  </sheetData>
  <sheetProtection/>
  <mergeCells count="5">
    <mergeCell ref="B5:D5"/>
    <mergeCell ref="B6:C6"/>
    <mergeCell ref="C156:F156"/>
    <mergeCell ref="C154:F154"/>
    <mergeCell ref="D157:E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:F150 C32:F46 C49:F63 C66:F80 C85:F99 C102:F116 C119:F133 C1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Snejina</cp:lastModifiedBy>
  <cp:lastPrinted>2014-10-22T07:23:11Z</cp:lastPrinted>
  <dcterms:created xsi:type="dcterms:W3CDTF">2000-06-29T12:02:40Z</dcterms:created>
  <dcterms:modified xsi:type="dcterms:W3CDTF">2015-01-30T13:56:06Z</dcterms:modified>
  <cp:category/>
  <cp:version/>
  <cp:contentType/>
  <cp:contentStatus/>
</cp:coreProperties>
</file>