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<sst xmlns="http://schemas.openxmlformats.org/spreadsheetml/2006/main" count="1867" uniqueCount="663">
  <si>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</si>
  <si>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</si>
  <si>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</si>
  <si>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</si>
  <si>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</si>
  <si>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</si>
  <si>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</si>
  <si>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</si>
  <si>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</si>
  <si>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</si>
  <si>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</si>
  <si>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</si>
  <si>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</si>
  <si>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</si>
  <si>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</si>
  <si>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</si>
  <si>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</si>
  <si>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</si>
  <si>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</si>
  <si>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</si>
  <si>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</si>
  <si>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</si>
  <si>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</si>
  <si>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</si>
  <si>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</si>
  <si>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</si>
  <si>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</si>
  <si>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</si>
  <si>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</si>
  <si>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</si>
  <si>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</si>
  <si>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</si>
  <si>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</si>
  <si>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</si>
  <si>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</si>
  <si>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</si>
  <si>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</si>
  <si>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</si>
  <si>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</si>
  <si>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</si>
  <si>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</si>
  <si>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</si>
  <si>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</si>
  <si>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</si>
  <si>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</si>
  <si>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</si>
  <si>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</si>
  <si>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</si>
  <si>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</si>
  <si>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</si>
  <si>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</si>
  <si>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</si>
  <si>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</si>
  <si>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</si>
  <si>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</si>
  <si>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</si>
  <si>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</si>
  <si>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</si>
  <si>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</si>
  <si>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</si>
  <si>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</si>
  <si>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</si>
  <si>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</si>
  <si>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</si>
  <si>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</si>
  <si>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</si>
  <si>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</si>
  <si>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</si>
  <si>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</si>
  <si>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</si>
  <si>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</si>
  <si>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</si>
  <si>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</si>
  <si>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</si>
  <si>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</si>
  <si>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</si>
  <si>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</si>
  <si>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</si>
  <si>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</si>
  <si>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</si>
  <si>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</si>
  <si>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</si>
  <si>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</si>
  <si>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</si>
  <si>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</si>
  <si>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</si>
  <si>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</si>
  <si>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</si>
  <si>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</si>
  <si>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</si>
  <si>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</si>
  <si>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</si>
  <si>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</si>
  <si>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</si>
  <si>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</si>
  <si>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</si>
  <si>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</si>
  <si>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</si>
  <si>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</si>
  <si>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</si>
  <si>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</si>
  <si>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</si>
  <si>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</si>
  <si>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</si>
  <si>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</si>
  <si>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</si>
  <si>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</si>
  <si>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</si>
  <si>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</si>
  <si>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</si>
  <si>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</si>
  <si>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</si>
  <si>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</si>
  <si>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</si>
  <si>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</si>
  <si>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</si>
  <si>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</si>
  <si>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</si>
  <si>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</si>
  <si>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</si>
  <si>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</si>
  <si>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</si>
  <si>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</si>
  <si>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</si>
  <si>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</si>
  <si>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</si>
  <si>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</si>
  <si>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</si>
  <si>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</si>
  <si>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</si>
  <si>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</si>
  <si>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</si>
  <si>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</si>
  <si>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</si>
  <si>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</si>
  <si>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</si>
  <si>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</si>
  <si>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</si>
  <si>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</si>
  <si>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</si>
  <si>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</si>
  <si>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</si>
  <si>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</si>
  <si>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</si>
  <si>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</si>
  <si>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</si>
  <si>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</si>
  <si>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</si>
  <si>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</si>
  <si>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</si>
  <si>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</si>
  <si>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</si>
  <si>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</si>
  <si>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</si>
  <si>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</si>
  <si>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</si>
  <si>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</si>
  <si>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</si>
  <si>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</si>
  <si>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</si>
  <si>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</si>
  <si>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</si>
  <si>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</si>
  <si>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</si>
  <si>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</si>
  <si>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</si>
  <si>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</si>
  <si>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</si>
  <si>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</si>
  <si>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</si>
  <si>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</si>
  <si>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</si>
  <si>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</si>
  <si>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</si>
  <si>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</si>
  <si>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</si>
  <si>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</si>
  <si>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</si>
  <si>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</si>
  <si>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</si>
  <si>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</si>
  <si>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</si>
  <si>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</si>
  <si>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</si>
  <si>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</si>
  <si>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</si>
  <si>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</si>
  <si>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</si>
  <si>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</si>
  <si>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</si>
  <si>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</si>
  <si>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</si>
  <si>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</si>
  <si>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</si>
  <si>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</si>
  <si>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</si>
  <si>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</si>
  <si>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</si>
  <si>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</si>
  <si>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</si>
  <si>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</si>
  <si>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</si>
  <si>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</si>
  <si>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</si>
  <si>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</si>
  <si>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</si>
  <si>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</si>
  <si>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</si>
  <si>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</si>
  <si>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</si>
  <si>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</si>
  <si>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</si>
  <si>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</si>
  <si>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</si>
  <si>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</si>
  <si>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</si>
  <si>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</si>
  <si>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</si>
  <si>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</si>
  <si>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</si>
  <si>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</si>
  <si>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</si>
  <si>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</si>
  <si>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</si>
  <si>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</si>
  <si>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</si>
  <si>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</si>
  <si>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</si>
  <si>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</si>
  <si>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</si>
  <si>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</si>
  <si>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</si>
  <si>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</si>
  <si>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</si>
  <si>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</si>
  <si>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</si>
  <si>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</si>
  <si>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</si>
  <si>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</si>
  <si>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</si>
  <si>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</si>
  <si>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</si>
  <si>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</si>
  <si>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</si>
  <si>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</si>
  <si>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</si>
  <si>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</si>
  <si>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</si>
  <si>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</si>
  <si>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</si>
  <si>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</si>
  <si>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</si>
  <si>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</si>
  <si>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</si>
  <si>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</si>
  <si>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</si>
  <si>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</si>
  <si>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</si>
  <si>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</si>
  <si>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</si>
  <si>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</si>
  <si>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</si>
  <si>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</si>
  <si>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</si>
  <si>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</si>
  <si>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</si>
  <si>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</si>
  <si>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</si>
  <si>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</si>
  <si>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</si>
  <si>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</si>
  <si>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</si>
  <si>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</si>
  <si>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</si>
  <si>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</si>
  <si>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</si>
  <si>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</si>
  <si>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</si>
  <si>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</si>
  <si>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</si>
  <si>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</si>
  <si>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</si>
  <si>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</si>
  <si>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</si>
  <si>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</si>
  <si>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</si>
  <si>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</si>
  <si>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</si>
  <si>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</si>
  <si>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</si>
  <si>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</si>
  <si>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</si>
  <si>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</si>
  <si>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</si>
  <si>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</si>
  <si>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</si>
  <si>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</si>
  <si>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</si>
  <si>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</si>
  <si>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</si>
  <si>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</si>
  <si>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</si>
  <si>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</si>
  <si>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</si>
  <si>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</si>
  <si>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</si>
  <si>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</si>
  <si>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</si>
  <si>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</si>
  <si>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</si>
  <si>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</si>
  <si>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</si>
  <si>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</si>
  <si>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</si>
  <si>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</si>
  <si>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</si>
  <si>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</si>
  <si>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</si>
  <si>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</si>
  <si>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</si>
  <si>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</si>
  <si>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</si>
  <si>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</si>
  <si>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</si>
  <si>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</si>
  <si>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</si>
  <si>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</si>
  <si>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</si>
  <si>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</si>
  <si>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</si>
  <si>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</si>
  <si>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</si>
  <si>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</si>
  <si>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</si>
  <si>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</si>
  <si>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</si>
  <si>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</si>
  <si>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</si>
  <si>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</si>
  <si>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</si>
  <si>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</si>
  <si>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</si>
  <si>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</si>
  <si>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</si>
  <si>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</si>
  <si>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</si>
  <si>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</si>
  <si>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</si>
  <si>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</si>
  <si>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</si>
  <si>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</si>
  <si>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</si>
  <si>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</si>
  <si>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</si>
  <si>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</si>
  <si>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</si>
  <si>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</si>
  <si>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</si>
  <si>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</si>
  <si>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</si>
  <si>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</si>
  <si>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</si>
  <si>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</si>
  <si>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</si>
  <si>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</si>
  <si>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</si>
  <si>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</si>
  <si>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</si>
  <si>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</si>
  <si>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</si>
  <si>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</si>
  <si>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</si>
  <si>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</si>
  <si>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</si>
  <si>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</si>
  <si>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</si>
  <si>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</si>
  <si>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</si>
  <si>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</si>
  <si>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</si>
  <si>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</si>
  <si>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</si>
  <si>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</si>
  <si>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</si>
  <si>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</si>
  <si>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</si>
  <si>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</si>
  <si>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</si>
  <si>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</si>
  <si>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</si>
  <si>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</si>
  <si>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</si>
  <si>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</si>
  <si>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</si>
  <si>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</si>
  <si>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</si>
  <si>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</si>
  <si>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</si>
  <si>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</si>
  <si>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</si>
  <si>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</si>
  <si>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</si>
  <si>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</si>
  <si>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</si>
  <si>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</si>
  <si>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</si>
  <si>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</si>
  <si>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</si>
  <si>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</si>
  <si>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</si>
  <si>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</si>
  <si>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</si>
  <si>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</si>
  <si>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</si>
  <si>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</si>
  <si>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</si>
  <si>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</si>
  <si>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</si>
  <si>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</si>
  <si>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</si>
  <si>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</si>
  <si>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</si>
  <si>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</si>
  <si>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</si>
  <si>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</si>
  <si>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</si>
  <si>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</si>
  <si>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</si>
  <si>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</si>
  <si>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</si>
  <si>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</si>
  <si>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</si>
  <si>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</si>
  <si>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</si>
  <si>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</si>
  <si>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</si>
  <si>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</si>
  <si>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</si>
  <si>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</si>
  <si>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</si>
  <si>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</si>
  <si>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</si>
  <si>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</si>
  <si>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</si>
  <si>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</si>
  <si>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</si>
  <si>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</si>
  <si>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</si>
  <si>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</si>
  <si>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</si>
  <si>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</si>
  <si>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</si>
  <si>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</si>
  <si>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</si>
  <si>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</si>
  <si>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</si>
  <si>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</si>
  <si>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</si>
  <si>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</si>
  <si>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</si>
  <si>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</si>
  <si>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</si>
  <si>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</si>
  <si>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</si>
  <si>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</si>
  <si>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</si>
  <si>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</si>
  <si>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</si>
  <si>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</si>
  <si>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</si>
  <si>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</si>
  <si>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</si>
  <si>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</si>
  <si>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</si>
  <si>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</si>
  <si>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</si>
  <si>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</si>
  <si>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</si>
  <si>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</si>
  <si>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</si>
  <si>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</si>
  <si>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</si>
  <si>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</si>
  <si>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</si>
  <si>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</si>
  <si>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</si>
  <si>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</si>
  <si>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</si>
  <si>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</si>
  <si>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</si>
  <si>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</si>
  <si>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</si>
  <si>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</si>
  <si>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</si>
  <si>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</si>
  <si>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</si>
  <si>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</si>
  <si>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</si>
  <si>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</si>
  <si>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</si>
  <si>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</si>
  <si>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</si>
  <si>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</si>
  <si>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</si>
  <si>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</si>
  <si>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</si>
  <si>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</si>
  <si>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</si>
  <si>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</si>
  <si>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</si>
  <si>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</si>
  <si>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</si>
  <si>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</si>
  <si>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</si>
  <si>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</si>
  <si>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</si>
  <si>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</si>
  <si>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</si>
  <si>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</si>
  <si>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</si>
  <si>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</si>
  <si>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</si>
  <si>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</si>
  <si>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</si>
  <si>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</si>
  <si>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</si>
  <si>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</si>
  <si>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</si>
  <si>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</si>
  <si>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</si>
  <si>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</si>
  <si>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</si>
  <si>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</si>
  <si>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</si>
  <si>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</si>
  <si>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</si>
  <si>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</si>
  <si>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</si>
  <si>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</si>
  <si>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</si>
  <si>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</si>
  <si>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</si>
  <si>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</si>
  <si>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</si>
  <si>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</si>
  <si>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</si>
  <si>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</si>
  <si>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</si>
  <si>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</si>
  <si>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</si>
  <si>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</si>
  <si>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</si>
  <si>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</si>
  <si>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</si>
  <si>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</si>
  <si>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</si>
  <si>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</si>
  <si>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</si>
  <si>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</si>
  <si>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</si>
  <si>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</si>
  <si>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</si>
  <si>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</si>
  <si>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</si>
  <si>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</si>
  <si>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</si>
  <si>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</si>
  <si>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</si>
  <si>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</si>
  <si>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</si>
  <si>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</si>
  <si>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</si>
  <si>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</si>
  <si>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</si>
  <si>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</si>
  <si>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</si>
  <si>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</si>
  <si>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</si>
  <si>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</si>
  <si>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</si>
  <si>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</si>
  <si>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</si>
  <si>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</si>
  <si>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</si>
  <si>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</si>
  <si>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</si>
  <si>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</si>
  <si>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</si>
  <si>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</si>
  <si>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</si>
  <si>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</si>
  <si>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</si>
  <si>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</si>
  <si>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</si>
  <si>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</si>
  <si>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</si>
  <si>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</si>
  <si>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</si>
  <si>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</si>
  <si>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</si>
  <si>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</si>
  <si>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</si>
  <si>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</si>
  <si>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</si>
  <si>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</si>
  <si>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</si>
  <si>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</si>
  <si>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</si>
  <si>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</si>
  <si>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</si>
  <si>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</si>
  <si>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</si>
  <si>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</si>
  <si>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</si>
  <si>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</si>
  <si>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</si>
  <si>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</si>
  <si>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</si>
  <si>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</si>
  <si>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</si>
  <si>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</si>
  <si>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</si>
  <si>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</si>
  <si>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</si>
  <si>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</si>
  <si>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</si>
  <si>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</si>
  <si>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</si>
  <si>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</si>
  <si>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</si>
  <si>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</si>
  <si>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</si>
  <si>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</si>
  <si>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</si>
  <si>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</si>
  <si>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</si>
  <si>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</si>
  <si>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</si>
  <si>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</si>
  <si>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</si>
  <si>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</si>
  <si>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</si>
  <si>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</si>
  <si>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</si>
  <si>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</si>
  <si>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</si>
  <si>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</si>
  <si>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</si>
  <si>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</si>
  <si>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</si>
  <si>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</si>
  <si>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</si>
  <si>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</si>
  <si>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</si>
  <si>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</si>
  <si>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</si>
  <si>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</si>
  <si>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</si>
  <si>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</si>
  <si>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Мария Николова</t>
  </si>
  <si>
    <t>Счетоводител</t>
  </si>
  <si>
    <t>office@wmg.bg</t>
  </si>
  <si>
    <t>wmg.bg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</si>
</sst>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45016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45063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Мария Николова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44927</v>
      </c>
    </row>
    <row r="10" spans="1:2" ht="15.75">
      <c r="A10" s="7" t="s">
        <v>2</v>
      </c>
      <c r="B10" s="315">
        <v>45016</v>
      </c>
    </row>
    <row r="11" spans="1:2" ht="15.75">
      <c r="A11" s="7" t="s">
        <v>638</v>
      </c>
      <c r="B11" s="315">
        <v>45063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4" t="s">
        <v>654</v>
      </c>
    </row>
    <row r="15" spans="1:2" ht="15.75">
      <c r="A15" s="10" t="s">
        <v>630</v>
      </c>
      <c r="B15" s="316" t="s">
        <v>588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658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/>
    </row>
    <row r="22" spans="1:2" ht="15.75">
      <c r="A22" s="10" t="s">
        <v>583</v>
      </c>
      <c r="B22" s="316"/>
    </row>
    <row r="23" spans="1:2" ht="15.75">
      <c r="A23" s="10" t="s">
        <v>7</v>
      </c>
      <c r="B23" s="432" t="s">
        <v>661</v>
      </c>
    </row>
    <row r="24" spans="1:2" ht="15.75">
      <c r="A24" s="10" t="s">
        <v>584</v>
      </c>
      <c r="B24" s="433" t="s">
        <v>662</v>
      </c>
    </row>
    <row r="25" spans="1:2" ht="15.75">
      <c r="A25" s="7" t="s">
        <v>587</v>
      </c>
      <c r="B25" s="434"/>
    </row>
    <row r="26" spans="1:2" ht="15.75">
      <c r="A26" s="10" t="s">
        <v>631</v>
      </c>
      <c r="B26" s="316" t="s">
        <v>659</v>
      </c>
    </row>
    <row r="27" spans="1:2" ht="15.75">
      <c r="A27" s="10" t="s">
        <v>632</v>
      </c>
      <c r="B27" s="316" t="s">
        <v>660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G37" sqref="G37:G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7840</v>
      </c>
      <c r="H12" s="118">
        <v>7840</v>
      </c>
    </row>
    <row r="13" spans="1:8" ht="15.75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7840</v>
      </c>
      <c r="H13" s="118">
        <v>7840</v>
      </c>
    </row>
    <row r="14" spans="1:8" ht="15.75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</v>
      </c>
      <c r="D17" s="119">
        <v>5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9"/>
      <c r="E18" s="248" t="s">
        <v>47</v>
      </c>
      <c r="F18" s="247" t="s">
        <v>48</v>
      </c>
      <c r="G18" s="346">
        <f>G12+G15+G16+G17</f>
        <v>7840</v>
      </c>
      <c r="H18" s="347">
        <f>H12+H15+H16+H17</f>
        <v>7840</v>
      </c>
    </row>
    <row r="19" spans="1:8" ht="15.75">
      <c r="A19" s="66" t="s">
        <v>49</v>
      </c>
      <c r="B19" s="68" t="s">
        <v>50</v>
      </c>
      <c r="C19" s="119">
        <v>19</v>
      </c>
      <c r="D19" s="119">
        <v>21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24</v>
      </c>
      <c r="D20" s="335">
        <f>SUM(D12:D19)</f>
        <v>26</v>
      </c>
      <c r="E20" s="66" t="s">
        <v>54</v>
      </c>
      <c r="F20" s="69" t="s">
        <v>55</v>
      </c>
      <c r="G20" s="119">
        <v>4053</v>
      </c>
      <c r="H20" s="118">
        <v>4053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/>
      <c r="H21" s="119"/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18</v>
      </c>
      <c r="H22" s="351">
        <f>SUM(H23:H25)</f>
        <v>18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</v>
      </c>
      <c r="D25" s="119">
        <v>1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4071</v>
      </c>
      <c r="H26" s="335">
        <f>H20+H21+H22</f>
        <v>4071</v>
      </c>
      <c r="M26" s="74"/>
    </row>
    <row r="27" spans="1:8" ht="15.75">
      <c r="A27" s="66" t="s">
        <v>79</v>
      </c>
      <c r="B27" s="68" t="s">
        <v>80</v>
      </c>
      <c r="C27" s="119">
        <v>4161</v>
      </c>
      <c r="D27" s="119">
        <v>4321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4162</v>
      </c>
      <c r="D28" s="335">
        <f>SUM(D24:D27)</f>
        <v>4322</v>
      </c>
      <c r="E28" s="124" t="s">
        <v>84</v>
      </c>
      <c r="F28" s="69" t="s">
        <v>85</v>
      </c>
      <c r="G28" s="332">
        <f>SUM(G29:G31)</f>
        <v>-7442</v>
      </c>
      <c r="H28" s="333">
        <f>SUM(H29:H31)</f>
        <v>-6522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/>
      <c r="H29" s="119"/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-7442</v>
      </c>
      <c r="H30" s="119">
        <v>-6522</v>
      </c>
      <c r="M30" s="74"/>
    </row>
    <row r="31" spans="1:8" ht="15.75">
      <c r="A31" s="66" t="s">
        <v>91</v>
      </c>
      <c r="B31" s="68" t="s">
        <v>92</v>
      </c>
      <c r="C31" s="119">
        <v>765</v>
      </c>
      <c r="D31" s="119">
        <v>765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9" t="s">
        <v>99</v>
      </c>
      <c r="B33" s="73" t="s">
        <v>100</v>
      </c>
      <c r="C33" s="334">
        <f>C31+C32</f>
        <v>765</v>
      </c>
      <c r="D33" s="335">
        <f>D31+D32</f>
        <v>765</v>
      </c>
      <c r="E33" s="122" t="s">
        <v>101</v>
      </c>
      <c r="F33" s="69" t="s">
        <v>102</v>
      </c>
      <c r="G33" s="119">
        <v>-312</v>
      </c>
      <c r="H33" s="119">
        <v>-920</v>
      </c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-7754</v>
      </c>
      <c r="H34" s="335">
        <f>H28+H32+H33</f>
        <v>-7442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4157</v>
      </c>
      <c r="H37" s="337">
        <f>H26+H18+H34</f>
        <v>4469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-37</v>
      </c>
      <c r="H40" s="320">
        <v>-36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8000</v>
      </c>
      <c r="H48" s="119">
        <v>8000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</v>
      </c>
      <c r="H49" s="119">
        <v>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8005</v>
      </c>
      <c r="H50" s="333">
        <f>SUM(H44:H49)</f>
        <v>8005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5">
        <v>236</v>
      </c>
      <c r="D55" s="245">
        <v>236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5187</v>
      </c>
      <c r="D56" s="339">
        <f>D20+D21+D22+D28+D33+D46+D52+D54+D55</f>
        <v>5349</v>
      </c>
      <c r="E56" s="76" t="s">
        <v>529</v>
      </c>
      <c r="F56" s="75" t="s">
        <v>172</v>
      </c>
      <c r="G56" s="336">
        <f>G50+G52+G53+G54+G55</f>
        <v>8005</v>
      </c>
      <c r="H56" s="337">
        <f>H50+H52+H53+H54+H55</f>
        <v>8005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3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2296</v>
      </c>
      <c r="H60" s="118">
        <v>2148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878</v>
      </c>
      <c r="H61" s="333">
        <f>SUM(H62:H68)</f>
        <v>1002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166</v>
      </c>
      <c r="H62" s="119">
        <v>164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431</v>
      </c>
      <c r="H63" s="119">
        <v>525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39</v>
      </c>
      <c r="H64" s="119">
        <v>73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174</v>
      </c>
      <c r="H66" s="119">
        <v>163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29</v>
      </c>
      <c r="H67" s="119">
        <v>35</v>
      </c>
    </row>
    <row r="68" spans="1:8" ht="15.75">
      <c r="A68" s="66" t="s">
        <v>206</v>
      </c>
      <c r="B68" s="68" t="s">
        <v>207</v>
      </c>
      <c r="C68" s="119">
        <v>332</v>
      </c>
      <c r="D68" s="119">
        <v>328</v>
      </c>
      <c r="E68" s="66" t="s">
        <v>212</v>
      </c>
      <c r="F68" s="69" t="s">
        <v>213</v>
      </c>
      <c r="G68" s="119">
        <v>39</v>
      </c>
      <c r="H68" s="119">
        <v>42</v>
      </c>
    </row>
    <row r="69" spans="1:8" ht="15.75">
      <c r="A69" s="66" t="s">
        <v>210</v>
      </c>
      <c r="B69" s="68" t="s">
        <v>211</v>
      </c>
      <c r="C69" s="119">
        <v>234</v>
      </c>
      <c r="D69" s="119">
        <v>272</v>
      </c>
      <c r="E69" s="123" t="s">
        <v>79</v>
      </c>
      <c r="F69" s="69" t="s">
        <v>216</v>
      </c>
      <c r="G69" s="119">
        <v>2</v>
      </c>
      <c r="H69" s="119"/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>
        <v>276</v>
      </c>
      <c r="D71" s="119">
        <v>271</v>
      </c>
      <c r="E71" s="241" t="s">
        <v>47</v>
      </c>
      <c r="F71" s="71" t="s">
        <v>223</v>
      </c>
      <c r="G71" s="334">
        <f>G59+G60+G61+G69+G70</f>
        <v>3176</v>
      </c>
      <c r="H71" s="335">
        <f>H59+H60+H61+H69+H70</f>
        <v>3150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9"/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f>4781+3798+297</f>
        <v>8876</v>
      </c>
      <c r="D75" s="119">
        <f>4712+3798+16+392+2</f>
        <v>8920</v>
      </c>
      <c r="E75" s="252" t="s">
        <v>160</v>
      </c>
      <c r="F75" s="71" t="s">
        <v>233</v>
      </c>
      <c r="G75" s="245">
        <v>188</v>
      </c>
      <c r="H75" s="246">
        <v>134</v>
      </c>
    </row>
    <row r="76" spans="1:8" ht="15.75">
      <c r="A76" s="249" t="s">
        <v>77</v>
      </c>
      <c r="B76" s="72" t="s">
        <v>232</v>
      </c>
      <c r="C76" s="334">
        <f>SUM(C68:C75)</f>
        <v>9718</v>
      </c>
      <c r="D76" s="335">
        <f>SUM(D68:D75)</f>
        <v>9791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3364</v>
      </c>
      <c r="H79" s="337">
        <f>H71+H73+H75+H77</f>
        <v>3284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2</v>
      </c>
      <c r="D88" s="119"/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558</v>
      </c>
      <c r="D89" s="119">
        <v>561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560</v>
      </c>
      <c r="D92" s="335">
        <f>SUM(D88:D91)</f>
        <v>561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24</v>
      </c>
      <c r="D93" s="245">
        <v>21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10302</v>
      </c>
      <c r="D94" s="339">
        <f>D65+D76+D85+D92+D93</f>
        <v>10373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15489</v>
      </c>
      <c r="D95" s="341">
        <f>D94+D56</f>
        <v>15722</v>
      </c>
      <c r="E95" s="150" t="s">
        <v>605</v>
      </c>
      <c r="F95" s="256" t="s">
        <v>268</v>
      </c>
      <c r="G95" s="340">
        <f>G37+G40+G56+G79</f>
        <v>15489</v>
      </c>
      <c r="H95" s="341">
        <f>H37+H40+H56+H79</f>
        <v>15722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5" t="s">
        <v>638</v>
      </c>
      <c r="B98" s="436">
        <f>pdeReportingDate</f>
        <v>45063</v>
      </c>
      <c r="C98" s="436"/>
      <c r="D98" s="436"/>
      <c r="E98" s="436"/>
      <c r="F98" s="436"/>
      <c r="G98" s="436"/>
      <c r="H98" s="436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7" t="str">
        <f>authorName</f>
        <v>Мария Николова</v>
      </c>
      <c r="C100" s="437"/>
      <c r="D100" s="437"/>
      <c r="E100" s="437"/>
      <c r="F100" s="437"/>
      <c r="G100" s="437"/>
      <c r="H100" s="437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27"/>
      <c r="B103" s="435" t="s">
        <v>640</v>
      </c>
      <c r="C103" s="435"/>
      <c r="D103" s="435"/>
      <c r="E103" s="435"/>
      <c r="M103" s="74"/>
    </row>
    <row r="104" spans="1:5" ht="21.75" customHeight="1">
      <c r="A104" s="427"/>
      <c r="B104" s="435" t="s">
        <v>640</v>
      </c>
      <c r="C104" s="435"/>
      <c r="D104" s="435"/>
      <c r="E104" s="435"/>
    </row>
    <row r="105" spans="1:13" ht="21.75" customHeight="1">
      <c r="A105" s="427"/>
      <c r="B105" s="435" t="s">
        <v>640</v>
      </c>
      <c r="C105" s="435"/>
      <c r="D105" s="435"/>
      <c r="E105" s="435"/>
      <c r="M105" s="74"/>
    </row>
    <row r="106" spans="1:5" ht="21.75" customHeight="1">
      <c r="A106" s="427"/>
      <c r="B106" s="435" t="s">
        <v>640</v>
      </c>
      <c r="C106" s="435"/>
      <c r="D106" s="435"/>
      <c r="E106" s="435"/>
    </row>
    <row r="107" spans="1:13" ht="21.75" customHeight="1">
      <c r="A107" s="427"/>
      <c r="B107" s="435"/>
      <c r="C107" s="435"/>
      <c r="D107" s="435"/>
      <c r="E107" s="435"/>
      <c r="M107" s="74"/>
    </row>
    <row r="108" spans="1:5" ht="21.75" customHeight="1">
      <c r="A108" s="427"/>
      <c r="B108" s="435"/>
      <c r="C108" s="435"/>
      <c r="D108" s="435"/>
      <c r="E108" s="435"/>
    </row>
    <row r="109" spans="1:13" ht="21.75" customHeight="1">
      <c r="A109" s="427"/>
      <c r="B109" s="435"/>
      <c r="C109" s="435"/>
      <c r="D109" s="435"/>
      <c r="E109" s="435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42" sqref="G42:G43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2</v>
      </c>
      <c r="D12" s="236">
        <v>6</v>
      </c>
      <c r="E12" s="116" t="s">
        <v>277</v>
      </c>
      <c r="F12" s="161" t="s">
        <v>278</v>
      </c>
      <c r="G12" s="236"/>
      <c r="H12" s="236"/>
    </row>
    <row r="13" spans="1:8" ht="15.75">
      <c r="A13" s="116" t="s">
        <v>279</v>
      </c>
      <c r="B13" s="112" t="s">
        <v>280</v>
      </c>
      <c r="C13" s="236">
        <v>246</v>
      </c>
      <c r="D13" s="236">
        <v>133</v>
      </c>
      <c r="E13" s="116" t="s">
        <v>281</v>
      </c>
      <c r="F13" s="161" t="s">
        <v>282</v>
      </c>
      <c r="G13" s="236"/>
      <c r="H13" s="236"/>
    </row>
    <row r="14" spans="1:8" ht="15.75">
      <c r="A14" s="116" t="s">
        <v>283</v>
      </c>
      <c r="B14" s="112" t="s">
        <v>284</v>
      </c>
      <c r="C14" s="236">
        <v>265</v>
      </c>
      <c r="D14" s="236">
        <v>179</v>
      </c>
      <c r="E14" s="166" t="s">
        <v>285</v>
      </c>
      <c r="F14" s="161" t="s">
        <v>286</v>
      </c>
      <c r="G14" s="236">
        <v>595</v>
      </c>
      <c r="H14" s="236">
        <v>433</v>
      </c>
    </row>
    <row r="15" spans="1:8" ht="15.75">
      <c r="A15" s="116" t="s">
        <v>287</v>
      </c>
      <c r="B15" s="112" t="s">
        <v>288</v>
      </c>
      <c r="C15" s="236">
        <v>262</v>
      </c>
      <c r="D15" s="236">
        <v>154</v>
      </c>
      <c r="E15" s="166" t="s">
        <v>79</v>
      </c>
      <c r="F15" s="161" t="s">
        <v>289</v>
      </c>
      <c r="G15" s="236"/>
      <c r="H15" s="236"/>
    </row>
    <row r="16" spans="1:8" ht="15.75">
      <c r="A16" s="116" t="s">
        <v>290</v>
      </c>
      <c r="B16" s="112" t="s">
        <v>291</v>
      </c>
      <c r="C16" s="236">
        <v>47</v>
      </c>
      <c r="D16" s="236">
        <v>28</v>
      </c>
      <c r="E16" s="157" t="s">
        <v>52</v>
      </c>
      <c r="F16" s="185" t="s">
        <v>292</v>
      </c>
      <c r="G16" s="365">
        <f>SUM(G12:G15)</f>
        <v>595</v>
      </c>
      <c r="H16" s="366">
        <f>SUM(H12:H15)</f>
        <v>433</v>
      </c>
    </row>
    <row r="17" spans="1:8" ht="31.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/>
      <c r="E18" s="155" t="s">
        <v>297</v>
      </c>
      <c r="F18" s="159" t="s">
        <v>298</v>
      </c>
      <c r="G18" s="376">
        <v>6</v>
      </c>
      <c r="H18" s="376">
        <v>4</v>
      </c>
    </row>
    <row r="19" spans="1:8" ht="15.75">
      <c r="A19" s="116" t="s">
        <v>299</v>
      </c>
      <c r="B19" s="112" t="s">
        <v>300</v>
      </c>
      <c r="C19" s="236">
        <v>11</v>
      </c>
      <c r="D19" s="236"/>
      <c r="E19" s="116" t="s">
        <v>301</v>
      </c>
      <c r="F19" s="158" t="s">
        <v>302</v>
      </c>
      <c r="G19" s="236"/>
      <c r="H19" s="236"/>
    </row>
    <row r="20" spans="1:8" ht="15.75">
      <c r="A20" s="156" t="s">
        <v>303</v>
      </c>
      <c r="B20" s="112" t="s">
        <v>304</v>
      </c>
      <c r="C20" s="236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833</v>
      </c>
      <c r="D22" s="366">
        <f>SUM(D12:D18)+D19</f>
        <v>500</v>
      </c>
      <c r="E22" s="116" t="s">
        <v>309</v>
      </c>
      <c r="F22" s="158" t="s">
        <v>310</v>
      </c>
      <c r="G22" s="236">
        <v>77</v>
      </c>
      <c r="H22" s="236">
        <v>68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6"/>
    </row>
    <row r="25" spans="1:8" ht="31.5">
      <c r="A25" s="116" t="s">
        <v>316</v>
      </c>
      <c r="B25" s="158" t="s">
        <v>317</v>
      </c>
      <c r="C25" s="236">
        <v>155</v>
      </c>
      <c r="D25" s="236">
        <v>218</v>
      </c>
      <c r="E25" s="116" t="s">
        <v>318</v>
      </c>
      <c r="F25" s="158" t="s">
        <v>319</v>
      </c>
      <c r="G25" s="236"/>
      <c r="H25" s="236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6"/>
    </row>
    <row r="27" spans="1:8" ht="31.5">
      <c r="A27" s="116" t="s">
        <v>324</v>
      </c>
      <c r="B27" s="158" t="s">
        <v>325</v>
      </c>
      <c r="C27" s="236">
        <v>1</v>
      </c>
      <c r="D27" s="236"/>
      <c r="E27" s="157" t="s">
        <v>104</v>
      </c>
      <c r="F27" s="159" t="s">
        <v>326</v>
      </c>
      <c r="G27" s="365">
        <f>SUM(G22:G26)</f>
        <v>77</v>
      </c>
      <c r="H27" s="366">
        <f>SUM(H22:H26)</f>
        <v>68</v>
      </c>
    </row>
    <row r="28" spans="1:8" ht="15.75">
      <c r="A28" s="116" t="s">
        <v>79</v>
      </c>
      <c r="B28" s="158" t="s">
        <v>327</v>
      </c>
      <c r="C28" s="236">
        <v>2</v>
      </c>
      <c r="D28" s="236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158</v>
      </c>
      <c r="D29" s="366">
        <f>SUM(D25:D28)</f>
        <v>219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991</v>
      </c>
      <c r="D31" s="372">
        <f>D29+D22</f>
        <v>719</v>
      </c>
      <c r="E31" s="172" t="s">
        <v>521</v>
      </c>
      <c r="F31" s="187" t="s">
        <v>331</v>
      </c>
      <c r="G31" s="174">
        <f>G16+G18+G27</f>
        <v>678</v>
      </c>
      <c r="H31" s="175">
        <f>H16+H18+H27</f>
        <v>505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313</v>
      </c>
      <c r="H33" s="366">
        <f>IF((D31-H31)&gt;0,D31-H31,0)</f>
        <v>214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991</v>
      </c>
      <c r="D36" s="374">
        <f>D31-D34+D35</f>
        <v>719</v>
      </c>
      <c r="E36" s="183" t="s">
        <v>346</v>
      </c>
      <c r="F36" s="177" t="s">
        <v>347</v>
      </c>
      <c r="G36" s="188">
        <f>G35-G34+G31</f>
        <v>678</v>
      </c>
      <c r="H36" s="189">
        <f>H35-H34+H31</f>
        <v>505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313</v>
      </c>
      <c r="H37" s="175">
        <f>IF((D36-H36)&gt;0,D36-H36,0)</f>
        <v>214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313</v>
      </c>
      <c r="H42" s="165">
        <f>IF(H37&gt;0,IF(D38+H37&lt;0,0,D38+H37),IF(D37-D38&lt;0,D38-D37,0))</f>
        <v>214</v>
      </c>
    </row>
    <row r="43" spans="1:8" ht="15.75">
      <c r="A43" s="154" t="s">
        <v>364</v>
      </c>
      <c r="B43" s="108" t="s">
        <v>365</v>
      </c>
      <c r="C43" s="236"/>
      <c r="D43" s="236">
        <v>2</v>
      </c>
      <c r="E43" s="154" t="s">
        <v>364</v>
      </c>
      <c r="F43" s="117" t="s">
        <v>366</v>
      </c>
      <c r="G43" s="322">
        <v>1</v>
      </c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312</v>
      </c>
      <c r="H44" s="189">
        <f>IF(D42=0,IF(H42-H43&gt;0,H42-H43+D43,0),IF(D42-D43&lt;0,D43-D42+H43,0))</f>
        <v>216</v>
      </c>
    </row>
    <row r="45" spans="1:8" ht="16.5" thickBot="1">
      <c r="A45" s="191" t="s">
        <v>371</v>
      </c>
      <c r="B45" s="192" t="s">
        <v>372</v>
      </c>
      <c r="C45" s="367">
        <f>C36+C38+C42</f>
        <v>991</v>
      </c>
      <c r="D45" s="368">
        <f>D36+D38+D42</f>
        <v>719</v>
      </c>
      <c r="E45" s="191" t="s">
        <v>373</v>
      </c>
      <c r="F45" s="193" t="s">
        <v>374</v>
      </c>
      <c r="G45" s="367">
        <f>G42+G36</f>
        <v>991</v>
      </c>
      <c r="H45" s="368">
        <f>H42+H36</f>
        <v>719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39" t="s">
        <v>639</v>
      </c>
      <c r="B47" s="439"/>
      <c r="C47" s="439"/>
      <c r="D47" s="439"/>
      <c r="E47" s="439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5" t="s">
        <v>638</v>
      </c>
      <c r="B50" s="436">
        <f>pdeReportingDate</f>
        <v>45063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7" t="str">
        <f>authorName</f>
        <v>Мария Николова</v>
      </c>
      <c r="C52" s="437"/>
      <c r="D52" s="437"/>
      <c r="E52" s="437"/>
      <c r="F52" s="437"/>
      <c r="G52" s="437"/>
      <c r="H52" s="437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27"/>
      <c r="B55" s="435" t="s">
        <v>640</v>
      </c>
      <c r="C55" s="435"/>
      <c r="D55" s="435"/>
      <c r="E55" s="435"/>
      <c r="F55" s="311"/>
      <c r="G55" s="37"/>
      <c r="H55" s="35"/>
    </row>
    <row r="56" spans="1:8" ht="15.75" customHeight="1">
      <c r="A56" s="427"/>
      <c r="B56" s="435" t="s">
        <v>640</v>
      </c>
      <c r="C56" s="435"/>
      <c r="D56" s="435"/>
      <c r="E56" s="435"/>
      <c r="F56" s="311"/>
      <c r="G56" s="37"/>
      <c r="H56" s="35"/>
    </row>
    <row r="57" spans="1:8" ht="15.75" customHeight="1">
      <c r="A57" s="427"/>
      <c r="B57" s="435" t="s">
        <v>640</v>
      </c>
      <c r="C57" s="435"/>
      <c r="D57" s="435"/>
      <c r="E57" s="435"/>
      <c r="F57" s="311"/>
      <c r="G57" s="37"/>
      <c r="H57" s="35"/>
    </row>
    <row r="58" spans="1:8" ht="15.75" customHeight="1">
      <c r="A58" s="427"/>
      <c r="B58" s="435" t="s">
        <v>640</v>
      </c>
      <c r="C58" s="435"/>
      <c r="D58" s="435"/>
      <c r="E58" s="435"/>
      <c r="F58" s="311"/>
      <c r="G58" s="37"/>
      <c r="H58" s="35"/>
    </row>
    <row r="59" spans="1:8" ht="15.75">
      <c r="A59" s="427"/>
      <c r="B59" s="435"/>
      <c r="C59" s="435"/>
      <c r="D59" s="435"/>
      <c r="E59" s="435"/>
      <c r="F59" s="311"/>
      <c r="G59" s="37"/>
      <c r="H59" s="35"/>
    </row>
    <row r="60" spans="1:8" ht="15.75">
      <c r="A60" s="427"/>
      <c r="B60" s="435"/>
      <c r="C60" s="435"/>
      <c r="D60" s="435"/>
      <c r="E60" s="435"/>
      <c r="F60" s="311"/>
      <c r="G60" s="37"/>
      <c r="H60" s="35"/>
    </row>
    <row r="61" spans="1:8" ht="15.75">
      <c r="A61" s="427"/>
      <c r="B61" s="435"/>
      <c r="C61" s="435"/>
      <c r="D61" s="435"/>
      <c r="E61" s="435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775</v>
      </c>
      <c r="D11" s="119">
        <v>504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-269</v>
      </c>
      <c r="D12" s="119">
        <v>-263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-380</v>
      </c>
      <c r="D14" s="119">
        <v>-184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</v>
      </c>
      <c r="D15" s="119">
        <v>-34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-14</v>
      </c>
      <c r="D20" s="119">
        <v>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104</v>
      </c>
      <c r="D21" s="395">
        <f>SUM(D11:D20)</f>
        <v>26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-103</v>
      </c>
      <c r="D23" s="119">
        <v>-81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100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-3</v>
      </c>
      <c r="D33" s="395">
        <f>SUM(D23:D32)</f>
        <v>-81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>
        <v>9000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100</v>
      </c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-200</v>
      </c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-2</v>
      </c>
      <c r="D40" s="119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-102</v>
      </c>
      <c r="D43" s="397">
        <f>SUM(D35:D42)</f>
        <v>8999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</v>
      </c>
      <c r="D44" s="228">
        <f>D43+D33+D21</f>
        <v>8944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561</v>
      </c>
      <c r="D45" s="229">
        <v>205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560</v>
      </c>
      <c r="D46" s="231">
        <f>D45+D44</f>
        <v>9149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>
        <v>560</v>
      </c>
      <c r="D47" s="219">
        <v>9149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6">
        <f>pdeReportingDate</f>
        <v>45063</v>
      </c>
      <c r="C54" s="436"/>
      <c r="D54" s="436"/>
      <c r="E54" s="436"/>
      <c r="F54" s="428"/>
      <c r="G54" s="428"/>
      <c r="H54" s="428"/>
      <c r="M54" s="74"/>
    </row>
    <row r="55" spans="1:13" s="35" customFormat="1" ht="15.75">
      <c r="A55" s="425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6" t="s">
        <v>8</v>
      </c>
      <c r="B56" s="437" t="str">
        <f>authorName</f>
        <v>Мария Николова</v>
      </c>
      <c r="C56" s="437"/>
      <c r="D56" s="437"/>
      <c r="E56" s="437"/>
      <c r="F56" s="57"/>
      <c r="G56" s="57"/>
      <c r="H56" s="57"/>
    </row>
    <row r="57" spans="1:8" s="35" customFormat="1" ht="15.75">
      <c r="A57" s="426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6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>
      <c r="A59" s="427"/>
      <c r="B59" s="435" t="s">
        <v>640</v>
      </c>
      <c r="C59" s="435"/>
      <c r="D59" s="435"/>
      <c r="E59" s="435"/>
      <c r="F59" s="311"/>
      <c r="G59" s="37"/>
      <c r="H59" s="35"/>
    </row>
    <row r="60" spans="1:8" ht="15.75">
      <c r="A60" s="427"/>
      <c r="B60" s="435" t="s">
        <v>640</v>
      </c>
      <c r="C60" s="435"/>
      <c r="D60" s="435"/>
      <c r="E60" s="435"/>
      <c r="F60" s="311"/>
      <c r="G60" s="37"/>
      <c r="H60" s="35"/>
    </row>
    <row r="61" spans="1:8" ht="15.75">
      <c r="A61" s="427"/>
      <c r="B61" s="435" t="s">
        <v>640</v>
      </c>
      <c r="C61" s="435"/>
      <c r="D61" s="435"/>
      <c r="E61" s="435"/>
      <c r="F61" s="311"/>
      <c r="G61" s="37"/>
      <c r="H61" s="35"/>
    </row>
    <row r="62" spans="1:8" ht="15.75">
      <c r="A62" s="427"/>
      <c r="B62" s="435" t="s">
        <v>640</v>
      </c>
      <c r="C62" s="435"/>
      <c r="D62" s="435"/>
      <c r="E62" s="435"/>
      <c r="F62" s="311"/>
      <c r="G62" s="37"/>
      <c r="H62" s="35"/>
    </row>
    <row r="63" spans="1:8" ht="15.75">
      <c r="A63" s="427"/>
      <c r="B63" s="435"/>
      <c r="C63" s="435"/>
      <c r="D63" s="435"/>
      <c r="E63" s="435"/>
      <c r="F63" s="311"/>
      <c r="G63" s="37"/>
      <c r="H63" s="35"/>
    </row>
    <row r="64" spans="1:8" ht="15.75">
      <c r="A64" s="427"/>
      <c r="B64" s="435"/>
      <c r="C64" s="435"/>
      <c r="D64" s="435"/>
      <c r="E64" s="435"/>
      <c r="F64" s="311"/>
      <c r="G64" s="37"/>
      <c r="H64" s="35"/>
    </row>
    <row r="65" spans="1:8" ht="15.75">
      <c r="A65" s="427"/>
      <c r="B65" s="435"/>
      <c r="C65" s="435"/>
      <c r="D65" s="435"/>
      <c r="E65" s="435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1" sqref="L31:M31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1.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1.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7840</v>
      </c>
      <c r="D13" s="321">
        <f>'1-Баланс'!H20</f>
        <v>4053</v>
      </c>
      <c r="E13" s="321">
        <f>'1-Баланс'!H21</f>
        <v>0</v>
      </c>
      <c r="F13" s="321">
        <f>'1-Баланс'!H23</f>
        <v>18</v>
      </c>
      <c r="G13" s="321">
        <f>'1-Баланс'!H24</f>
        <v>0</v>
      </c>
      <c r="H13" s="322"/>
      <c r="I13" s="321">
        <f>'1-Баланс'!H29+'1-Баланс'!H32</f>
        <v>0</v>
      </c>
      <c r="J13" s="321">
        <f>'1-Баланс'!H30+'1-Баланс'!H33</f>
        <v>-7442</v>
      </c>
      <c r="K13" s="322"/>
      <c r="L13" s="321">
        <f>SUM(C13:K13)</f>
        <v>4469</v>
      </c>
      <c r="M13" s="323">
        <f>'1-Баланс'!H40</f>
        <v>-36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7840</v>
      </c>
      <c r="D17" s="389">
        <f aca="true" t="shared" si="2" ref="D17:M17">D13+D14</f>
        <v>4053</v>
      </c>
      <c r="E17" s="389">
        <f t="shared" si="2"/>
        <v>0</v>
      </c>
      <c r="F17" s="389">
        <f t="shared" si="2"/>
        <v>18</v>
      </c>
      <c r="G17" s="389">
        <f t="shared" si="2"/>
        <v>0</v>
      </c>
      <c r="H17" s="389">
        <f t="shared" si="2"/>
        <v>0</v>
      </c>
      <c r="I17" s="389">
        <f t="shared" si="2"/>
        <v>0</v>
      </c>
      <c r="J17" s="389">
        <f t="shared" si="2"/>
        <v>-7442</v>
      </c>
      <c r="K17" s="389">
        <f t="shared" si="2"/>
        <v>0</v>
      </c>
      <c r="L17" s="321">
        <f t="shared" si="1"/>
        <v>4469</v>
      </c>
      <c r="M17" s="390">
        <f t="shared" si="2"/>
        <v>-36</v>
      </c>
      <c r="N17" s="91"/>
    </row>
    <row r="18" spans="1:14" ht="15.75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0</v>
      </c>
      <c r="J18" s="321">
        <f>+'1-Баланс'!G33</f>
        <v>-312</v>
      </c>
      <c r="K18" s="322"/>
      <c r="L18" s="321">
        <f t="shared" si="1"/>
        <v>-312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>
        <v>-1</v>
      </c>
      <c r="N30" s="91"/>
    </row>
    <row r="31" spans="1:14" ht="15.75">
      <c r="A31" s="284" t="s">
        <v>501</v>
      </c>
      <c r="B31" s="285" t="s">
        <v>502</v>
      </c>
      <c r="C31" s="389">
        <f>C19+C22+C23+C26+C30+C29+C17+C18</f>
        <v>7840</v>
      </c>
      <c r="D31" s="389">
        <f aca="true" t="shared" si="6" ref="D31:M31">D19+D22+D23+D26+D30+D29+D17+D18</f>
        <v>4053</v>
      </c>
      <c r="E31" s="389">
        <f t="shared" si="6"/>
        <v>0</v>
      </c>
      <c r="F31" s="389">
        <f t="shared" si="6"/>
        <v>18</v>
      </c>
      <c r="G31" s="389">
        <f t="shared" si="6"/>
        <v>0</v>
      </c>
      <c r="H31" s="389">
        <f t="shared" si="6"/>
        <v>0</v>
      </c>
      <c r="I31" s="389">
        <f t="shared" si="6"/>
        <v>0</v>
      </c>
      <c r="J31" s="389">
        <f t="shared" si="6"/>
        <v>-7754</v>
      </c>
      <c r="K31" s="389">
        <f t="shared" si="6"/>
        <v>0</v>
      </c>
      <c r="L31" s="321">
        <f t="shared" si="1"/>
        <v>4157</v>
      </c>
      <c r="M31" s="390">
        <f t="shared" si="6"/>
        <v>-37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7840</v>
      </c>
      <c r="D34" s="324">
        <f t="shared" si="7"/>
        <v>4053</v>
      </c>
      <c r="E34" s="324">
        <f t="shared" si="7"/>
        <v>0</v>
      </c>
      <c r="F34" s="324">
        <f t="shared" si="7"/>
        <v>18</v>
      </c>
      <c r="G34" s="324">
        <f t="shared" si="7"/>
        <v>0</v>
      </c>
      <c r="H34" s="324">
        <f t="shared" si="7"/>
        <v>0</v>
      </c>
      <c r="I34" s="324">
        <f t="shared" si="7"/>
        <v>0</v>
      </c>
      <c r="J34" s="324">
        <f t="shared" si="7"/>
        <v>-7754</v>
      </c>
      <c r="K34" s="324">
        <f t="shared" si="7"/>
        <v>0</v>
      </c>
      <c r="L34" s="387">
        <f t="shared" si="1"/>
        <v>4157</v>
      </c>
      <c r="M34" s="325">
        <f>M31+M32+M33</f>
        <v>-37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5" t="s">
        <v>638</v>
      </c>
      <c r="B38" s="436">
        <f>pdeReportingDate</f>
        <v>45063</v>
      </c>
      <c r="C38" s="436"/>
      <c r="D38" s="436"/>
      <c r="E38" s="436"/>
      <c r="F38" s="436"/>
      <c r="G38" s="436"/>
      <c r="H38" s="436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7" t="str">
        <f>authorName</f>
        <v>Мария Николова</v>
      </c>
      <c r="C40" s="437"/>
      <c r="D40" s="437"/>
      <c r="E40" s="437"/>
      <c r="F40" s="437"/>
      <c r="G40" s="437"/>
      <c r="H40" s="437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>
      <c r="A43" s="427"/>
      <c r="B43" s="435" t="s">
        <v>640</v>
      </c>
      <c r="C43" s="435"/>
      <c r="D43" s="435"/>
      <c r="E43" s="435"/>
      <c r="F43" s="311"/>
      <c r="G43" s="37"/>
      <c r="H43" s="35"/>
      <c r="M43" s="91"/>
    </row>
    <row r="44" spans="1:13" ht="15.75">
      <c r="A44" s="427"/>
      <c r="B44" s="435" t="s">
        <v>640</v>
      </c>
      <c r="C44" s="435"/>
      <c r="D44" s="435"/>
      <c r="E44" s="435"/>
      <c r="F44" s="311"/>
      <c r="G44" s="37"/>
      <c r="H44" s="35"/>
      <c r="M44" s="91"/>
    </row>
    <row r="45" spans="1:13" ht="15.75">
      <c r="A45" s="427"/>
      <c r="B45" s="435" t="s">
        <v>640</v>
      </c>
      <c r="C45" s="435"/>
      <c r="D45" s="435"/>
      <c r="E45" s="435"/>
      <c r="F45" s="311"/>
      <c r="G45" s="37"/>
      <c r="H45" s="35"/>
      <c r="M45" s="91"/>
    </row>
    <row r="46" spans="1:13" ht="15.75">
      <c r="A46" s="427"/>
      <c r="B46" s="435" t="s">
        <v>640</v>
      </c>
      <c r="C46" s="435"/>
      <c r="D46" s="435"/>
      <c r="E46" s="435"/>
      <c r="F46" s="311"/>
      <c r="G46" s="37"/>
      <c r="H46" s="35"/>
      <c r="M46" s="91"/>
    </row>
    <row r="47" spans="1:13" ht="15.75">
      <c r="A47" s="427"/>
      <c r="B47" s="435"/>
      <c r="C47" s="435"/>
      <c r="D47" s="435"/>
      <c r="E47" s="435"/>
      <c r="F47" s="311"/>
      <c r="G47" s="37"/>
      <c r="H47" s="35"/>
      <c r="M47" s="91"/>
    </row>
    <row r="48" spans="1:13" ht="15.75">
      <c r="A48" s="427"/>
      <c r="B48" s="435"/>
      <c r="C48" s="435"/>
      <c r="D48" s="435"/>
      <c r="E48" s="435"/>
      <c r="F48" s="311"/>
      <c r="G48" s="37"/>
      <c r="H48" s="35"/>
      <c r="M48" s="91"/>
    </row>
    <row r="49" spans="1:13" ht="15.75">
      <c r="A49" s="427"/>
      <c r="B49" s="435"/>
      <c r="C49" s="435"/>
      <c r="D49" s="435"/>
      <c r="E49" s="435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31.03.2023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15489</v>
      </c>
      <c r="D6" s="411">
        <f aca="true" t="shared" si="0" ref="D6:D15">C6-E6</f>
        <v>0</v>
      </c>
      <c r="E6" s="410">
        <f>'1-Баланс'!G95</f>
        <v>15489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4157</v>
      </c>
      <c r="D7" s="411">
        <f t="shared" si="0"/>
        <v>-3683</v>
      </c>
      <c r="E7" s="410">
        <f>'1-Баланс'!G18</f>
        <v>7840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-312</v>
      </c>
      <c r="D8" s="411">
        <f t="shared" si="0"/>
        <v>0</v>
      </c>
      <c r="E8" s="410">
        <f>ABS('2-Отчет за доходите'!C44)-ABS('2-Отчет за доходите'!G44)</f>
        <v>-312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561</v>
      </c>
      <c r="D9" s="411">
        <f t="shared" si="0"/>
        <v>0</v>
      </c>
      <c r="E9" s="410">
        <f>'3-Отчет за паричния поток'!C45</f>
        <v>561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560</v>
      </c>
      <c r="D10" s="411">
        <f t="shared" si="0"/>
        <v>0</v>
      </c>
      <c r="E10" s="410">
        <f>'3-Отчет за паричния поток'!C46</f>
        <v>560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4157</v>
      </c>
      <c r="D11" s="411">
        <f t="shared" si="0"/>
        <v>0</v>
      </c>
      <c r="E11" s="410">
        <f>'4-Отчет за собствения капитал'!L34</f>
        <v>4157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-0.5243697478991597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-0.07505412557132547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-0.027443046881871755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-0.020143327522758086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0.6841574167507568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3.0624256837098693</v>
      </c>
    </row>
    <row r="11" spans="1:4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3.0552913198573126</v>
      </c>
    </row>
    <row r="12" spans="1:4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0.16646848989298454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0.16646848989298454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0.14214046822742474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0.038414358577054684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0.6581976648577537</v>
      </c>
    </row>
    <row r="19" spans="1:4" ht="31.5">
      <c r="A19" s="329">
        <v>13</v>
      </c>
      <c r="B19" s="327" t="s">
        <v>596</v>
      </c>
      <c r="C19" s="328" t="s">
        <v>572</v>
      </c>
      <c r="D19" s="377">
        <f>D4/D5</f>
        <v>2.734904979552562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0.734004777584092</v>
      </c>
    </row>
    <row r="21" spans="1:5" ht="15.7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155</v>
      </c>
      <c r="E21" s="429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0.03728650469088285</v>
      </c>
    </row>
    <row r="23" spans="1:4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0.6194690265486725</v>
      </c>
    </row>
    <row r="24" spans="1:4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27.06904761904762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8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8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8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8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8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8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8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8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19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8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24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8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8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8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8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8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8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4161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8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4162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8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765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8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8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765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8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8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8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8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8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8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8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8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8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8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8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8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8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8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8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8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8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8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8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236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8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5187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8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8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8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8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8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8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8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8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332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8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234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8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8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276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8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8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8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8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8876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8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9718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8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8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8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8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8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8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8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8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8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558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8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8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8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560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8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24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8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10302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8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15489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8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8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8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8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8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8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8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8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8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8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8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8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8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8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4071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8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-7442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8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8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-7442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8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8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8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-312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8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-7754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8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4157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8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-37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8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8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8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8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8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8000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8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8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8005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8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8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8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8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8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8005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8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8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2296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8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878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8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166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8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431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8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39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8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8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174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8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8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39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8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8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8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3176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8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8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188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8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8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3364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8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15489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8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2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8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246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8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265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8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262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8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47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8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8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8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11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8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8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8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833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8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155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8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8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1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8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2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8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158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8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991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8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8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8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8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991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8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8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8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8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8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8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8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8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8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991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8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8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8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595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8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8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595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8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8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8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77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8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8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8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8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8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77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8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678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8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313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8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8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8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678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8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313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8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313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8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1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8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312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8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991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8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775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8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-269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8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8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-380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8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-8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8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8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8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8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8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-14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8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104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8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-103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8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8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8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100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8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8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8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8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8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8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8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-3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8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8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8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100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8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-200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8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8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-2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8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8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8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-102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8">
        <f t="shared" si="20"/>
        <v>45016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-1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8">
        <f t="shared" si="20"/>
        <v>45016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561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8">
        <f t="shared" si="20"/>
        <v>45016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560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8">
        <f t="shared" si="20"/>
        <v>45016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560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8">
        <f t="shared" si="20"/>
        <v>45016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8">
        <f aca="true" t="shared" si="23" ref="C218:C281">endDate</f>
        <v>45016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7840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8">
        <f t="shared" si="23"/>
        <v>45016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8">
        <f t="shared" si="23"/>
        <v>45016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8">
        <f t="shared" si="23"/>
        <v>45016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8">
        <f t="shared" si="23"/>
        <v>45016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7840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8">
        <f t="shared" si="23"/>
        <v>45016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8">
        <f t="shared" si="23"/>
        <v>45016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8">
        <f t="shared" si="23"/>
        <v>45016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8">
        <f t="shared" si="23"/>
        <v>45016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8">
        <f t="shared" si="23"/>
        <v>45016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8">
        <f t="shared" si="23"/>
        <v>45016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8">
        <f t="shared" si="23"/>
        <v>45016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8">
        <f t="shared" si="23"/>
        <v>45016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8">
        <f t="shared" si="23"/>
        <v>45016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8">
        <f t="shared" si="23"/>
        <v>45016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8">
        <f t="shared" si="23"/>
        <v>45016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8">
        <f t="shared" si="23"/>
        <v>45016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8">
        <f t="shared" si="23"/>
        <v>45016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8">
        <f t="shared" si="23"/>
        <v>45016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7840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8">
        <f t="shared" si="23"/>
        <v>45016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8">
        <f t="shared" si="23"/>
        <v>45016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8">
        <f t="shared" si="23"/>
        <v>45016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7840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8">
        <f t="shared" si="23"/>
        <v>45016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4053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8">
        <f t="shared" si="23"/>
        <v>45016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8">
        <f t="shared" si="23"/>
        <v>45016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8">
        <f t="shared" si="23"/>
        <v>45016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8">
        <f t="shared" si="23"/>
        <v>45016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4053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8">
        <f t="shared" si="23"/>
        <v>45016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8">
        <f t="shared" si="23"/>
        <v>45016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8">
        <f t="shared" si="23"/>
        <v>45016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8">
        <f t="shared" si="23"/>
        <v>45016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8">
        <f t="shared" si="23"/>
        <v>45016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8">
        <f t="shared" si="23"/>
        <v>45016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8">
        <f t="shared" si="23"/>
        <v>45016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8">
        <f t="shared" si="23"/>
        <v>45016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8">
        <f t="shared" si="23"/>
        <v>45016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8">
        <f t="shared" si="23"/>
        <v>45016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8">
        <f t="shared" si="23"/>
        <v>45016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8">
        <f t="shared" si="23"/>
        <v>45016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8">
        <f t="shared" si="23"/>
        <v>45016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8">
        <f t="shared" si="23"/>
        <v>45016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4053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8">
        <f t="shared" si="23"/>
        <v>45016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8">
        <f t="shared" si="23"/>
        <v>45016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8">
        <f t="shared" si="23"/>
        <v>45016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4053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8">
        <f t="shared" si="23"/>
        <v>45016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0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8">
        <f t="shared" si="23"/>
        <v>45016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8">
        <f t="shared" si="23"/>
        <v>45016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8">
        <f t="shared" si="23"/>
        <v>45016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8">
        <f t="shared" si="23"/>
        <v>45016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0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8">
        <f t="shared" si="23"/>
        <v>45016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8">
        <f t="shared" si="23"/>
        <v>45016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8">
        <f t="shared" si="23"/>
        <v>45016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8">
        <f t="shared" si="23"/>
        <v>45016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8">
        <f t="shared" si="23"/>
        <v>45016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8">
        <f t="shared" si="23"/>
        <v>45016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8">
        <f t="shared" si="23"/>
        <v>45016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8">
        <f t="shared" si="23"/>
        <v>45016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8">
        <f t="shared" si="23"/>
        <v>45016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8">
        <f t="shared" si="23"/>
        <v>45016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8">
        <f t="shared" si="23"/>
        <v>45016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8">
        <f t="shared" si="23"/>
        <v>45016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8">
        <f t="shared" si="23"/>
        <v>45016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8">
        <f t="shared" si="23"/>
        <v>45016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0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8">
        <f t="shared" si="23"/>
        <v>45016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8">
        <f aca="true" t="shared" si="26" ref="C282:C345">endDate</f>
        <v>45016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8">
        <f t="shared" si="26"/>
        <v>45016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0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8">
        <f t="shared" si="26"/>
        <v>45016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8">
        <f t="shared" si="26"/>
        <v>45016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8">
        <f t="shared" si="26"/>
        <v>45016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8">
        <f t="shared" si="26"/>
        <v>45016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8">
        <f t="shared" si="26"/>
        <v>45016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8">
        <f t="shared" si="26"/>
        <v>45016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8">
        <f t="shared" si="26"/>
        <v>45016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8">
        <f t="shared" si="26"/>
        <v>45016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8">
        <f t="shared" si="26"/>
        <v>45016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8">
        <f t="shared" si="26"/>
        <v>45016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8">
        <f t="shared" si="26"/>
        <v>45016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8">
        <f t="shared" si="26"/>
        <v>45016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8">
        <f t="shared" si="26"/>
        <v>45016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8">
        <f t="shared" si="26"/>
        <v>45016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8">
        <f t="shared" si="26"/>
        <v>45016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8">
        <f t="shared" si="26"/>
        <v>45016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8">
        <f t="shared" si="26"/>
        <v>45016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8">
        <f t="shared" si="26"/>
        <v>45016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8">
        <f t="shared" si="26"/>
        <v>45016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8">
        <f t="shared" si="26"/>
        <v>45016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8">
        <f t="shared" si="26"/>
        <v>45016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8">
        <f t="shared" si="26"/>
        <v>45016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8">
        <f t="shared" si="26"/>
        <v>45016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8">
        <f t="shared" si="26"/>
        <v>45016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8">
        <f t="shared" si="26"/>
        <v>45016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8">
        <f t="shared" si="26"/>
        <v>45016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8">
        <f t="shared" si="26"/>
        <v>45016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8">
        <f t="shared" si="26"/>
        <v>45016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8">
        <f t="shared" si="26"/>
        <v>45016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8">
        <f t="shared" si="26"/>
        <v>45016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8">
        <f t="shared" si="26"/>
        <v>45016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8">
        <f t="shared" si="26"/>
        <v>45016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8">
        <f t="shared" si="26"/>
        <v>45016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8">
        <f t="shared" si="26"/>
        <v>45016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8">
        <f t="shared" si="26"/>
        <v>45016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8">
        <f t="shared" si="26"/>
        <v>45016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8">
        <f t="shared" si="26"/>
        <v>45016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8">
        <f t="shared" si="26"/>
        <v>45016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8">
        <f t="shared" si="26"/>
        <v>45016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8">
        <f t="shared" si="26"/>
        <v>45016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8">
        <f t="shared" si="26"/>
        <v>45016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8">
        <f t="shared" si="26"/>
        <v>45016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8">
        <f t="shared" si="26"/>
        <v>45016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8">
        <f t="shared" si="26"/>
        <v>45016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8">
        <f t="shared" si="26"/>
        <v>45016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8">
        <f t="shared" si="26"/>
        <v>45016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8">
        <f t="shared" si="26"/>
        <v>45016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8">
        <f t="shared" si="26"/>
        <v>45016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8">
        <f t="shared" si="26"/>
        <v>45016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8">
        <f t="shared" si="26"/>
        <v>45016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8">
        <f t="shared" si="26"/>
        <v>45016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8">
        <f t="shared" si="26"/>
        <v>45016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8">
        <f t="shared" si="26"/>
        <v>45016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8">
        <f t="shared" si="26"/>
        <v>45016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8">
        <f t="shared" si="26"/>
        <v>45016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8">
        <f t="shared" si="26"/>
        <v>45016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8">
        <f t="shared" si="26"/>
        <v>45016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8">
        <f t="shared" si="26"/>
        <v>45016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8">
        <f t="shared" si="26"/>
        <v>45016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8">
        <f t="shared" si="26"/>
        <v>45016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8">
        <f t="shared" si="26"/>
        <v>45016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8">
        <f t="shared" si="26"/>
        <v>45016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8">
        <f aca="true" t="shared" si="29" ref="C346:C409">endDate</f>
        <v>45016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8">
        <f t="shared" si="29"/>
        <v>45016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8">
        <f t="shared" si="29"/>
        <v>45016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8">
        <f t="shared" si="29"/>
        <v>45016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8">
        <f t="shared" si="29"/>
        <v>45016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0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8">
        <f t="shared" si="29"/>
        <v>45016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8">
        <f t="shared" si="29"/>
        <v>45016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8">
        <f t="shared" si="29"/>
        <v>45016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8">
        <f t="shared" si="29"/>
        <v>45016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0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8">
        <f t="shared" si="29"/>
        <v>45016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8">
        <f t="shared" si="29"/>
        <v>45016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8">
        <f t="shared" si="29"/>
        <v>45016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8">
        <f t="shared" si="29"/>
        <v>45016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8">
        <f t="shared" si="29"/>
        <v>45016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8">
        <f t="shared" si="29"/>
        <v>45016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8">
        <f t="shared" si="29"/>
        <v>45016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8">
        <f t="shared" si="29"/>
        <v>45016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8">
        <f t="shared" si="29"/>
        <v>45016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8">
        <f t="shared" si="29"/>
        <v>45016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8">
        <f t="shared" si="29"/>
        <v>45016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8">
        <f t="shared" si="29"/>
        <v>45016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8">
        <f t="shared" si="29"/>
        <v>45016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8">
        <f t="shared" si="29"/>
        <v>45016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0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8">
        <f t="shared" si="29"/>
        <v>45016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8">
        <f t="shared" si="29"/>
        <v>45016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8">
        <f t="shared" si="29"/>
        <v>45016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0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8">
        <f t="shared" si="29"/>
        <v>45016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-7442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8">
        <f t="shared" si="29"/>
        <v>45016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8">
        <f t="shared" si="29"/>
        <v>45016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8">
        <f t="shared" si="29"/>
        <v>45016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8">
        <f t="shared" si="29"/>
        <v>45016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-7442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8">
        <f t="shared" si="29"/>
        <v>45016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-312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8">
        <f t="shared" si="29"/>
        <v>45016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8">
        <f t="shared" si="29"/>
        <v>45016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8">
        <f t="shared" si="29"/>
        <v>45016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8">
        <f t="shared" si="29"/>
        <v>45016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8">
        <f t="shared" si="29"/>
        <v>45016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8">
        <f t="shared" si="29"/>
        <v>45016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8">
        <f t="shared" si="29"/>
        <v>45016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8">
        <f t="shared" si="29"/>
        <v>45016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8">
        <f t="shared" si="29"/>
        <v>45016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8">
        <f t="shared" si="29"/>
        <v>45016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8">
        <f t="shared" si="29"/>
        <v>45016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8">
        <f t="shared" si="29"/>
        <v>45016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8">
        <f t="shared" si="29"/>
        <v>45016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-7754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8">
        <f t="shared" si="29"/>
        <v>45016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8">
        <f t="shared" si="29"/>
        <v>45016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8">
        <f t="shared" si="29"/>
        <v>45016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-7754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8">
        <f t="shared" si="29"/>
        <v>45016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8">
        <f t="shared" si="29"/>
        <v>45016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8">
        <f t="shared" si="29"/>
        <v>45016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8">
        <f t="shared" si="29"/>
        <v>45016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8">
        <f t="shared" si="29"/>
        <v>45016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8">
        <f t="shared" si="29"/>
        <v>45016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8">
        <f t="shared" si="29"/>
        <v>45016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8">
        <f t="shared" si="29"/>
        <v>45016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8">
        <f t="shared" si="29"/>
        <v>45016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8">
        <f t="shared" si="29"/>
        <v>45016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8">
        <f t="shared" si="29"/>
        <v>45016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8">
        <f t="shared" si="29"/>
        <v>45016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8">
        <f t="shared" si="29"/>
        <v>45016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8">
        <f t="shared" si="29"/>
        <v>45016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8">
        <f t="shared" si="29"/>
        <v>45016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8">
        <f t="shared" si="29"/>
        <v>45016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8">
        <f aca="true" t="shared" si="32" ref="C410:C459">endDate</f>
        <v>45016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8">
        <f t="shared" si="32"/>
        <v>45016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8">
        <f t="shared" si="32"/>
        <v>45016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8">
        <f t="shared" si="32"/>
        <v>45016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8">
        <f t="shared" si="32"/>
        <v>45016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8">
        <f t="shared" si="32"/>
        <v>45016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8">
        <f t="shared" si="32"/>
        <v>45016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4469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8">
        <f t="shared" si="32"/>
        <v>45016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8">
        <f t="shared" si="32"/>
        <v>45016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8">
        <f t="shared" si="32"/>
        <v>45016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8">
        <f t="shared" si="32"/>
        <v>45016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4469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8">
        <f t="shared" si="32"/>
        <v>45016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-312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8">
        <f t="shared" si="32"/>
        <v>45016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8">
        <f t="shared" si="32"/>
        <v>45016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8">
        <f t="shared" si="32"/>
        <v>45016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8">
        <f t="shared" si="32"/>
        <v>45016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8">
        <f t="shared" si="32"/>
        <v>45016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8">
        <f t="shared" si="32"/>
        <v>45016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8">
        <f t="shared" si="32"/>
        <v>45016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8">
        <f t="shared" si="32"/>
        <v>45016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8">
        <f t="shared" si="32"/>
        <v>45016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8">
        <f t="shared" si="32"/>
        <v>45016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8">
        <f t="shared" si="32"/>
        <v>45016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8">
        <f t="shared" si="32"/>
        <v>45016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8">
        <f t="shared" si="32"/>
        <v>45016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4157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8">
        <f t="shared" si="32"/>
        <v>45016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8">
        <f t="shared" si="32"/>
        <v>45016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8">
        <f t="shared" si="32"/>
        <v>45016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4157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8">
        <f t="shared" si="32"/>
        <v>45016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-36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8">
        <f t="shared" si="32"/>
        <v>45016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8">
        <f t="shared" si="32"/>
        <v>45016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8">
        <f t="shared" si="32"/>
        <v>45016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8">
        <f t="shared" si="32"/>
        <v>45016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-36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8">
        <f t="shared" si="32"/>
        <v>45016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8">
        <f t="shared" si="32"/>
        <v>45016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8">
        <f t="shared" si="32"/>
        <v>45016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8">
        <f t="shared" si="32"/>
        <v>45016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8">
        <f t="shared" si="32"/>
        <v>45016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8">
        <f t="shared" si="32"/>
        <v>45016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8">
        <f t="shared" si="32"/>
        <v>45016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8">
        <f t="shared" si="32"/>
        <v>45016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8">
        <f t="shared" si="32"/>
        <v>45016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8">
        <f t="shared" si="32"/>
        <v>45016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8">
        <f t="shared" si="32"/>
        <v>45016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8">
        <f t="shared" si="32"/>
        <v>45016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8">
        <f t="shared" si="32"/>
        <v>45016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-1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8">
        <f t="shared" si="32"/>
        <v>45016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-37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8">
        <f t="shared" si="32"/>
        <v>45016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8">
        <f t="shared" si="32"/>
        <v>45016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8">
        <f t="shared" si="32"/>
        <v>45016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-37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2023-05-18T10:50:12Z</dcterms:modified>
  <cp:category/>
  <cp:version/>
  <cp:contentType/>
  <cp:contentStatus/>
</cp:coreProperties>
</file>