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<sst xmlns="http://schemas.openxmlformats.org/spreadsheetml/2006/main" count="1865" uniqueCount="663">
  <si>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</si>
  <si>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</si>
  <si>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</si>
  <si>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</si>
  <si>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</si>
  <si>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</si>
  <si>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</si>
  <si>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</si>
  <si>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</si>
  <si>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</si>
  <si>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</si>
  <si>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</si>
  <si>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</si>
  <si>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</si>
  <si>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</si>
  <si>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</si>
  <si>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</si>
  <si>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</si>
  <si>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</si>
  <si>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</si>
  <si>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</si>
  <si>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</si>
  <si>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</si>
  <si>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</si>
  <si>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</si>
  <si>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</si>
  <si>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</si>
  <si>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</si>
  <si>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</si>
  <si>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</si>
  <si>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</si>
  <si>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</si>
  <si>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</si>
  <si>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</si>
  <si>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</si>
  <si>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</si>
  <si>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</si>
  <si>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</si>
  <si>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</si>
  <si>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</si>
  <si>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</si>
  <si>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</si>
  <si>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</si>
  <si>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</si>
  <si>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</si>
  <si>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</si>
  <si>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</si>
  <si>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</si>
  <si>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</si>
  <si>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</si>
  <si>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</si>
  <si>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</si>
  <si>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</si>
  <si>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</si>
  <si>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</si>
  <si>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</si>
  <si>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</si>
  <si>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</si>
  <si>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</si>
  <si>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</si>
  <si>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</si>
  <si>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</si>
  <si>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</si>
  <si>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</si>
  <si>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</si>
  <si>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</si>
  <si>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</si>
  <si>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</si>
  <si>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</si>
  <si>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</si>
  <si>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</si>
  <si>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</si>
  <si>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</si>
  <si>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</si>
  <si>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</si>
  <si>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</si>
  <si>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</si>
  <si>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</si>
  <si>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</si>
  <si>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</si>
  <si>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</si>
  <si>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</si>
  <si>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</si>
  <si>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</si>
  <si>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</si>
  <si>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</si>
  <si>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</si>
  <si>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</si>
  <si>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</si>
  <si>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</si>
  <si>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</si>
  <si>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</si>
  <si>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</si>
  <si>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</si>
  <si>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</si>
  <si>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</si>
  <si>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</si>
  <si>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</si>
  <si>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</si>
  <si>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</si>
  <si>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</si>
  <si>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</si>
  <si>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</si>
  <si>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</si>
  <si>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</si>
  <si>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</si>
  <si>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</si>
  <si>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</si>
  <si>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</si>
  <si>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</si>
  <si>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</si>
  <si>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</si>
  <si>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</si>
  <si>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</si>
  <si>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</si>
  <si>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</si>
  <si>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</si>
  <si>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</si>
  <si>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</si>
  <si>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</si>
  <si>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</si>
  <si>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</si>
  <si>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</si>
  <si>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</si>
  <si>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</si>
  <si>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</si>
  <si>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</si>
  <si>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</si>
  <si>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</si>
  <si>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</si>
  <si>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</si>
  <si>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</si>
  <si>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</si>
  <si>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</si>
  <si>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</si>
  <si>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</si>
  <si>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</si>
  <si>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</si>
  <si>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</si>
  <si>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</si>
  <si>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</si>
  <si>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</si>
  <si>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</si>
  <si>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</si>
  <si>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</si>
  <si>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</si>
  <si>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</si>
  <si>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</si>
  <si>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</si>
  <si>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</si>
  <si>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</si>
  <si>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</si>
  <si>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</si>
  <si>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</si>
  <si>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</si>
  <si>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</si>
  <si>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</si>
  <si>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</si>
  <si>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</si>
  <si>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</si>
  <si>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</si>
  <si>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</si>
  <si>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</si>
  <si>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</si>
  <si>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</si>
  <si>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</si>
  <si>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</si>
  <si>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</si>
  <si>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</si>
  <si>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</si>
  <si>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</si>
  <si>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</si>
  <si>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</si>
  <si>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</si>
  <si>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</si>
  <si>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</si>
  <si>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</si>
  <si>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</si>
  <si>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</si>
  <si>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</si>
  <si>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</si>
  <si>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</si>
  <si>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</si>
  <si>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</si>
  <si>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</si>
  <si>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</si>
  <si>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</si>
  <si>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</si>
  <si>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</si>
  <si>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</si>
  <si>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</si>
  <si>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</si>
  <si>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</si>
  <si>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</si>
  <si>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</si>
  <si>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</si>
  <si>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</si>
  <si>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</si>
  <si>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</si>
  <si>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</si>
  <si>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</si>
  <si>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</si>
  <si>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</si>
  <si>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</si>
  <si>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</si>
  <si>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</si>
  <si>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</si>
  <si>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</si>
  <si>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</si>
  <si>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</si>
  <si>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</si>
  <si>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</si>
  <si>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</si>
  <si>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</si>
  <si>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</si>
  <si>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</si>
  <si>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</si>
  <si>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</si>
  <si>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</si>
  <si>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</si>
  <si>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</si>
  <si>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</si>
  <si>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</si>
  <si>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</si>
  <si>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</si>
  <si>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</si>
  <si>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</si>
  <si>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</si>
  <si>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</si>
  <si>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</si>
  <si>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</si>
  <si>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</si>
  <si>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</si>
  <si>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</si>
  <si>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</si>
  <si>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</si>
  <si>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</si>
  <si>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</si>
  <si>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</si>
  <si>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</si>
  <si>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</si>
  <si>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</si>
  <si>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</si>
  <si>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</si>
  <si>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</si>
  <si>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</si>
  <si>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</si>
  <si>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</si>
  <si>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</si>
  <si>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</si>
  <si>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</si>
  <si>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</si>
  <si>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</si>
  <si>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</si>
  <si>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</si>
  <si>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</si>
  <si>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</si>
  <si>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</si>
  <si>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</si>
  <si>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</si>
  <si>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</si>
  <si>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</si>
  <si>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</si>
  <si>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</si>
  <si>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</si>
  <si>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</si>
  <si>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</si>
  <si>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</si>
  <si>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</si>
  <si>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</si>
  <si>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</si>
  <si>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</si>
  <si>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</si>
  <si>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</si>
  <si>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</si>
  <si>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</si>
  <si>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</si>
  <si>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</si>
  <si>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</si>
  <si>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</si>
  <si>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</si>
  <si>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</si>
  <si>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</si>
  <si>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</si>
  <si>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</si>
  <si>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</si>
  <si>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</si>
  <si>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</si>
  <si>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</si>
  <si>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</si>
  <si>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</si>
  <si>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</si>
  <si>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</si>
  <si>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</si>
  <si>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</si>
  <si>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</si>
  <si>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</si>
  <si>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</si>
  <si>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</si>
  <si>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</si>
  <si>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</si>
  <si>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</si>
  <si>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</si>
  <si>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</si>
  <si>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</si>
  <si>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</si>
  <si>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</si>
  <si>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</si>
  <si>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</si>
  <si>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</si>
  <si>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</si>
  <si>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</si>
  <si>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</si>
  <si>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</si>
  <si>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</si>
  <si>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</si>
  <si>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</si>
  <si>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</si>
  <si>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</si>
  <si>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</si>
  <si>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</si>
  <si>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</si>
  <si>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</si>
  <si>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</si>
  <si>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</si>
  <si>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</si>
  <si>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</si>
  <si>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</si>
  <si>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</si>
  <si>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</si>
  <si>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</si>
  <si>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</si>
  <si>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</si>
  <si>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</si>
  <si>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</si>
  <si>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</si>
  <si>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</si>
  <si>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</si>
  <si>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</si>
  <si>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</si>
  <si>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</si>
  <si>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</si>
  <si>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</si>
  <si>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</si>
  <si>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</si>
  <si>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</si>
  <si>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</si>
  <si>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</si>
  <si>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</si>
  <si>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</si>
  <si>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</si>
  <si>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</si>
  <si>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</si>
  <si>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</si>
  <si>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</si>
  <si>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</si>
  <si>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</si>
  <si>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</si>
  <si>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</si>
  <si>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</si>
  <si>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</si>
  <si>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</si>
  <si>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</si>
  <si>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</si>
  <si>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</si>
  <si>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</si>
  <si>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</si>
  <si>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</si>
  <si>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</si>
  <si>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</si>
  <si>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</si>
  <si>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</si>
  <si>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</si>
  <si>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</si>
  <si>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</si>
  <si>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</si>
  <si>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</si>
  <si>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</si>
  <si>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</si>
  <si>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</si>
  <si>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</si>
  <si>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</si>
  <si>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</si>
  <si>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</si>
  <si>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</si>
  <si>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</si>
  <si>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</si>
  <si>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</si>
  <si>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</si>
  <si>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</si>
  <si>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</si>
  <si>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</si>
  <si>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</si>
  <si>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</si>
  <si>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</si>
  <si>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</si>
  <si>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</si>
  <si>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</si>
  <si>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</si>
  <si>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</si>
  <si>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</si>
  <si>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</si>
  <si>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</si>
  <si>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</si>
  <si>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</si>
  <si>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</si>
  <si>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</si>
  <si>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</si>
  <si>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</si>
  <si>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</si>
  <si>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</si>
  <si>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</si>
  <si>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</si>
  <si>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</si>
  <si>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</si>
  <si>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</si>
  <si>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</si>
  <si>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</si>
  <si>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</si>
  <si>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</si>
  <si>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</si>
  <si>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</si>
  <si>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</si>
  <si>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</si>
  <si>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</si>
  <si>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</si>
  <si>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</si>
  <si>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</si>
  <si>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</si>
  <si>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</si>
  <si>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</si>
  <si>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</si>
  <si>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</si>
  <si>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</si>
  <si>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</si>
  <si>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</si>
  <si>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</si>
  <si>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</si>
  <si>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</si>
  <si>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</si>
  <si>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</si>
  <si>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</si>
  <si>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</si>
  <si>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</si>
  <si>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</si>
  <si>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</si>
  <si>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</si>
  <si>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</si>
  <si>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</si>
  <si>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</si>
  <si>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</si>
  <si>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</si>
  <si>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</si>
  <si>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</si>
  <si>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</si>
  <si>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</si>
  <si>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</si>
  <si>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</si>
  <si>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</si>
  <si>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</si>
  <si>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</si>
  <si>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</si>
  <si>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</si>
  <si>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</si>
  <si>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</si>
  <si>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</si>
  <si>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</si>
  <si>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</si>
  <si>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</si>
  <si>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</si>
  <si>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</si>
  <si>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</si>
  <si>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</si>
  <si>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</si>
  <si>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</si>
  <si>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</si>
  <si>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</si>
  <si>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</si>
  <si>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</si>
  <si>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</si>
  <si>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</si>
  <si>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</si>
  <si>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</si>
  <si>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</si>
  <si>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</si>
  <si>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</si>
  <si>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</si>
  <si>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</si>
  <si>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</si>
  <si>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</si>
  <si>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</si>
  <si>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</si>
  <si>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</si>
  <si>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</si>
  <si>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</si>
  <si>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</si>
  <si>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</si>
  <si>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</si>
  <si>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</si>
  <si>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</si>
  <si>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</si>
  <si>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</si>
  <si>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</si>
  <si>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</si>
  <si>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</si>
  <si>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</si>
  <si>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</si>
  <si>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</si>
  <si>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</si>
  <si>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</si>
  <si>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</si>
  <si>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</si>
  <si>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</si>
  <si>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</si>
  <si>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</si>
  <si>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</si>
  <si>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</si>
  <si>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</si>
  <si>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</si>
  <si>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</si>
  <si>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</si>
  <si>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</si>
  <si>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</si>
  <si>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</si>
  <si>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</si>
  <si>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</si>
  <si>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</si>
  <si>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</si>
  <si>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</si>
  <si>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</si>
  <si>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</si>
  <si>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</si>
  <si>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</si>
  <si>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</si>
  <si>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</si>
  <si>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</si>
  <si>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</si>
  <si>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</si>
  <si>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</si>
  <si>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</si>
  <si>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</si>
  <si>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</si>
  <si>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</si>
  <si>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</si>
  <si>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</si>
  <si>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</si>
  <si>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</si>
  <si>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</si>
  <si>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</si>
  <si>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</si>
  <si>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</si>
  <si>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</si>
  <si>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</si>
  <si>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</si>
  <si>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</si>
  <si>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</si>
  <si>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</si>
  <si>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</si>
  <si>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</si>
  <si>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</si>
  <si>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</si>
  <si>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</si>
  <si>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</si>
  <si>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</si>
  <si>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</si>
  <si>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</si>
  <si>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</si>
  <si>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</si>
  <si>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</si>
  <si>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</si>
  <si>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</si>
  <si>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</si>
  <si>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</si>
  <si>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</si>
  <si>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</si>
  <si>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</si>
  <si>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</si>
  <si>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</si>
  <si>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</si>
  <si>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</si>
  <si>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</si>
  <si>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</si>
  <si>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</si>
  <si>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</si>
  <si>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</si>
  <si>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</si>
  <si>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</si>
  <si>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</si>
  <si>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</si>
  <si>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</si>
  <si>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</si>
  <si>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</si>
  <si>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</si>
  <si>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</si>
  <si>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</si>
  <si>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</si>
  <si>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</si>
  <si>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</si>
  <si>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</si>
  <si>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</si>
  <si>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</si>
  <si>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</si>
  <si>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</si>
  <si>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</si>
  <si>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</si>
  <si>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</si>
  <si>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</si>
  <si>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</si>
  <si>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</si>
  <si>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</si>
  <si>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</si>
  <si>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</si>
  <si>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</si>
  <si>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</si>
  <si>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</si>
  <si>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</si>
  <si>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</si>
  <si>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</si>
  <si>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</si>
  <si>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</si>
  <si>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</si>
  <si>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</si>
  <si>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</si>
  <si>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</si>
  <si>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</si>
  <si>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</si>
  <si>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</si>
  <si>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</si>
  <si>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</si>
  <si>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</si>
  <si>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</si>
  <si>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</si>
  <si>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</si>
  <si>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</si>
  <si>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</si>
  <si>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</si>
  <si>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</si>
  <si>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</si>
  <si>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</si>
  <si>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</si>
  <si>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</si>
  <si>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</si>
  <si>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</si>
  <si>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</si>
  <si>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</si>
  <si>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</si>
  <si>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</si>
  <si>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</si>
  <si>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</si>
  <si>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</si>
  <si>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</si>
  <si>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</si>
  <si>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</si>
  <si>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</si>
  <si>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</si>
  <si>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</si>
  <si>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</si>
  <si>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</si>
  <si>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</si>
  <si>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</si>
  <si>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Здравко Стоев</t>
  </si>
  <si>
    <t>Здравко Стоев; Георги Минев</t>
  </si>
  <si>
    <t>Георги Минев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</si>
</sst>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8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9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9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9" fillId="29" borderId="18" xfId="61" applyFont="1" applyFill="1" applyBorder="1" applyAlignment="1" applyProtection="1">
      <alignment vertical="top"/>
      <protection/>
    </xf>
    <xf numFmtId="1" fontId="9" fillId="29" borderId="18" xfId="61" applyNumberFormat="1" applyFont="1" applyFill="1" applyBorder="1" applyAlignment="1" applyProtection="1">
      <alignment vertical="top" wrapText="1"/>
      <protection/>
    </xf>
    <xf numFmtId="1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 wrapText="1"/>
      <protection/>
    </xf>
    <xf numFmtId="0" fontId="9" fillId="29" borderId="18" xfId="60" applyFont="1" applyFill="1" applyBorder="1" applyAlignment="1" applyProtection="1">
      <alignment vertical="top"/>
      <protection/>
    </xf>
    <xf numFmtId="1" fontId="8" fillId="29" borderId="18" xfId="61" applyNumberFormat="1" applyFont="1" applyFill="1" applyBorder="1" applyAlignment="1" applyProtection="1">
      <alignment vertical="top" wrapText="1"/>
      <protection/>
    </xf>
    <xf numFmtId="49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9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9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9" borderId="15" xfId="61" applyNumberFormat="1" applyFont="1" applyFill="1" applyBorder="1" applyAlignment="1" applyProtection="1">
      <alignment vertical="top" wrapText="1"/>
      <protection/>
    </xf>
    <xf numFmtId="0" fontId="9" fillId="29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9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0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9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9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9" borderId="18" xfId="61" applyFont="1" applyFill="1" applyBorder="1" applyAlignment="1" applyProtection="1">
      <alignment vertical="top" wrapText="1"/>
      <protection/>
    </xf>
    <xf numFmtId="1" fontId="12" fillId="29" borderId="18" xfId="61" applyNumberFormat="1" applyFont="1" applyFill="1" applyBorder="1" applyAlignment="1" applyProtection="1">
      <alignment vertical="top"/>
      <protection/>
    </xf>
    <xf numFmtId="0" fontId="8" fillId="29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9" borderId="18" xfId="61" applyFont="1" applyFill="1" applyBorder="1" applyAlignment="1" applyProtection="1">
      <alignment horizontal="center" vertical="center"/>
      <protection/>
    </xf>
    <xf numFmtId="0" fontId="12" fillId="29" borderId="18" xfId="61" applyFont="1" applyFill="1" applyBorder="1" applyAlignment="1" applyProtection="1">
      <alignment horizontal="center" vertical="top" wrapText="1"/>
      <protection/>
    </xf>
    <xf numFmtId="0" fontId="8" fillId="29" borderId="18" xfId="61" applyFont="1" applyFill="1" applyBorder="1" applyAlignment="1" applyProtection="1">
      <alignment horizontal="center" vertical="top" wrapText="1"/>
      <protection/>
    </xf>
    <xf numFmtId="1" fontId="12" fillId="29" borderId="18" xfId="61" applyNumberFormat="1" applyFont="1" applyFill="1" applyBorder="1" applyAlignment="1" applyProtection="1">
      <alignment horizontal="center" vertical="top"/>
      <protection/>
    </xf>
    <xf numFmtId="1" fontId="12" fillId="29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9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9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1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1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0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0" borderId="34" xfId="64" applyFont="1" applyFill="1" applyBorder="1" applyAlignment="1" applyProtection="1">
      <alignment horizontal="center" vertical="center" wrapText="1"/>
      <protection/>
    </xf>
    <xf numFmtId="0" fontId="3" fillId="30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0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31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4" fillId="32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5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6" fillId="2" borderId="37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5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0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9" fillId="4" borderId="40" xfId="0" applyFont="1" applyFill="1" applyBorder="1" applyAlignment="1" applyProtection="1">
      <alignment horizontal="center" vertical="center"/>
      <protection/>
    </xf>
    <xf numFmtId="0" fontId="29" fillId="4" borderId="40" xfId="0" applyFont="1" applyFill="1" applyBorder="1" applyAlignment="1">
      <alignment horizontal="center" vertical="center"/>
    </xf>
    <xf numFmtId="0" fontId="29" fillId="10" borderId="40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30" fillId="0" borderId="40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4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31" fillId="4" borderId="43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3" fillId="4" borderId="44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6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43830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43866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Мария Николова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43830</v>
      </c>
    </row>
    <row r="11" spans="1:2" ht="15.75">
      <c r="A11" s="7" t="s">
        <v>640</v>
      </c>
      <c r="B11" s="316">
        <v>43866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661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A105" sqref="A10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436"/>
      <c r="E12" s="66" t="s">
        <v>25</v>
      </c>
      <c r="F12" s="69" t="s">
        <v>26</v>
      </c>
      <c r="G12" s="119">
        <v>2840</v>
      </c>
      <c r="H12" s="118">
        <v>2840</v>
      </c>
    </row>
    <row r="13" spans="1:8" ht="15.75">
      <c r="A13" s="66" t="s">
        <v>27</v>
      </c>
      <c r="B13" s="68" t="s">
        <v>28</v>
      </c>
      <c r="C13" s="119"/>
      <c r="D13" s="436"/>
      <c r="E13" s="66" t="s">
        <v>525</v>
      </c>
      <c r="F13" s="69" t="s">
        <v>29</v>
      </c>
      <c r="G13" s="119">
        <v>2840</v>
      </c>
      <c r="H13" s="118">
        <v>2840</v>
      </c>
    </row>
    <row r="14" spans="1:8" ht="15.75">
      <c r="A14" s="66" t="s">
        <v>30</v>
      </c>
      <c r="B14" s="68" t="s">
        <v>31</v>
      </c>
      <c r="C14" s="119"/>
      <c r="D14" s="436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436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436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436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436"/>
      <c r="E18" s="249" t="s">
        <v>47</v>
      </c>
      <c r="F18" s="248" t="s">
        <v>48</v>
      </c>
      <c r="G18" s="347">
        <f>G12+G15+G16+G17</f>
        <v>2840</v>
      </c>
      <c r="H18" s="348">
        <f>H12+H15+H16+H17</f>
        <v>2840</v>
      </c>
    </row>
    <row r="19" spans="1:8" ht="15.75">
      <c r="A19" s="66" t="s">
        <v>49</v>
      </c>
      <c r="B19" s="68" t="s">
        <v>50</v>
      </c>
      <c r="C19" s="119">
        <v>2</v>
      </c>
      <c r="D19" s="436">
        <v>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</v>
      </c>
      <c r="D20" s="336">
        <f>SUM(D12:D19)</f>
        <v>4</v>
      </c>
      <c r="E20" s="66" t="s">
        <v>54</v>
      </c>
      <c r="F20" s="69" t="s">
        <v>55</v>
      </c>
      <c r="G20" s="119">
        <v>53</v>
      </c>
      <c r="H20" s="118">
        <v>53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1372</v>
      </c>
      <c r="H21" s="118">
        <v>863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18</v>
      </c>
      <c r="H22" s="352">
        <f>SUM(H23:H25)</f>
        <v>18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436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436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436"/>
      <c r="E26" s="252" t="s">
        <v>77</v>
      </c>
      <c r="F26" s="71" t="s">
        <v>78</v>
      </c>
      <c r="G26" s="335">
        <f>G20+G21+G22</f>
        <v>1443</v>
      </c>
      <c r="H26" s="336">
        <f>H20+H21+H22</f>
        <v>934</v>
      </c>
      <c r="M26" s="74"/>
    </row>
    <row r="27" spans="1:8" ht="15.75">
      <c r="A27" s="66" t="s">
        <v>79</v>
      </c>
      <c r="B27" s="68" t="s">
        <v>80</v>
      </c>
      <c r="C27" s="119">
        <v>2470</v>
      </c>
      <c r="D27" s="436">
        <v>2721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2470</v>
      </c>
      <c r="D28" s="336">
        <f>SUM(D24:D27)</f>
        <v>2721</v>
      </c>
      <c r="E28" s="124" t="s">
        <v>84</v>
      </c>
      <c r="F28" s="69" t="s">
        <v>85</v>
      </c>
      <c r="G28" s="333">
        <f>SUM(G29:G31)</f>
        <v>-1255</v>
      </c>
      <c r="H28" s="334">
        <f>SUM(H29:H31)</f>
        <v>-3148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9">
        <v>154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-1255</v>
      </c>
      <c r="H30" s="119">
        <v>-3302</v>
      </c>
      <c r="M30" s="74"/>
    </row>
    <row r="31" spans="1:8" ht="15.75">
      <c r="A31" s="66" t="s">
        <v>91</v>
      </c>
      <c r="B31" s="68" t="s">
        <v>92</v>
      </c>
      <c r="C31" s="119">
        <v>301</v>
      </c>
      <c r="D31" s="118">
        <v>301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2401</v>
      </c>
      <c r="M32" s="74"/>
    </row>
    <row r="33" spans="1:8" ht="15.75">
      <c r="A33" s="250" t="s">
        <v>99</v>
      </c>
      <c r="B33" s="73" t="s">
        <v>100</v>
      </c>
      <c r="C33" s="335">
        <f>C31+C32</f>
        <v>301</v>
      </c>
      <c r="D33" s="336">
        <f>D31+D32</f>
        <v>301</v>
      </c>
      <c r="E33" s="122" t="s">
        <v>101</v>
      </c>
      <c r="F33" s="69" t="s">
        <v>102</v>
      </c>
      <c r="G33" s="119">
        <v>-11</v>
      </c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-1266</v>
      </c>
      <c r="H34" s="336">
        <f>H28+H32+H33</f>
        <v>-747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3017</v>
      </c>
      <c r="H37" s="338">
        <f>H26+H18+H34</f>
        <v>3027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-28</v>
      </c>
      <c r="H40" s="321">
        <v>-28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389</v>
      </c>
      <c r="H44" s="119">
        <v>46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58</v>
      </c>
      <c r="H47" s="119">
        <v>57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12000</v>
      </c>
      <c r="H48" s="119">
        <v>12000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12447</v>
      </c>
      <c r="H50" s="334">
        <f>SUM(H44:H49)</f>
        <v>12103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</v>
      </c>
      <c r="D55" s="247">
        <v>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2775</v>
      </c>
      <c r="D56" s="340">
        <f>D20+D21+D22+D28+D33+D46+D52+D54+D55</f>
        <v>3027</v>
      </c>
      <c r="E56" s="76" t="s">
        <v>529</v>
      </c>
      <c r="F56" s="75" t="s">
        <v>172</v>
      </c>
      <c r="G56" s="337">
        <f>G50+G52+G53+G54+G55</f>
        <v>12447</v>
      </c>
      <c r="H56" s="338">
        <f>H50+H52+H53+H54+H55</f>
        <v>12103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178</v>
      </c>
      <c r="H60" s="118">
        <v>175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212</v>
      </c>
      <c r="H61" s="334">
        <f>SUM(H62:H68)</f>
        <v>186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</v>
      </c>
      <c r="H62" s="119">
        <v>5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82</v>
      </c>
      <c r="H64" s="119">
        <v>86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73</v>
      </c>
      <c r="H66" s="119">
        <v>68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21</v>
      </c>
      <c r="H67" s="119">
        <v>14</v>
      </c>
    </row>
    <row r="68" spans="1:8" ht="15.75">
      <c r="A68" s="66" t="s">
        <v>206</v>
      </c>
      <c r="B68" s="68" t="s">
        <v>207</v>
      </c>
      <c r="C68" s="119">
        <v>1</v>
      </c>
      <c r="D68" s="436">
        <v>1601</v>
      </c>
      <c r="E68" s="66" t="s">
        <v>212</v>
      </c>
      <c r="F68" s="69" t="s">
        <v>213</v>
      </c>
      <c r="G68" s="119">
        <v>31</v>
      </c>
      <c r="H68" s="119">
        <v>13</v>
      </c>
    </row>
    <row r="69" spans="1:8" ht="15.75">
      <c r="A69" s="66" t="s">
        <v>210</v>
      </c>
      <c r="B69" s="68" t="s">
        <v>211</v>
      </c>
      <c r="C69" s="119">
        <v>2453</v>
      </c>
      <c r="D69" s="436">
        <v>56</v>
      </c>
      <c r="E69" s="123" t="s">
        <v>79</v>
      </c>
      <c r="F69" s="69" t="s">
        <v>216</v>
      </c>
      <c r="G69" s="119">
        <v>492</v>
      </c>
      <c r="H69" s="119">
        <v>390</v>
      </c>
    </row>
    <row r="70" spans="1:8" ht="15.75">
      <c r="A70" s="66" t="s">
        <v>214</v>
      </c>
      <c r="B70" s="68" t="s">
        <v>215</v>
      </c>
      <c r="C70" s="119"/>
      <c r="D70" s="436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436"/>
      <c r="E71" s="242" t="s">
        <v>47</v>
      </c>
      <c r="F71" s="71" t="s">
        <v>223</v>
      </c>
      <c r="G71" s="335">
        <f>G59+G60+G61+G69+G70</f>
        <v>882</v>
      </c>
      <c r="H71" s="336">
        <f>H59+H60+H61+H69+H70</f>
        <v>751</v>
      </c>
    </row>
    <row r="72" spans="1:8" ht="15.75">
      <c r="A72" s="66" t="s">
        <v>221</v>
      </c>
      <c r="B72" s="68" t="s">
        <v>222</v>
      </c>
      <c r="C72" s="119"/>
      <c r="D72" s="436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436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436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37</v>
      </c>
      <c r="D75" s="436">
        <v>69</v>
      </c>
      <c r="E75" s="253" t="s">
        <v>160</v>
      </c>
      <c r="F75" s="71" t="s">
        <v>233</v>
      </c>
      <c r="G75" s="246">
        <v>8</v>
      </c>
      <c r="H75" s="247">
        <v>12</v>
      </c>
    </row>
    <row r="76" spans="1:8" ht="15.75">
      <c r="A76" s="250" t="s">
        <v>77</v>
      </c>
      <c r="B76" s="72" t="s">
        <v>232</v>
      </c>
      <c r="C76" s="335">
        <f>SUM(C68:C75)</f>
        <v>2491</v>
      </c>
      <c r="D76" s="336">
        <f>SUM(D68:D75)</f>
        <v>1726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11043</v>
      </c>
      <c r="D79" s="334">
        <f>SUM(D80:D82)</f>
        <v>11043</v>
      </c>
      <c r="E79" s="127" t="s">
        <v>528</v>
      </c>
      <c r="F79" s="75" t="s">
        <v>241</v>
      </c>
      <c r="G79" s="337">
        <f>G71+G73+G75+G77</f>
        <v>890</v>
      </c>
      <c r="H79" s="338">
        <f>H71+H73+H75+H77</f>
        <v>763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11043</v>
      </c>
      <c r="D82" s="118">
        <v>11043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11043</v>
      </c>
      <c r="D85" s="336">
        <f>D84+D83+D79</f>
        <v>11043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436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16</v>
      </c>
      <c r="D89" s="436">
        <v>49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436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436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16</v>
      </c>
      <c r="D92" s="336">
        <f>SUM(D88:D91)</f>
        <v>50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19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13551</v>
      </c>
      <c r="D94" s="340">
        <f>D65+D76+D85+D92+D93</f>
        <v>12838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16326</v>
      </c>
      <c r="D95" s="342">
        <f>D94+D56</f>
        <v>15865</v>
      </c>
      <c r="E95" s="150" t="s">
        <v>607</v>
      </c>
      <c r="F95" s="257" t="s">
        <v>268</v>
      </c>
      <c r="G95" s="341">
        <f>G37+G40+G56+G79</f>
        <v>16326</v>
      </c>
      <c r="H95" s="342">
        <f>H37+H40+H56+H79</f>
        <v>15865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8">
        <f>pdeReportingDate</f>
        <v>43866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Мария Николова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642</v>
      </c>
      <c r="C103" s="437"/>
      <c r="D103" s="437"/>
      <c r="E103" s="437"/>
      <c r="M103" s="74"/>
    </row>
    <row r="104" spans="1:5" ht="21.75" customHeight="1">
      <c r="A104" s="431"/>
      <c r="B104" s="437" t="s">
        <v>660</v>
      </c>
      <c r="C104" s="437"/>
      <c r="D104" s="437"/>
      <c r="E104" s="437"/>
    </row>
    <row r="105" spans="1:13" ht="21.75" customHeight="1">
      <c r="A105" s="431"/>
      <c r="B105" s="437" t="s">
        <v>642</v>
      </c>
      <c r="C105" s="437"/>
      <c r="D105" s="437"/>
      <c r="E105" s="437"/>
      <c r="M105" s="74"/>
    </row>
    <row r="106" spans="1:5" ht="21.75" customHeight="1">
      <c r="A106" s="431"/>
      <c r="B106" s="437" t="s">
        <v>662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A56" sqref="A5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26</v>
      </c>
      <c r="D12" s="237">
        <v>37</v>
      </c>
      <c r="E12" s="116" t="s">
        <v>277</v>
      </c>
      <c r="F12" s="161" t="s">
        <v>278</v>
      </c>
      <c r="G12" s="237"/>
      <c r="H12" s="237"/>
    </row>
    <row r="13" spans="1:8" ht="15.75">
      <c r="A13" s="116" t="s">
        <v>279</v>
      </c>
      <c r="B13" s="112" t="s">
        <v>280</v>
      </c>
      <c r="C13" s="237">
        <v>328</v>
      </c>
      <c r="D13" s="237">
        <v>321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556</v>
      </c>
      <c r="D14" s="237">
        <v>530</v>
      </c>
      <c r="E14" s="166" t="s">
        <v>285</v>
      </c>
      <c r="F14" s="161" t="s">
        <v>286</v>
      </c>
      <c r="G14" s="237">
        <v>953</v>
      </c>
      <c r="H14" s="237">
        <v>649</v>
      </c>
    </row>
    <row r="15" spans="1:8" ht="15.75">
      <c r="A15" s="116" t="s">
        <v>287</v>
      </c>
      <c r="B15" s="112" t="s">
        <v>288</v>
      </c>
      <c r="C15" s="237">
        <v>549</v>
      </c>
      <c r="D15" s="237">
        <v>395</v>
      </c>
      <c r="E15" s="166" t="s">
        <v>79</v>
      </c>
      <c r="F15" s="161" t="s">
        <v>289</v>
      </c>
      <c r="G15" s="237">
        <v>116</v>
      </c>
      <c r="H15" s="237">
        <v>6</v>
      </c>
    </row>
    <row r="16" spans="1:8" ht="15.75">
      <c r="A16" s="116" t="s">
        <v>290</v>
      </c>
      <c r="B16" s="112" t="s">
        <v>291</v>
      </c>
      <c r="C16" s="237">
        <v>101</v>
      </c>
      <c r="D16" s="237">
        <v>71</v>
      </c>
      <c r="E16" s="157" t="s">
        <v>52</v>
      </c>
      <c r="F16" s="185" t="s">
        <v>292</v>
      </c>
      <c r="G16" s="366">
        <f>SUM(G12:G15)</f>
        <v>1069</v>
      </c>
      <c r="H16" s="367">
        <f>SUM(H12:H15)</f>
        <v>655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13</v>
      </c>
      <c r="D19" s="237">
        <v>58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>
        <v>48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1573</v>
      </c>
      <c r="D22" s="367">
        <f>SUM(D12:D18)+D19</f>
        <v>1412</v>
      </c>
      <c r="E22" s="116" t="s">
        <v>309</v>
      </c>
      <c r="F22" s="158" t="s">
        <v>310</v>
      </c>
      <c r="G22" s="237">
        <v>48</v>
      </c>
      <c r="H22" s="237">
        <v>12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1190</v>
      </c>
      <c r="H24" s="237">
        <v>3426</v>
      </c>
    </row>
    <row r="25" spans="1:8" ht="31.5">
      <c r="A25" s="116" t="s">
        <v>316</v>
      </c>
      <c r="B25" s="158" t="s">
        <v>317</v>
      </c>
      <c r="C25" s="237">
        <v>742</v>
      </c>
      <c r="D25" s="237">
        <v>277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>
        <v>1</v>
      </c>
      <c r="D27" s="237">
        <v>1</v>
      </c>
      <c r="E27" s="157" t="s">
        <v>104</v>
      </c>
      <c r="F27" s="159" t="s">
        <v>326</v>
      </c>
      <c r="G27" s="366">
        <f>SUM(G22:G26)</f>
        <v>1238</v>
      </c>
      <c r="H27" s="367">
        <f>SUM(H22:H26)</f>
        <v>3438</v>
      </c>
    </row>
    <row r="28" spans="1:8" ht="15.75">
      <c r="A28" s="116" t="s">
        <v>79</v>
      </c>
      <c r="B28" s="158" t="s">
        <v>327</v>
      </c>
      <c r="C28" s="237">
        <v>2</v>
      </c>
      <c r="D28" s="237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745</v>
      </c>
      <c r="D29" s="367">
        <f>SUM(D25:D28)</f>
        <v>280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2318</v>
      </c>
      <c r="D31" s="373">
        <f>D29+D22</f>
        <v>1692</v>
      </c>
      <c r="E31" s="172" t="s">
        <v>521</v>
      </c>
      <c r="F31" s="187" t="s">
        <v>331</v>
      </c>
      <c r="G31" s="174">
        <f>G16+G18+G27</f>
        <v>2307</v>
      </c>
      <c r="H31" s="175">
        <f>H16+H18+H27</f>
        <v>4093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2401</v>
      </c>
      <c r="E33" s="154" t="s">
        <v>334</v>
      </c>
      <c r="F33" s="159" t="s">
        <v>335</v>
      </c>
      <c r="G33" s="366">
        <f>IF((C31-G31)&gt;0,C31-G31,0)</f>
        <v>11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2318</v>
      </c>
      <c r="D36" s="375">
        <f>D31-D34+D35</f>
        <v>1692</v>
      </c>
      <c r="E36" s="183" t="s">
        <v>346</v>
      </c>
      <c r="F36" s="177" t="s">
        <v>347</v>
      </c>
      <c r="G36" s="188">
        <f>G35-G34+G31</f>
        <v>2307</v>
      </c>
      <c r="H36" s="189">
        <f>H35-H34+H31</f>
        <v>4093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2401</v>
      </c>
      <c r="E37" s="182" t="s">
        <v>350</v>
      </c>
      <c r="F37" s="187" t="s">
        <v>351</v>
      </c>
      <c r="G37" s="174">
        <f>IF((C36-G36)&gt;0,C36-G36,0)</f>
        <v>11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2401</v>
      </c>
      <c r="E42" s="168" t="s">
        <v>362</v>
      </c>
      <c r="F42" s="117" t="s">
        <v>363</v>
      </c>
      <c r="G42" s="162">
        <f>IF(G37&gt;0,IF(C38+G37&lt;0,0,C38+G37),IF(C37-C38&lt;0,C38-C37,0))</f>
        <v>11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2401</v>
      </c>
      <c r="E44" s="183" t="s">
        <v>369</v>
      </c>
      <c r="F44" s="190" t="s">
        <v>370</v>
      </c>
      <c r="G44" s="188">
        <f>IF(C42=0,IF(G42-G43&gt;0,G42-G43+C43,0),IF(C42-C43&lt;0,C43-C42+G43,0))</f>
        <v>11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2318</v>
      </c>
      <c r="D45" s="369">
        <f>D36+D38+D42</f>
        <v>4093</v>
      </c>
      <c r="E45" s="191" t="s">
        <v>373</v>
      </c>
      <c r="F45" s="193" t="s">
        <v>374</v>
      </c>
      <c r="G45" s="368">
        <f>G42+G36</f>
        <v>2318</v>
      </c>
      <c r="H45" s="369">
        <f>H42+H36</f>
        <v>4093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8">
        <f>pdeReportingDate</f>
        <v>43866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Мария Николова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660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662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A66" sqref="A6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1179</v>
      </c>
      <c r="D11" s="119">
        <v>734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-355</v>
      </c>
      <c r="D12" s="119">
        <v>-408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-686</v>
      </c>
      <c r="D14" s="119">
        <v>-488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-73</v>
      </c>
      <c r="D15" s="119">
        <v>-25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</v>
      </c>
      <c r="D20" s="119">
        <v>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64</v>
      </c>
      <c r="D21" s="397">
        <f>SUM(D11:D20)</f>
        <v>-181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-271</v>
      </c>
      <c r="D23" s="119">
        <v>-234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>
        <v>-1712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344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178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-7582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>
        <v>-1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251</v>
      </c>
      <c r="D33" s="397">
        <f>SUM(D23:D32)</f>
        <v>-9525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>
        <v>12000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380</v>
      </c>
      <c r="D37" s="119">
        <v>279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>
        <v>-2053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-729</v>
      </c>
      <c r="D40" s="119">
        <v>-632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-349</v>
      </c>
      <c r="D43" s="399">
        <f>SUM(D35:D42)</f>
        <v>9594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-34</v>
      </c>
      <c r="D44" s="228">
        <f>D43+D33+D21</f>
        <v>-112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50</v>
      </c>
      <c r="D45" s="230">
        <v>162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16</v>
      </c>
      <c r="D46" s="232">
        <f>D45+D44</f>
        <v>50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16</v>
      </c>
      <c r="D47" s="219">
        <v>50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8">
        <f>pdeReportingDate</f>
        <v>43866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Мария Николова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660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662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3">
      <selection activeCell="A28" sqref="A2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3" t="s">
        <v>453</v>
      </c>
      <c r="B8" s="446" t="s">
        <v>454</v>
      </c>
      <c r="C8" s="44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9" t="s">
        <v>460</v>
      </c>
      <c r="L8" s="449" t="s">
        <v>461</v>
      </c>
      <c r="M8" s="269"/>
      <c r="N8" s="270"/>
    </row>
    <row r="9" spans="1:14" s="271" customFormat="1" ht="31.5">
      <c r="A9" s="444"/>
      <c r="B9" s="447"/>
      <c r="C9" s="450"/>
      <c r="D9" s="453" t="s">
        <v>523</v>
      </c>
      <c r="E9" s="453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50"/>
      <c r="L9" s="450"/>
      <c r="M9" s="274" t="s">
        <v>522</v>
      </c>
      <c r="N9" s="270"/>
    </row>
    <row r="10" spans="1:14" s="271" customFormat="1" ht="31.5">
      <c r="A10" s="445"/>
      <c r="B10" s="448"/>
      <c r="C10" s="451"/>
      <c r="D10" s="453"/>
      <c r="E10" s="453"/>
      <c r="F10" s="272" t="s">
        <v>462</v>
      </c>
      <c r="G10" s="272" t="s">
        <v>463</v>
      </c>
      <c r="H10" s="272" t="s">
        <v>464</v>
      </c>
      <c r="I10" s="451"/>
      <c r="J10" s="451"/>
      <c r="K10" s="451"/>
      <c r="L10" s="451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2840</v>
      </c>
      <c r="D13" s="322">
        <f>'1-Баланс'!H20</f>
        <v>53</v>
      </c>
      <c r="E13" s="322">
        <f>'1-Баланс'!H21</f>
        <v>863</v>
      </c>
      <c r="F13" s="322">
        <f>'1-Баланс'!H23</f>
        <v>18</v>
      </c>
      <c r="G13" s="322">
        <f>'1-Баланс'!H24</f>
        <v>0</v>
      </c>
      <c r="H13" s="323"/>
      <c r="I13" s="322">
        <f>'1-Баланс'!H29+'1-Баланс'!H32</f>
        <v>2555</v>
      </c>
      <c r="J13" s="322">
        <f>'1-Баланс'!H30+'1-Баланс'!H33</f>
        <v>-3302</v>
      </c>
      <c r="K13" s="323"/>
      <c r="L13" s="322">
        <f>SUM(C13:K13)</f>
        <v>3027</v>
      </c>
      <c r="M13" s="324">
        <f>'1-Баланс'!H40</f>
        <v>-28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2840</v>
      </c>
      <c r="D17" s="391">
        <f aca="true" t="shared" si="2" ref="D17:M17">D13+D14</f>
        <v>53</v>
      </c>
      <c r="E17" s="391">
        <f t="shared" si="2"/>
        <v>863</v>
      </c>
      <c r="F17" s="391">
        <f t="shared" si="2"/>
        <v>18</v>
      </c>
      <c r="G17" s="391">
        <f t="shared" si="2"/>
        <v>0</v>
      </c>
      <c r="H17" s="391">
        <f t="shared" si="2"/>
        <v>0</v>
      </c>
      <c r="I17" s="391">
        <f t="shared" si="2"/>
        <v>2555</v>
      </c>
      <c r="J17" s="391">
        <f t="shared" si="2"/>
        <v>-3302</v>
      </c>
      <c r="K17" s="391">
        <f t="shared" si="2"/>
        <v>0</v>
      </c>
      <c r="L17" s="322">
        <f t="shared" si="1"/>
        <v>3027</v>
      </c>
      <c r="M17" s="392">
        <f t="shared" si="2"/>
        <v>-28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-11</v>
      </c>
      <c r="K18" s="323"/>
      <c r="L18" s="322">
        <f t="shared" si="1"/>
        <v>-11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1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2840</v>
      </c>
      <c r="D31" s="391">
        <f aca="true" t="shared" si="6" ref="D31:M31">D19+D22+D23+D26+D30+D29+D17+D18</f>
        <v>53</v>
      </c>
      <c r="E31" s="391">
        <f t="shared" si="6"/>
        <v>863</v>
      </c>
      <c r="F31" s="391">
        <f t="shared" si="6"/>
        <v>18</v>
      </c>
      <c r="G31" s="391">
        <f t="shared" si="6"/>
        <v>0</v>
      </c>
      <c r="H31" s="391">
        <f t="shared" si="6"/>
        <v>0</v>
      </c>
      <c r="I31" s="391">
        <f t="shared" si="6"/>
        <v>2555</v>
      </c>
      <c r="J31" s="391">
        <f t="shared" si="6"/>
        <v>-3313</v>
      </c>
      <c r="K31" s="391">
        <f t="shared" si="6"/>
        <v>0</v>
      </c>
      <c r="L31" s="322">
        <f t="shared" si="1"/>
        <v>3016</v>
      </c>
      <c r="M31" s="392">
        <f t="shared" si="6"/>
        <v>-27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2840</v>
      </c>
      <c r="D34" s="325">
        <f t="shared" si="7"/>
        <v>53</v>
      </c>
      <c r="E34" s="325">
        <f t="shared" si="7"/>
        <v>863</v>
      </c>
      <c r="F34" s="325">
        <f t="shared" si="7"/>
        <v>18</v>
      </c>
      <c r="G34" s="325">
        <f t="shared" si="7"/>
        <v>0</v>
      </c>
      <c r="H34" s="325">
        <f t="shared" si="7"/>
        <v>0</v>
      </c>
      <c r="I34" s="325">
        <f t="shared" si="7"/>
        <v>2555</v>
      </c>
      <c r="J34" s="325">
        <f t="shared" si="7"/>
        <v>-3313</v>
      </c>
      <c r="K34" s="325">
        <f t="shared" si="7"/>
        <v>0</v>
      </c>
      <c r="L34" s="389">
        <f t="shared" si="1"/>
        <v>3016</v>
      </c>
      <c r="M34" s="326">
        <f>M31+M32+M33</f>
        <v>-27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8">
        <f>pdeReportingDate</f>
        <v>43866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Мария Николова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660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662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31.12.2019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16326</v>
      </c>
      <c r="D6" s="412">
        <f aca="true" t="shared" si="0" ref="D6:D15">C6-E6</f>
        <v>0</v>
      </c>
      <c r="E6" s="411">
        <f>'1-Баланс'!G95</f>
        <v>16326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3017</v>
      </c>
      <c r="D7" s="412">
        <f t="shared" si="0"/>
        <v>177</v>
      </c>
      <c r="E7" s="411">
        <f>'1-Баланс'!G18</f>
        <v>2840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-11</v>
      </c>
      <c r="D8" s="412">
        <f t="shared" si="0"/>
        <v>0</v>
      </c>
      <c r="E8" s="411">
        <f>ABS('2-Отчет за доходите'!C44)-ABS('2-Отчет за доходите'!G44)</f>
        <v>-11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50</v>
      </c>
      <c r="D9" s="412">
        <f t="shared" si="0"/>
        <v>0</v>
      </c>
      <c r="E9" s="411">
        <f>'3-Отчет за паричния поток'!C45</f>
        <v>50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16</v>
      </c>
      <c r="D10" s="412">
        <f t="shared" si="0"/>
        <v>0</v>
      </c>
      <c r="E10" s="411">
        <f>'3-Отчет за паричния поток'!C46</f>
        <v>16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3017</v>
      </c>
      <c r="D11" s="412">
        <f t="shared" si="0"/>
        <v>1</v>
      </c>
      <c r="E11" s="411">
        <f>'4-Отчет за собствения капитал'!L34</f>
        <v>3016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-0.01028999064546305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-0.003646005966191581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-0.0008247731873734723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-0.0006737718975866715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0.9952545297670405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15.225842696629213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15.224719101123595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12.425842696629214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0.017977528089887642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0.4322684997978164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0.06547837804728654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0.8049017071908949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4.420616506463374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0.8169177998284943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742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0.2459396751740139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0.5626354573038578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10.275038520801232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9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9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9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9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9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9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9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9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9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9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9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9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9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9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9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2470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9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2470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9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301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9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9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301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9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9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9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9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9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9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9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9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9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9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9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9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9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9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9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9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9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9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9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9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2775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9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9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9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9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9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9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9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9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9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2453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9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9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9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9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9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9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37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9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2491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9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11043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9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9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9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11043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9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9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9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11043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9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9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9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9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9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16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9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9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13551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9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16326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9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9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9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9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9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9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9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9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9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1372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9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9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9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9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9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1443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9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-1255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9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9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-1255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9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9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9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9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-1266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9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3017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9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-28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9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389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9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9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9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58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9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12000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9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9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12447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9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9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9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9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9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12447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9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9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178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9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212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9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9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9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82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9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9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73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9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21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9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31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9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492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9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9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882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9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9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8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9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9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890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9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16326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9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26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9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328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9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556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9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549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9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101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9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9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9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13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9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9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9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1573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9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742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9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9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9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9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745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9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2318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9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9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9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9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2318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9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9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9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9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9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9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9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9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9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2318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9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9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9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953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9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116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9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1069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9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9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9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48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9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9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1190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9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9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9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1238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9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2307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9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9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9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9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2307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9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9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9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9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9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2318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9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1179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9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-355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9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9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-686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9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-73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9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9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9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9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9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9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64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9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-271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9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9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9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344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9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178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9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9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9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9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9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9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251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9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9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9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380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9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9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9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-729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9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9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9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-349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9">
        <f t="shared" si="20"/>
        <v>43830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-34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9">
        <f t="shared" si="20"/>
        <v>43830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50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9">
        <f t="shared" si="20"/>
        <v>43830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16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9">
        <f t="shared" si="20"/>
        <v>43830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16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9">
        <f t="shared" si="20"/>
        <v>43830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9">
        <f aca="true" t="shared" si="23" ref="C218:C281">endDate</f>
        <v>43830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9">
        <f t="shared" si="23"/>
        <v>43830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9">
        <f t="shared" si="23"/>
        <v>43830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9">
        <f t="shared" si="23"/>
        <v>43830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9">
        <f t="shared" si="23"/>
        <v>43830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9">
        <f t="shared" si="23"/>
        <v>43830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9">
        <f t="shared" si="23"/>
        <v>43830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9">
        <f t="shared" si="23"/>
        <v>43830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9">
        <f t="shared" si="23"/>
        <v>43830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9">
        <f t="shared" si="23"/>
        <v>43830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9">
        <f t="shared" si="23"/>
        <v>43830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9">
        <f t="shared" si="23"/>
        <v>43830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9">
        <f t="shared" si="23"/>
        <v>43830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9">
        <f t="shared" si="23"/>
        <v>43830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9">
        <f t="shared" si="23"/>
        <v>43830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9">
        <f t="shared" si="23"/>
        <v>43830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9">
        <f t="shared" si="23"/>
        <v>43830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9">
        <f t="shared" si="23"/>
        <v>43830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9">
        <f t="shared" si="23"/>
        <v>43830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9">
        <f t="shared" si="23"/>
        <v>43830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9">
        <f t="shared" si="23"/>
        <v>43830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9">
        <f t="shared" si="23"/>
        <v>43830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9">
        <f t="shared" si="23"/>
        <v>43830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9">
        <f t="shared" si="23"/>
        <v>43830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9">
        <f t="shared" si="23"/>
        <v>43830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9">
        <f t="shared" si="23"/>
        <v>43830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9">
        <f t="shared" si="23"/>
        <v>43830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9">
        <f t="shared" si="23"/>
        <v>43830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9">
        <f t="shared" si="23"/>
        <v>43830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9">
        <f t="shared" si="23"/>
        <v>43830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9">
        <f t="shared" si="23"/>
        <v>43830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9">
        <f t="shared" si="23"/>
        <v>43830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9">
        <f t="shared" si="23"/>
        <v>43830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9">
        <f t="shared" si="23"/>
        <v>43830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9">
        <f t="shared" si="23"/>
        <v>43830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9">
        <f t="shared" si="23"/>
        <v>43830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9">
        <f t="shared" si="23"/>
        <v>43830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9">
        <f t="shared" si="23"/>
        <v>43830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9">
        <f t="shared" si="23"/>
        <v>43830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9">
        <f t="shared" si="23"/>
        <v>43830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9">
        <f t="shared" si="23"/>
        <v>43830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9">
        <f t="shared" si="23"/>
        <v>43830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9">
        <f t="shared" si="23"/>
        <v>43830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9">
        <f t="shared" si="23"/>
        <v>43830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9">
        <f t="shared" si="23"/>
        <v>43830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863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9">
        <f t="shared" si="23"/>
        <v>43830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9">
        <f t="shared" si="23"/>
        <v>43830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9">
        <f t="shared" si="23"/>
        <v>43830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9">
        <f t="shared" si="23"/>
        <v>43830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863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9">
        <f t="shared" si="23"/>
        <v>43830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9">
        <f t="shared" si="23"/>
        <v>43830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9">
        <f t="shared" si="23"/>
        <v>43830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9">
        <f t="shared" si="23"/>
        <v>43830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9">
        <f t="shared" si="23"/>
        <v>43830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9">
        <f t="shared" si="23"/>
        <v>43830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9">
        <f t="shared" si="23"/>
        <v>43830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9">
        <f t="shared" si="23"/>
        <v>43830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9">
        <f t="shared" si="23"/>
        <v>43830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9">
        <f t="shared" si="23"/>
        <v>43830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9">
        <f t="shared" si="23"/>
        <v>43830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9">
        <f t="shared" si="23"/>
        <v>43830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9">
        <f t="shared" si="23"/>
        <v>43830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9">
        <f t="shared" si="23"/>
        <v>43830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863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9">
        <f t="shared" si="23"/>
        <v>43830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9">
        <f aca="true" t="shared" si="26" ref="C282:C345">endDate</f>
        <v>43830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9">
        <f t="shared" si="26"/>
        <v>43830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863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9">
        <f t="shared" si="26"/>
        <v>43830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9">
        <f t="shared" si="26"/>
        <v>43830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9">
        <f t="shared" si="26"/>
        <v>43830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9">
        <f t="shared" si="26"/>
        <v>43830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9">
        <f t="shared" si="26"/>
        <v>43830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9">
        <f t="shared" si="26"/>
        <v>43830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9">
        <f t="shared" si="26"/>
        <v>43830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9">
        <f t="shared" si="26"/>
        <v>43830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9">
        <f t="shared" si="26"/>
        <v>43830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9">
        <f t="shared" si="26"/>
        <v>43830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9">
        <f t="shared" si="26"/>
        <v>43830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9">
        <f t="shared" si="26"/>
        <v>43830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9">
        <f t="shared" si="26"/>
        <v>43830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9">
        <f t="shared" si="26"/>
        <v>43830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9">
        <f t="shared" si="26"/>
        <v>43830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9">
        <f t="shared" si="26"/>
        <v>43830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9">
        <f t="shared" si="26"/>
        <v>43830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9">
        <f t="shared" si="26"/>
        <v>43830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9">
        <f t="shared" si="26"/>
        <v>43830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9">
        <f t="shared" si="26"/>
        <v>43830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9">
        <f t="shared" si="26"/>
        <v>43830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9">
        <f t="shared" si="26"/>
        <v>43830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9">
        <f t="shared" si="26"/>
        <v>43830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9">
        <f t="shared" si="26"/>
        <v>43830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9">
        <f t="shared" si="26"/>
        <v>43830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9">
        <f t="shared" si="26"/>
        <v>43830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9">
        <f t="shared" si="26"/>
        <v>43830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9">
        <f t="shared" si="26"/>
        <v>43830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9">
        <f t="shared" si="26"/>
        <v>43830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9">
        <f t="shared" si="26"/>
        <v>43830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9">
        <f t="shared" si="26"/>
        <v>43830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9">
        <f t="shared" si="26"/>
        <v>43830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9">
        <f t="shared" si="26"/>
        <v>43830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9">
        <f t="shared" si="26"/>
        <v>43830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9">
        <f t="shared" si="26"/>
        <v>43830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9">
        <f t="shared" si="26"/>
        <v>43830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9">
        <f t="shared" si="26"/>
        <v>43830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9">
        <f t="shared" si="26"/>
        <v>43830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9">
        <f t="shared" si="26"/>
        <v>43830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9">
        <f t="shared" si="26"/>
        <v>43830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9">
        <f t="shared" si="26"/>
        <v>43830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9">
        <f t="shared" si="26"/>
        <v>43830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9">
        <f t="shared" si="26"/>
        <v>43830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9">
        <f t="shared" si="26"/>
        <v>43830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9">
        <f t="shared" si="26"/>
        <v>43830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9">
        <f t="shared" si="26"/>
        <v>43830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9">
        <f t="shared" si="26"/>
        <v>43830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9">
        <f t="shared" si="26"/>
        <v>43830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9">
        <f t="shared" si="26"/>
        <v>43830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9">
        <f t="shared" si="26"/>
        <v>43830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9">
        <f t="shared" si="26"/>
        <v>43830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9">
        <f t="shared" si="26"/>
        <v>43830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9">
        <f t="shared" si="26"/>
        <v>43830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9">
        <f t="shared" si="26"/>
        <v>43830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9">
        <f t="shared" si="26"/>
        <v>43830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9">
        <f t="shared" si="26"/>
        <v>43830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9">
        <f t="shared" si="26"/>
        <v>43830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9">
        <f t="shared" si="26"/>
        <v>43830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9">
        <f t="shared" si="26"/>
        <v>43830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9">
        <f t="shared" si="26"/>
        <v>43830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9">
        <f t="shared" si="26"/>
        <v>43830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9">
        <f t="shared" si="26"/>
        <v>43830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9">
        <f aca="true" t="shared" si="29" ref="C346:C409">endDate</f>
        <v>43830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9">
        <f t="shared" si="29"/>
        <v>43830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9">
        <f t="shared" si="29"/>
        <v>43830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9">
        <f t="shared" si="29"/>
        <v>43830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9">
        <f t="shared" si="29"/>
        <v>43830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2555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9">
        <f t="shared" si="29"/>
        <v>43830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9">
        <f t="shared" si="29"/>
        <v>43830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9">
        <f t="shared" si="29"/>
        <v>43830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9">
        <f t="shared" si="29"/>
        <v>43830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2555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9">
        <f t="shared" si="29"/>
        <v>43830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9">
        <f t="shared" si="29"/>
        <v>43830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9">
        <f t="shared" si="29"/>
        <v>43830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9">
        <f t="shared" si="29"/>
        <v>43830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9">
        <f t="shared" si="29"/>
        <v>43830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9">
        <f t="shared" si="29"/>
        <v>43830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9">
        <f t="shared" si="29"/>
        <v>43830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9">
        <f t="shared" si="29"/>
        <v>43830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9">
        <f t="shared" si="29"/>
        <v>43830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9">
        <f t="shared" si="29"/>
        <v>43830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9">
        <f t="shared" si="29"/>
        <v>43830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9">
        <f t="shared" si="29"/>
        <v>43830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9">
        <f t="shared" si="29"/>
        <v>43830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9">
        <f t="shared" si="29"/>
        <v>43830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2555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9">
        <f t="shared" si="29"/>
        <v>43830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9">
        <f t="shared" si="29"/>
        <v>43830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9">
        <f t="shared" si="29"/>
        <v>43830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2555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9">
        <f t="shared" si="29"/>
        <v>43830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-3302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9">
        <f t="shared" si="29"/>
        <v>43830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9">
        <f t="shared" si="29"/>
        <v>43830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9">
        <f t="shared" si="29"/>
        <v>43830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9">
        <f t="shared" si="29"/>
        <v>43830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-3302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9">
        <f t="shared" si="29"/>
        <v>43830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-11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9">
        <f t="shared" si="29"/>
        <v>43830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9">
        <f t="shared" si="29"/>
        <v>43830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9">
        <f t="shared" si="29"/>
        <v>43830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9">
        <f t="shared" si="29"/>
        <v>43830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9">
        <f t="shared" si="29"/>
        <v>43830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9">
        <f t="shared" si="29"/>
        <v>43830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9">
        <f t="shared" si="29"/>
        <v>43830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9">
        <f t="shared" si="29"/>
        <v>43830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9">
        <f t="shared" si="29"/>
        <v>43830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9">
        <f t="shared" si="29"/>
        <v>43830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9">
        <f t="shared" si="29"/>
        <v>43830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9">
        <f t="shared" si="29"/>
        <v>43830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9">
        <f t="shared" si="29"/>
        <v>43830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-3313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9">
        <f t="shared" si="29"/>
        <v>43830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9">
        <f t="shared" si="29"/>
        <v>43830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9">
        <f t="shared" si="29"/>
        <v>43830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-3313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9">
        <f t="shared" si="29"/>
        <v>43830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9">
        <f t="shared" si="29"/>
        <v>43830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9">
        <f t="shared" si="29"/>
        <v>43830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9">
        <f t="shared" si="29"/>
        <v>43830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9">
        <f t="shared" si="29"/>
        <v>43830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9">
        <f t="shared" si="29"/>
        <v>43830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9">
        <f t="shared" si="29"/>
        <v>43830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9">
        <f t="shared" si="29"/>
        <v>43830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9">
        <f t="shared" si="29"/>
        <v>43830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9">
        <f t="shared" si="29"/>
        <v>43830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9">
        <f t="shared" si="29"/>
        <v>43830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9">
        <f t="shared" si="29"/>
        <v>43830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9">
        <f t="shared" si="29"/>
        <v>43830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9">
        <f t="shared" si="29"/>
        <v>43830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9">
        <f t="shared" si="29"/>
        <v>43830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9">
        <f t="shared" si="29"/>
        <v>43830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9">
        <f aca="true" t="shared" si="32" ref="C410:C459">endDate</f>
        <v>43830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9">
        <f t="shared" si="32"/>
        <v>43830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9">
        <f t="shared" si="32"/>
        <v>43830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9">
        <f t="shared" si="32"/>
        <v>43830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9">
        <f t="shared" si="32"/>
        <v>43830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9">
        <f t="shared" si="32"/>
        <v>43830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9">
        <f t="shared" si="32"/>
        <v>43830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3027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9">
        <f t="shared" si="32"/>
        <v>43830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9">
        <f t="shared" si="32"/>
        <v>43830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9">
        <f t="shared" si="32"/>
        <v>43830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9">
        <f t="shared" si="32"/>
        <v>43830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3027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9">
        <f t="shared" si="32"/>
        <v>43830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-11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9">
        <f t="shared" si="32"/>
        <v>43830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9">
        <f t="shared" si="32"/>
        <v>43830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9">
        <f t="shared" si="32"/>
        <v>43830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9">
        <f t="shared" si="32"/>
        <v>43830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9">
        <f t="shared" si="32"/>
        <v>43830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9">
        <f t="shared" si="32"/>
        <v>43830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9">
        <f t="shared" si="32"/>
        <v>43830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9">
        <f t="shared" si="32"/>
        <v>43830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9">
        <f t="shared" si="32"/>
        <v>43830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9">
        <f t="shared" si="32"/>
        <v>43830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9">
        <f t="shared" si="32"/>
        <v>43830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9">
        <f t="shared" si="32"/>
        <v>43830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9">
        <f t="shared" si="32"/>
        <v>43830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3016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9">
        <f t="shared" si="32"/>
        <v>43830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9">
        <f t="shared" si="32"/>
        <v>43830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9">
        <f t="shared" si="32"/>
        <v>43830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3016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9">
        <f t="shared" si="32"/>
        <v>43830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-28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9">
        <f t="shared" si="32"/>
        <v>43830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9">
        <f t="shared" si="32"/>
        <v>43830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9">
        <f t="shared" si="32"/>
        <v>43830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9">
        <f t="shared" si="32"/>
        <v>43830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-28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9">
        <f t="shared" si="32"/>
        <v>43830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9">
        <f t="shared" si="32"/>
        <v>43830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9">
        <f t="shared" si="32"/>
        <v>43830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9">
        <f t="shared" si="32"/>
        <v>43830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9">
        <f t="shared" si="32"/>
        <v>43830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9">
        <f t="shared" si="32"/>
        <v>43830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9">
        <f t="shared" si="32"/>
        <v>43830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9">
        <f t="shared" si="32"/>
        <v>43830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9">
        <f t="shared" si="32"/>
        <v>43830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9">
        <f t="shared" si="32"/>
        <v>43830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9">
        <f t="shared" si="32"/>
        <v>43830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9">
        <f t="shared" si="32"/>
        <v>43830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9">
        <f t="shared" si="32"/>
        <v>43830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1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9">
        <f t="shared" si="32"/>
        <v>43830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-27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9">
        <f t="shared" si="32"/>
        <v>43830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9">
        <f t="shared" si="32"/>
        <v>43830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9">
        <f t="shared" si="32"/>
        <v>43830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-27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2020-02-13T10:01:30Z</cp:lastPrinted>
  <dcterms:created xsi:type="dcterms:W3CDTF">2006-09-16T00:00:00Z</dcterms:created>
  <dcterms:modified xsi:type="dcterms:W3CDTF">2020-03-02T11:35:12Z</dcterms:modified>
  <cp:category/>
  <cp:version/>
  <cp:contentType/>
  <cp:contentStatus/>
</cp:coreProperties>
</file>