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51a4cc68ec66b0/ФИРМИ/АЛФА БЪЛГАРИЯ АД/Одит 2022/"/>
    </mc:Choice>
  </mc:AlternateContent>
  <xr:revisionPtr revIDLastSave="178" documentId="11_670B3B5FC034215D44161D3FE5D3374E78A71CF1" xr6:coauthVersionLast="47" xr6:coauthVersionMax="47" xr10:uidLastSave="{00D77C77-42D8-42D7-9CA2-0BAA23A11C7D}"/>
  <bookViews>
    <workbookView xWindow="14295" yWindow="0" windowWidth="14610" windowHeight="15585" activeTab="1" xr2:uid="{00000000-000D-0000-FFFF-FFFF00000000}"/>
  </bookViews>
  <sheets>
    <sheet name="заглавна" sheetId="5" r:id="rId1"/>
    <sheet name="ОФС - готов" sheetId="1" r:id="rId2"/>
    <sheet name="ОВД - готов" sheetId="2" r:id="rId3"/>
    <sheet name="ОПП-готов" sheetId="3" r:id="rId4"/>
    <sheet name="ОСК-готов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C13" i="4"/>
  <c r="C12" i="4"/>
  <c r="C14" i="4"/>
  <c r="B10" i="3" l="1"/>
  <c r="B13" i="3"/>
  <c r="C20" i="3"/>
  <c r="C18" i="3"/>
  <c r="C13" i="3"/>
  <c r="C10" i="3"/>
  <c r="C15" i="1"/>
  <c r="D23" i="1"/>
  <c r="D34" i="1" l="1"/>
  <c r="D33" i="1"/>
  <c r="D31" i="1"/>
  <c r="D21" i="1"/>
  <c r="D22" i="1"/>
  <c r="D16" i="1"/>
  <c r="D15" i="1"/>
  <c r="D13" i="2"/>
  <c r="D15" i="2" s="1"/>
  <c r="D18" i="2"/>
  <c r="E27" i="2"/>
  <c r="E26" i="2"/>
  <c r="E25" i="2"/>
  <c r="E23" i="2"/>
  <c r="E20" i="2"/>
  <c r="E18" i="2"/>
  <c r="E15" i="2"/>
  <c r="E13" i="2"/>
  <c r="C20" i="1" l="1"/>
  <c r="B18" i="3"/>
  <c r="B20" i="3" s="1"/>
  <c r="B22" i="3" s="1"/>
  <c r="C16" i="1" l="1"/>
  <c r="D8" i="2"/>
  <c r="C31" i="1"/>
  <c r="B14" i="4" l="1"/>
  <c r="C33" i="1"/>
  <c r="C5" i="1"/>
  <c r="D20" i="2" l="1"/>
  <c r="D23" i="2" l="1"/>
  <c r="D25" i="2" s="1"/>
  <c r="D26" i="2" l="1"/>
  <c r="D10" i="4" s="1"/>
  <c r="D27" i="2" l="1"/>
  <c r="C21" i="1"/>
  <c r="C22" i="1" s="1"/>
  <c r="C23" i="1" s="1"/>
  <c r="C34" i="1" s="1"/>
  <c r="E10" i="4"/>
  <c r="D11" i="4"/>
  <c r="E11" i="4" l="1"/>
  <c r="D14" i="4"/>
  <c r="E14" i="4" s="1"/>
</calcChain>
</file>

<file path=xl/sharedStrings.xml><?xml version="1.0" encoding="utf-8"?>
<sst xmlns="http://schemas.openxmlformats.org/spreadsheetml/2006/main" count="111" uniqueCount="98">
  <si>
    <t>(всички суми са посочени в хиляди лева)</t>
  </si>
  <si>
    <t>Приложение</t>
  </si>
  <si>
    <t>АКТИВИ</t>
  </si>
  <si>
    <t>Нетекущи финансови активи</t>
  </si>
  <si>
    <t>Финансови активи, отчитани по амортизирана стойност</t>
  </si>
  <si>
    <t>-</t>
  </si>
  <si>
    <t>Общо нетекущи финансови активи:</t>
  </si>
  <si>
    <t>Активи по отсрочени данъци</t>
  </si>
  <si>
    <t>Текущи активи</t>
  </si>
  <si>
    <t>Предплатени услуги</t>
  </si>
  <si>
    <t>Вземания от възстановими данъци</t>
  </si>
  <si>
    <t>Парични средства и еквиваленти</t>
  </si>
  <si>
    <t>Общо текущи активи:</t>
  </si>
  <si>
    <t>Сума на активите:</t>
  </si>
  <si>
    <t>СОБСТВЕН КАПИТАЛ И ПАСИВИ</t>
  </si>
  <si>
    <t>Основен капитал</t>
  </si>
  <si>
    <t>1 181</t>
  </si>
  <si>
    <t>Натрупана печалба/загуба</t>
  </si>
  <si>
    <t>Нетна печалба/загуба за периода</t>
  </si>
  <si>
    <t>Общ всеобхватен доход:</t>
  </si>
  <si>
    <t>Общо собствен капитал:</t>
  </si>
  <si>
    <t>Текущи пасиви</t>
  </si>
  <si>
    <t>Задължения към доставчици</t>
  </si>
  <si>
    <t>Задължения към персонал</t>
  </si>
  <si>
    <t>Задължения към социалното осигуряване</t>
  </si>
  <si>
    <t>Общо текущ пасив:</t>
  </si>
  <si>
    <t>Сума на пасивите</t>
  </si>
  <si>
    <t>Общо собствен капитал и пасиви</t>
  </si>
  <si>
    <t>Данъчни задължения</t>
  </si>
  <si>
    <t>ОТЧЕТ ЗА ПЕЧАЛБАТА ИЛИ ЗАГУБАТА И ДРУГИЯ ВСЕОБХВАТЕН ДОХОД</t>
  </si>
  <si>
    <t>Други приходи</t>
  </si>
  <si>
    <t>Общо приходи за основна дейност</t>
  </si>
  <si>
    <t>Разходи за въшни услуги</t>
  </si>
  <si>
    <t>Разходи за персонала</t>
  </si>
  <si>
    <t>Други разходи</t>
  </si>
  <si>
    <t>Общо разходи за основна дейност</t>
  </si>
  <si>
    <t>ЗАГУБА ОТ ОСНОВНА ДЕЙНОСТ</t>
  </si>
  <si>
    <t>Финансови приходи/разходи, нетно</t>
  </si>
  <si>
    <t>Общо резултат  от финансова дейност</t>
  </si>
  <si>
    <t>ЗАГУБА ПРЕДИ ОБЛАГАНЕ С ДАНЪЦИ:</t>
  </si>
  <si>
    <t>Разходи за данъци</t>
  </si>
  <si>
    <t xml:space="preserve">- </t>
  </si>
  <si>
    <t>Отсрочени данъци</t>
  </si>
  <si>
    <t>ЗАГУБА СЛЕД ОБЛАГАНЕ С ДАНЪЦИ:</t>
  </si>
  <si>
    <t xml:space="preserve">НЕТНА ПЕЧАЛБА/ЗАГУБА за периода </t>
  </si>
  <si>
    <t xml:space="preserve">ОБЩА СУМА НА ВСЕОБХВАТНИЯ ДОХОД </t>
  </si>
  <si>
    <t>Печалба на една акция за периода</t>
  </si>
  <si>
    <t>01.01.2021- 31.12.2021</t>
  </si>
  <si>
    <t xml:space="preserve">ГОДИШЕН ИНДИВИДУАЛЕН ОТЧЕТ ЗА ПАРИЧНИЯ ПОТОК </t>
  </si>
  <si>
    <t>Парични потоци от основна дейност</t>
  </si>
  <si>
    <t>Плащания на доставчици и други</t>
  </si>
  <si>
    <t>Плащания свързани с персонала</t>
  </si>
  <si>
    <t>Плащания свързани с данъци</t>
  </si>
  <si>
    <t>Други постъпления /плащания по опер.дейност/</t>
  </si>
  <si>
    <t>Нетни парични наличности от основна дейност:</t>
  </si>
  <si>
    <t>Парични потоци от инвестиционна дейност</t>
  </si>
  <si>
    <t>Постъпления от продажба на инвестиции</t>
  </si>
  <si>
    <t>Нетни парични наличности от инвестиционна дейност:</t>
  </si>
  <si>
    <t>Парични потоци от финансова дейност</t>
  </si>
  <si>
    <t>Получени/възстановени заеми</t>
  </si>
  <si>
    <t>Предоставени заеми</t>
  </si>
  <si>
    <t>Платени лихви</t>
  </si>
  <si>
    <t>Нетни парични наличности от финанс. дейност:</t>
  </si>
  <si>
    <t>Нетно увеличение на паричните наличн.и еквивал:</t>
  </si>
  <si>
    <t>Парични наличности и еквив.към нач. на периода:</t>
  </si>
  <si>
    <t>Парични наличности и еквив.към края на периода:</t>
  </si>
  <si>
    <t>01.01.2021-</t>
  </si>
  <si>
    <t>Натрупана печалба/ загуба</t>
  </si>
  <si>
    <t>Нетна печалба/ загуба за периода</t>
  </si>
  <si>
    <t>Общо собствен капитал</t>
  </si>
  <si>
    <t>Общо всеобхватен доход</t>
  </si>
  <si>
    <t>Разпределение на печалбата в т.ч. за:</t>
  </si>
  <si>
    <t xml:space="preserve">     непокрита загуба</t>
  </si>
  <si>
    <t>Салдо към 01.01.2021 г.</t>
  </si>
  <si>
    <t>Салдо към 31.12.2021 г.</t>
  </si>
  <si>
    <t>Страница</t>
  </si>
  <si>
    <t>Годишен доклад за дейността</t>
  </si>
  <si>
    <t>Пояснения към финансовия отчет</t>
  </si>
  <si>
    <t>Доклад на независимия одитор</t>
  </si>
  <si>
    <t>Декларация за корпоративно управление по чл. 100н, ал. 7 от ЗППЦК</t>
  </si>
  <si>
    <t>Единен отчет за всеобхватния доход - индивидуален</t>
  </si>
  <si>
    <t>Отчет за финансовото състояние - индивидуален</t>
  </si>
  <si>
    <t>Отчет за паричните потоци  - индивидуален</t>
  </si>
  <si>
    <t>Отчет за промените в собствения капитал - индивидуален</t>
  </si>
  <si>
    <t xml:space="preserve">      1. База за изготвяне на финансовия отчет</t>
  </si>
  <si>
    <t xml:space="preserve">      2. Счетоводна политика</t>
  </si>
  <si>
    <t xml:space="preserve">      3. Допълнителна информация към статиите на индивидуалния финансов отчет</t>
  </si>
  <si>
    <t xml:space="preserve">      4. Други оповестявания</t>
  </si>
  <si>
    <t>Доклад за прилагане политиката за възнагражденията по чл. 13 от Наредба 48</t>
  </si>
  <si>
    <t>Декларация от независимия одитор по чл. 100н ал. 4, т.3 от ЗППЦК</t>
  </si>
  <si>
    <t>Декларация от отговорните лица на емитента по чл. 100н ал. 4, т.3 от ЗППЦК</t>
  </si>
  <si>
    <t>Други задължения</t>
  </si>
  <si>
    <t>Други вземания</t>
  </si>
  <si>
    <t>01.01.2022 - 31.12.2022</t>
  </si>
  <si>
    <t>за периода от 01.01.2022 до 31.12.2022</t>
  </si>
  <si>
    <t>01.01.2022-</t>
  </si>
  <si>
    <t>Салдо към 01.01.2022 г.</t>
  </si>
  <si>
    <t>Салдо към 31.12.2022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</si>
</sst>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;\(0.00\)"/>
    <numFmt numFmtId="165" formatCode="0_);\(0\)"/>
    <numFmt numFmtId="166" formatCode="0;\-0;\-;@"/>
    <numFmt numFmtId="167" formatCode="0.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color rgb="FFFF0000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1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9" fillId="0" borderId="1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8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2" fontId="4" fillId="2" borderId="0" xfId="0" applyNumberFormat="1" applyFont="1" applyFill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0" fontId="17" fillId="0" borderId="0" xfId="0" applyFont="1"/>
    <xf numFmtId="164" fontId="16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16" fillId="0" borderId="0" xfId="0" applyNumberFormat="1" applyFont="1" applyAlignment="1">
      <alignment vertical="center"/>
    </xf>
    <xf numFmtId="166" fontId="15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 wrapText="1"/>
    </xf>
    <xf numFmtId="166" fontId="8" fillId="0" borderId="0" xfId="0" applyNumberFormat="1" applyFont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166" fontId="8" fillId="0" borderId="4" xfId="0" applyNumberFormat="1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165" fontId="14" fillId="0" borderId="0" xfId="0" applyNumberFormat="1" applyFont="1" applyAlignment="1">
      <alignment horizontal="left" vertical="center"/>
    </xf>
    <xf numFmtId="167" fontId="4" fillId="2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justify" vertical="center" wrapText="1"/>
    </xf>
    <xf numFmtId="0" fontId="1" fillId="3" borderId="0" xfId="0" applyFont="1" applyFill="1" applyAlignment="1">
      <alignment vertical="center" wrapText="1"/>
    </xf>
    <xf numFmtId="167" fontId="4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justify" vertical="center"/>
    </xf>
    <xf numFmtId="0" fontId="8" fillId="0" borderId="2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workbookViewId="0">
      <selection activeCell="A31" sqref="A31"/>
    </sheetView>
  </sheetViews>
  <sheetFormatPr defaultRowHeight="15" x14ac:dyDescent="0.25"/>
  <cols>
    <col min="1" max="1" width="100.140625" customWidth="1"/>
    <col min="2" max="2" width="14.85546875" customWidth="1"/>
  </cols>
  <sheetData>
    <row r="1" spans="1:2" x14ac:dyDescent="0.25">
      <c r="A1" s="10"/>
      <c r="B1" s="36" t="s">
        <v>75</v>
      </c>
    </row>
    <row r="2" spans="1:2" x14ac:dyDescent="0.25">
      <c r="A2" s="10"/>
      <c r="B2" s="10"/>
    </row>
    <row r="3" spans="1:2" x14ac:dyDescent="0.25">
      <c r="A3" s="10"/>
      <c r="B3" s="10"/>
    </row>
    <row r="4" spans="1:2" x14ac:dyDescent="0.25">
      <c r="A4" s="36" t="s">
        <v>76</v>
      </c>
      <c r="B4" s="59">
        <v>3</v>
      </c>
    </row>
    <row r="5" spans="1:2" x14ac:dyDescent="0.25">
      <c r="A5" s="36" t="s">
        <v>79</v>
      </c>
      <c r="B5" s="59">
        <v>8</v>
      </c>
    </row>
    <row r="6" spans="1:2" x14ac:dyDescent="0.25">
      <c r="A6" s="36" t="s">
        <v>78</v>
      </c>
      <c r="B6" s="59">
        <v>9</v>
      </c>
    </row>
    <row r="7" spans="1:2" x14ac:dyDescent="0.25">
      <c r="A7" s="36" t="s">
        <v>80</v>
      </c>
      <c r="B7" s="59">
        <v>13</v>
      </c>
    </row>
    <row r="8" spans="1:2" x14ac:dyDescent="0.25">
      <c r="A8" s="36" t="s">
        <v>81</v>
      </c>
      <c r="B8" s="59">
        <v>14</v>
      </c>
    </row>
    <row r="9" spans="1:2" x14ac:dyDescent="0.25">
      <c r="A9" s="36" t="s">
        <v>82</v>
      </c>
      <c r="B9" s="59">
        <v>15</v>
      </c>
    </row>
    <row r="10" spans="1:2" x14ac:dyDescent="0.25">
      <c r="A10" s="36" t="s">
        <v>83</v>
      </c>
      <c r="B10" s="59">
        <v>16</v>
      </c>
    </row>
    <row r="11" spans="1:2" x14ac:dyDescent="0.25">
      <c r="A11" s="36" t="s">
        <v>77</v>
      </c>
      <c r="B11" s="60"/>
    </row>
    <row r="12" spans="1:2" x14ac:dyDescent="0.25">
      <c r="A12" s="36" t="s">
        <v>84</v>
      </c>
      <c r="B12" s="59">
        <v>17</v>
      </c>
    </row>
    <row r="13" spans="1:2" x14ac:dyDescent="0.25">
      <c r="A13" s="36" t="s">
        <v>85</v>
      </c>
      <c r="B13" s="59">
        <v>20</v>
      </c>
    </row>
    <row r="14" spans="1:2" x14ac:dyDescent="0.25">
      <c r="A14" s="36" t="s">
        <v>86</v>
      </c>
      <c r="B14" s="59">
        <v>25</v>
      </c>
    </row>
    <row r="15" spans="1:2" x14ac:dyDescent="0.25">
      <c r="A15" s="36" t="s">
        <v>87</v>
      </c>
      <c r="B15" s="59">
        <v>30</v>
      </c>
    </row>
    <row r="16" spans="1:2" x14ac:dyDescent="0.25">
      <c r="A16" s="36" t="s">
        <v>88</v>
      </c>
      <c r="B16" s="59">
        <v>35</v>
      </c>
    </row>
    <row r="17" spans="1:2" x14ac:dyDescent="0.25">
      <c r="A17" s="36" t="s">
        <v>89</v>
      </c>
      <c r="B17" s="59">
        <v>37</v>
      </c>
    </row>
    <row r="18" spans="1:2" x14ac:dyDescent="0.25">
      <c r="A18" s="36" t="s">
        <v>90</v>
      </c>
      <c r="B18" s="59">
        <v>39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5"/>
  <sheetViews>
    <sheetView tabSelected="1" topLeftCell="A10" workbookViewId="0">
      <selection activeCell="C29" sqref="C29"/>
    </sheetView>
  </sheetViews>
  <sheetFormatPr defaultRowHeight="15" x14ac:dyDescent="0.25"/>
  <cols>
    <col min="1" max="1" width="38.28515625" customWidth="1"/>
    <col min="2" max="2" width="16.28515625" customWidth="1"/>
    <col min="3" max="4" width="13.42578125" customWidth="1"/>
  </cols>
  <sheetData>
    <row r="1" spans="1:4" ht="30.75" thickBot="1" x14ac:dyDescent="0.3">
      <c r="A1" s="1" t="s">
        <v>0</v>
      </c>
      <c r="B1" s="1" t="s">
        <v>1</v>
      </c>
      <c r="C1" s="63">
        <v>44926</v>
      </c>
      <c r="D1" s="63">
        <v>44561</v>
      </c>
    </row>
    <row r="2" spans="1:4" x14ac:dyDescent="0.25">
      <c r="A2" s="2" t="s">
        <v>2</v>
      </c>
      <c r="B2" s="4"/>
      <c r="C2" s="4"/>
      <c r="D2" s="4"/>
    </row>
    <row r="3" spans="1:4" x14ac:dyDescent="0.25">
      <c r="A3" s="2" t="s">
        <v>3</v>
      </c>
      <c r="B3" s="4"/>
      <c r="C3" s="4"/>
      <c r="D3" s="4"/>
    </row>
    <row r="4" spans="1:4" ht="30.75" thickBot="1" x14ac:dyDescent="0.3">
      <c r="A4" s="1" t="s">
        <v>4</v>
      </c>
      <c r="B4" s="5">
        <v>3.7</v>
      </c>
      <c r="C4" s="6">
        <v>3</v>
      </c>
      <c r="D4" s="6">
        <v>10</v>
      </c>
    </row>
    <row r="5" spans="1:4" x14ac:dyDescent="0.25">
      <c r="A5" s="73" t="s">
        <v>6</v>
      </c>
      <c r="B5" s="73"/>
      <c r="C5" s="7">
        <f>+C4</f>
        <v>3</v>
      </c>
      <c r="D5" s="7">
        <v>10</v>
      </c>
    </row>
    <row r="6" spans="1:4" x14ac:dyDescent="0.25">
      <c r="A6" s="4"/>
      <c r="B6" s="4"/>
      <c r="C6" s="4"/>
      <c r="D6" s="4"/>
    </row>
    <row r="7" spans="1:4" ht="15.75" thickBot="1" x14ac:dyDescent="0.3">
      <c r="A7" s="8" t="s">
        <v>7</v>
      </c>
      <c r="B7" s="5">
        <v>3.6</v>
      </c>
      <c r="C7" s="9">
        <v>1</v>
      </c>
      <c r="D7" s="9">
        <v>1</v>
      </c>
    </row>
    <row r="8" spans="1:4" x14ac:dyDescent="0.25">
      <c r="A8" s="4"/>
      <c r="B8" s="4"/>
      <c r="C8" s="4"/>
      <c r="D8" s="4"/>
    </row>
    <row r="9" spans="1:4" x14ac:dyDescent="0.25">
      <c r="A9" s="2" t="s">
        <v>8</v>
      </c>
      <c r="B9" s="4"/>
      <c r="C9" s="10"/>
      <c r="D9" s="10"/>
    </row>
    <row r="10" spans="1:4" ht="30" x14ac:dyDescent="0.25">
      <c r="A10" s="1" t="s">
        <v>4</v>
      </c>
      <c r="B10" s="5">
        <v>3.7</v>
      </c>
      <c r="C10" s="65">
        <v>190</v>
      </c>
      <c r="D10" s="65">
        <v>709</v>
      </c>
    </row>
    <row r="11" spans="1:4" x14ac:dyDescent="0.25">
      <c r="A11" s="1" t="s">
        <v>9</v>
      </c>
      <c r="B11" s="11">
        <v>3.8</v>
      </c>
      <c r="C11" s="66">
        <v>0</v>
      </c>
      <c r="D11" s="65">
        <v>5</v>
      </c>
    </row>
    <row r="12" spans="1:4" x14ac:dyDescent="0.25">
      <c r="A12" s="1" t="s">
        <v>10</v>
      </c>
      <c r="B12" s="58">
        <v>3.8</v>
      </c>
      <c r="C12" s="66">
        <v>2</v>
      </c>
      <c r="D12" s="65">
        <v>1</v>
      </c>
    </row>
    <row r="13" spans="1:4" x14ac:dyDescent="0.25">
      <c r="A13" s="1" t="s">
        <v>92</v>
      </c>
      <c r="B13" s="61">
        <v>3.8</v>
      </c>
      <c r="C13" s="66">
        <v>418</v>
      </c>
      <c r="D13" s="65">
        <v>12</v>
      </c>
    </row>
    <row r="14" spans="1:4" ht="15.75" thickBot="1" x14ac:dyDescent="0.3">
      <c r="A14" s="1" t="s">
        <v>11</v>
      </c>
      <c r="B14" s="58">
        <v>3.9</v>
      </c>
      <c r="C14" s="67">
        <v>365</v>
      </c>
      <c r="D14" s="67">
        <v>2</v>
      </c>
    </row>
    <row r="15" spans="1:4" ht="15.75" thickBot="1" x14ac:dyDescent="0.3">
      <c r="A15" s="2" t="s">
        <v>12</v>
      </c>
      <c r="B15" s="4"/>
      <c r="C15" s="9">
        <f>SUM(C10:C14)</f>
        <v>975</v>
      </c>
      <c r="D15" s="9">
        <f>SUM(D10:D14)</f>
        <v>729</v>
      </c>
    </row>
    <row r="16" spans="1:4" ht="15.75" thickBot="1" x14ac:dyDescent="0.3">
      <c r="A16" s="2" t="s">
        <v>13</v>
      </c>
      <c r="B16" s="4"/>
      <c r="C16" s="68">
        <f>+C5+C7+C15</f>
        <v>979</v>
      </c>
      <c r="D16" s="68">
        <f>+D5+D7+D15</f>
        <v>740</v>
      </c>
    </row>
    <row r="17" spans="1:4" ht="15.75" thickTop="1" x14ac:dyDescent="0.25">
      <c r="A17" s="3"/>
      <c r="B17" s="3"/>
      <c r="C17" s="3"/>
      <c r="D17" s="3"/>
    </row>
    <row r="18" spans="1:4" x14ac:dyDescent="0.25">
      <c r="A18" s="73" t="s">
        <v>14</v>
      </c>
      <c r="B18" s="73"/>
      <c r="C18" s="4"/>
      <c r="D18" s="4"/>
    </row>
    <row r="19" spans="1:4" x14ac:dyDescent="0.25">
      <c r="A19" s="1" t="s">
        <v>15</v>
      </c>
      <c r="B19" s="37">
        <v>3.1</v>
      </c>
      <c r="C19" s="12">
        <v>1181</v>
      </c>
      <c r="D19" s="12">
        <v>1181</v>
      </c>
    </row>
    <row r="20" spans="1:4" x14ac:dyDescent="0.25">
      <c r="A20" s="1" t="s">
        <v>17</v>
      </c>
      <c r="B20" s="11"/>
      <c r="C20" s="69">
        <f>+D20+D21</f>
        <v>-488</v>
      </c>
      <c r="D20" s="69">
        <v>-432</v>
      </c>
    </row>
    <row r="21" spans="1:4" x14ac:dyDescent="0.25">
      <c r="A21" s="1" t="s">
        <v>18</v>
      </c>
      <c r="B21" s="11">
        <v>3.11</v>
      </c>
      <c r="C21" s="69">
        <f>+'ОВД - готов'!D26</f>
        <v>243</v>
      </c>
      <c r="D21" s="69">
        <f>+'ОВД - готов'!E26</f>
        <v>-56</v>
      </c>
    </row>
    <row r="22" spans="1:4" ht="15.75" thickBot="1" x14ac:dyDescent="0.3">
      <c r="A22" s="2" t="s">
        <v>19</v>
      </c>
      <c r="B22" s="13"/>
      <c r="C22" s="70">
        <f>+C20+C21</f>
        <v>-245</v>
      </c>
      <c r="D22" s="70">
        <f>+D20+D21</f>
        <v>-488</v>
      </c>
    </row>
    <row r="23" spans="1:4" x14ac:dyDescent="0.25">
      <c r="A23" s="2" t="s">
        <v>20</v>
      </c>
      <c r="B23" s="11"/>
      <c r="C23" s="71">
        <f>+C19+C22</f>
        <v>936</v>
      </c>
      <c r="D23" s="71">
        <f>D19+D22</f>
        <v>693</v>
      </c>
    </row>
    <row r="24" spans="1:4" x14ac:dyDescent="0.25">
      <c r="A24" s="4"/>
      <c r="B24" s="11"/>
      <c r="C24" s="4"/>
      <c r="D24" s="4"/>
    </row>
    <row r="25" spans="1:4" x14ac:dyDescent="0.25">
      <c r="A25" s="2" t="s">
        <v>21</v>
      </c>
      <c r="B25" s="11"/>
      <c r="C25" s="4"/>
      <c r="D25" s="4"/>
    </row>
    <row r="26" spans="1:4" x14ac:dyDescent="0.25">
      <c r="A26" s="1" t="s">
        <v>22</v>
      </c>
      <c r="B26" s="11">
        <v>3.12</v>
      </c>
      <c r="C26" s="6">
        <v>2</v>
      </c>
      <c r="D26" s="6">
        <v>16</v>
      </c>
    </row>
    <row r="27" spans="1:4" x14ac:dyDescent="0.25">
      <c r="A27" s="1" t="s">
        <v>23</v>
      </c>
      <c r="B27" s="11">
        <v>3.13</v>
      </c>
      <c r="C27" s="6">
        <v>8</v>
      </c>
      <c r="D27" s="6">
        <v>13</v>
      </c>
    </row>
    <row r="28" spans="1:4" ht="30" x14ac:dyDescent="0.25">
      <c r="A28" s="1" t="s">
        <v>24</v>
      </c>
      <c r="B28" s="11">
        <v>3.13</v>
      </c>
      <c r="C28" s="6">
        <v>5</v>
      </c>
      <c r="D28" s="6">
        <v>5</v>
      </c>
    </row>
    <row r="29" spans="1:4" x14ac:dyDescent="0.25">
      <c r="A29" s="1" t="s">
        <v>28</v>
      </c>
      <c r="B29" s="11">
        <v>3.14</v>
      </c>
      <c r="C29" s="6">
        <f>2+4</f>
        <v>6</v>
      </c>
      <c r="D29" s="6">
        <v>1</v>
      </c>
    </row>
    <row r="30" spans="1:4" s="16" customFormat="1" ht="15.75" thickBot="1" x14ac:dyDescent="0.3">
      <c r="A30" s="14" t="s">
        <v>91</v>
      </c>
      <c r="B30" s="62">
        <v>3.14</v>
      </c>
      <c r="C30" s="15">
        <v>22</v>
      </c>
      <c r="D30" s="15">
        <v>12</v>
      </c>
    </row>
    <row r="31" spans="1:4" x14ac:dyDescent="0.25">
      <c r="A31" s="2" t="s">
        <v>25</v>
      </c>
      <c r="B31" s="4"/>
      <c r="C31" s="12">
        <f>SUM(C26:C30)</f>
        <v>43</v>
      </c>
      <c r="D31" s="12">
        <f>SUM(D26:D30)</f>
        <v>47</v>
      </c>
    </row>
    <row r="32" spans="1:4" x14ac:dyDescent="0.25">
      <c r="A32" s="4"/>
      <c r="B32" s="4"/>
      <c r="C32" s="4"/>
      <c r="D32" s="4"/>
    </row>
    <row r="33" spans="1:4" ht="15.75" thickBot="1" x14ac:dyDescent="0.3">
      <c r="A33" s="2" t="s">
        <v>26</v>
      </c>
      <c r="B33" s="4"/>
      <c r="C33" s="9">
        <f>+C31</f>
        <v>43</v>
      </c>
      <c r="D33" s="9">
        <f>+D31</f>
        <v>47</v>
      </c>
    </row>
    <row r="34" spans="1:4" ht="15.75" thickBot="1" x14ac:dyDescent="0.3">
      <c r="A34" s="2" t="s">
        <v>27</v>
      </c>
      <c r="B34" s="4"/>
      <c r="C34" s="72">
        <f>+C23+C33</f>
        <v>979</v>
      </c>
      <c r="D34" s="68">
        <f>+D23+D33</f>
        <v>740</v>
      </c>
    </row>
    <row r="35" spans="1:4" ht="15.75" thickTop="1" x14ac:dyDescent="0.25"/>
  </sheetData>
  <mergeCells count="2">
    <mergeCell ref="A5:B5"/>
    <mergeCell ref="A18:B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"/>
  <sheetViews>
    <sheetView workbookViewId="0">
      <selection activeCell="E27" sqref="A3:E27"/>
    </sheetView>
  </sheetViews>
  <sheetFormatPr defaultRowHeight="15" x14ac:dyDescent="0.25"/>
  <cols>
    <col min="2" max="2" width="36.28515625" customWidth="1"/>
    <col min="4" max="4" width="11" customWidth="1"/>
    <col min="5" max="5" width="12.85546875" customWidth="1"/>
  </cols>
  <sheetData>
    <row r="1" spans="1:5" x14ac:dyDescent="0.25">
      <c r="A1" s="74"/>
      <c r="B1" s="74"/>
      <c r="C1" s="74"/>
      <c r="D1" s="74"/>
      <c r="E1" s="74"/>
    </row>
    <row r="2" spans="1:5" x14ac:dyDescent="0.25">
      <c r="A2" s="74"/>
      <c r="B2" s="74"/>
      <c r="C2" s="74"/>
      <c r="D2" s="74"/>
      <c r="E2" s="74"/>
    </row>
    <row r="3" spans="1:5" x14ac:dyDescent="0.25">
      <c r="A3" s="74" t="s">
        <v>29</v>
      </c>
      <c r="B3" s="74"/>
      <c r="C3" s="74"/>
      <c r="D3" s="74"/>
      <c r="E3" s="74"/>
    </row>
    <row r="4" spans="1:5" x14ac:dyDescent="0.25">
      <c r="A4" s="74" t="s">
        <v>94</v>
      </c>
      <c r="B4" s="74"/>
      <c r="C4" s="74"/>
      <c r="D4" s="74"/>
      <c r="E4" s="74"/>
    </row>
    <row r="5" spans="1:5" ht="26.25" thickBot="1" x14ac:dyDescent="0.3">
      <c r="A5" s="17"/>
      <c r="B5" s="18" t="s">
        <v>0</v>
      </c>
      <c r="C5" s="18" t="s">
        <v>1</v>
      </c>
      <c r="D5" s="19" t="s">
        <v>93</v>
      </c>
      <c r="E5" s="19" t="s">
        <v>47</v>
      </c>
    </row>
    <row r="6" spans="1:5" x14ac:dyDescent="0.25">
      <c r="A6" s="17"/>
      <c r="B6" s="4"/>
      <c r="C6" s="4"/>
      <c r="D6" s="10"/>
      <c r="E6" s="10"/>
    </row>
    <row r="7" spans="1:5" ht="15.75" thickBot="1" x14ac:dyDescent="0.3">
      <c r="A7" s="17"/>
      <c r="B7" s="18" t="s">
        <v>30</v>
      </c>
      <c r="C7" s="20">
        <v>3.1</v>
      </c>
      <c r="D7" s="50">
        <v>30</v>
      </c>
      <c r="E7" s="22" t="s">
        <v>5</v>
      </c>
    </row>
    <row r="8" spans="1:5" x14ac:dyDescent="0.25">
      <c r="A8" s="17"/>
      <c r="B8" s="23" t="s">
        <v>31</v>
      </c>
      <c r="C8" s="20"/>
      <c r="D8" s="51">
        <f>SUM(D7)</f>
        <v>30</v>
      </c>
      <c r="E8" s="21" t="s">
        <v>5</v>
      </c>
    </row>
    <row r="9" spans="1:5" x14ac:dyDescent="0.25">
      <c r="A9" s="17"/>
      <c r="B9" s="4"/>
      <c r="C9" s="20"/>
      <c r="D9" s="10"/>
      <c r="E9" s="10"/>
    </row>
    <row r="10" spans="1:5" x14ac:dyDescent="0.25">
      <c r="A10" s="17"/>
      <c r="B10" s="18" t="s">
        <v>32</v>
      </c>
      <c r="C10" s="20">
        <v>3.2</v>
      </c>
      <c r="D10" s="38">
        <v>-65</v>
      </c>
      <c r="E10" s="45">
        <v>-30</v>
      </c>
    </row>
    <row r="11" spans="1:5" x14ac:dyDescent="0.25">
      <c r="A11" s="17"/>
      <c r="B11" s="18" t="s">
        <v>33</v>
      </c>
      <c r="C11" s="20">
        <v>3.3</v>
      </c>
      <c r="D11" s="38">
        <v>-27</v>
      </c>
      <c r="E11" s="45">
        <v>-27</v>
      </c>
    </row>
    <row r="12" spans="1:5" ht="15.75" thickBot="1" x14ac:dyDescent="0.3">
      <c r="A12" s="17"/>
      <c r="B12" s="25" t="s">
        <v>34</v>
      </c>
      <c r="C12" s="20">
        <v>3.4</v>
      </c>
      <c r="D12" s="38">
        <v>-93</v>
      </c>
      <c r="E12" s="45">
        <v>-22</v>
      </c>
    </row>
    <row r="13" spans="1:5" ht="15.75" thickBot="1" x14ac:dyDescent="0.3">
      <c r="A13" s="17"/>
      <c r="B13" s="23" t="s">
        <v>35</v>
      </c>
      <c r="C13" s="26"/>
      <c r="D13" s="39">
        <f>+D10+D11+D12</f>
        <v>-185</v>
      </c>
      <c r="E13" s="39">
        <f>+E10+E11+E12</f>
        <v>-79</v>
      </c>
    </row>
    <row r="14" spans="1:5" x14ac:dyDescent="0.25">
      <c r="A14" s="17"/>
      <c r="B14" s="4"/>
      <c r="C14" s="26"/>
      <c r="D14" s="4"/>
      <c r="E14" s="48"/>
    </row>
    <row r="15" spans="1:5" x14ac:dyDescent="0.25">
      <c r="A15" s="17"/>
      <c r="B15" s="23" t="s">
        <v>36</v>
      </c>
      <c r="C15" s="20"/>
      <c r="D15" s="38">
        <f>+D13</f>
        <v>-185</v>
      </c>
      <c r="E15" s="38">
        <f>+E13</f>
        <v>-79</v>
      </c>
    </row>
    <row r="16" spans="1:5" x14ac:dyDescent="0.25">
      <c r="A16" s="17"/>
      <c r="B16" s="4"/>
      <c r="C16" s="20"/>
      <c r="D16" s="4"/>
      <c r="E16" s="42"/>
    </row>
    <row r="17" spans="1:11" ht="15.75" thickBot="1" x14ac:dyDescent="0.3">
      <c r="A17" s="17"/>
      <c r="B17" s="18" t="s">
        <v>37</v>
      </c>
      <c r="C17" s="20">
        <v>3.5</v>
      </c>
      <c r="D17" s="27">
        <v>402</v>
      </c>
      <c r="E17" s="27">
        <v>23</v>
      </c>
    </row>
    <row r="18" spans="1:11" x14ac:dyDescent="0.25">
      <c r="A18" s="17"/>
      <c r="B18" s="23" t="s">
        <v>38</v>
      </c>
      <c r="C18" s="26"/>
      <c r="D18" s="52">
        <f>+D17+D8</f>
        <v>432</v>
      </c>
      <c r="E18" s="24">
        <f>+E17</f>
        <v>23</v>
      </c>
    </row>
    <row r="19" spans="1:11" ht="15.75" thickBot="1" x14ac:dyDescent="0.3">
      <c r="A19" s="17"/>
      <c r="B19" s="4"/>
      <c r="C19" s="26"/>
      <c r="D19" s="27"/>
      <c r="E19" s="43"/>
    </row>
    <row r="20" spans="1:11" x14ac:dyDescent="0.25">
      <c r="A20" s="17"/>
      <c r="B20" s="23" t="s">
        <v>39</v>
      </c>
      <c r="C20" s="26"/>
      <c r="D20" s="45">
        <f>+D15+D18</f>
        <v>247</v>
      </c>
      <c r="E20" s="45">
        <f>+E15+E18</f>
        <v>-56</v>
      </c>
    </row>
    <row r="21" spans="1:11" x14ac:dyDescent="0.25">
      <c r="A21" s="17"/>
      <c r="B21" s="18" t="s">
        <v>40</v>
      </c>
      <c r="C21" s="26"/>
      <c r="D21" s="38">
        <v>-4</v>
      </c>
      <c r="E21" s="38" t="s">
        <v>41</v>
      </c>
    </row>
    <row r="22" spans="1:11" ht="15.75" thickBot="1" x14ac:dyDescent="0.3">
      <c r="A22" s="17"/>
      <c r="B22" s="18" t="s">
        <v>42</v>
      </c>
      <c r="C22" s="20">
        <v>3.6</v>
      </c>
      <c r="D22" s="49">
        <v>0</v>
      </c>
      <c r="E22" s="49">
        <v>0</v>
      </c>
    </row>
    <row r="23" spans="1:11" x14ac:dyDescent="0.25">
      <c r="A23" s="17"/>
      <c r="B23" s="23" t="s">
        <v>43</v>
      </c>
      <c r="C23" s="26"/>
      <c r="D23" s="45">
        <f>SUM(D20:D22)</f>
        <v>243</v>
      </c>
      <c r="E23" s="45">
        <f>SUM(E20:E22)</f>
        <v>-56</v>
      </c>
      <c r="K23" s="40"/>
    </row>
    <row r="24" spans="1:11" x14ac:dyDescent="0.25">
      <c r="A24" s="17"/>
      <c r="B24" s="4"/>
      <c r="C24" s="28"/>
      <c r="D24" s="41"/>
      <c r="E24" s="4"/>
    </row>
    <row r="25" spans="1:11" ht="15.75" thickBot="1" x14ac:dyDescent="0.3">
      <c r="A25" s="17"/>
      <c r="B25" s="23" t="s">
        <v>44</v>
      </c>
      <c r="C25" s="29"/>
      <c r="D25" s="46">
        <f>+D23</f>
        <v>243</v>
      </c>
      <c r="E25" s="46">
        <f>+E23</f>
        <v>-56</v>
      </c>
    </row>
    <row r="26" spans="1:11" ht="15.75" thickBot="1" x14ac:dyDescent="0.3">
      <c r="A26" s="17"/>
      <c r="B26" s="23" t="s">
        <v>45</v>
      </c>
      <c r="C26" s="29"/>
      <c r="D26" s="46">
        <f>+D25</f>
        <v>243</v>
      </c>
      <c r="E26" s="46">
        <f>+E25</f>
        <v>-56</v>
      </c>
    </row>
    <row r="27" spans="1:11" ht="15.75" thickBot="1" x14ac:dyDescent="0.3">
      <c r="A27" s="17"/>
      <c r="B27" s="23" t="s">
        <v>46</v>
      </c>
      <c r="C27" s="4"/>
      <c r="D27" s="44">
        <f>+D26/'ОФС - готов'!C19</f>
        <v>0.20575783234546993</v>
      </c>
      <c r="E27" s="44">
        <f>+E26/'ОФС - готов'!D19</f>
        <v>-4.7417442845046572E-2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2"/>
  <sheetViews>
    <sheetView workbookViewId="0">
      <selection activeCell="B10" sqref="B10"/>
    </sheetView>
  </sheetViews>
  <sheetFormatPr defaultRowHeight="15" x14ac:dyDescent="0.25"/>
  <cols>
    <col min="1" max="1" width="43.140625" customWidth="1"/>
    <col min="2" max="2" width="15" customWidth="1"/>
    <col min="3" max="3" width="13.28515625" customWidth="1"/>
  </cols>
  <sheetData>
    <row r="1" spans="1:3" x14ac:dyDescent="0.25">
      <c r="A1" s="74" t="s">
        <v>48</v>
      </c>
      <c r="B1" s="74"/>
      <c r="C1" s="74"/>
    </row>
    <row r="2" spans="1:3" x14ac:dyDescent="0.25">
      <c r="A2" s="4"/>
      <c r="B2" s="10"/>
      <c r="C2" s="10"/>
    </row>
    <row r="3" spans="1:3" x14ac:dyDescent="0.25">
      <c r="A3" s="75" t="s">
        <v>0</v>
      </c>
      <c r="B3" s="21" t="s">
        <v>95</v>
      </c>
      <c r="C3" s="21" t="s">
        <v>66</v>
      </c>
    </row>
    <row r="4" spans="1:3" ht="15.75" thickBot="1" x14ac:dyDescent="0.3">
      <c r="A4" s="75"/>
      <c r="B4" s="64">
        <v>44926</v>
      </c>
      <c r="C4" s="64">
        <v>44561</v>
      </c>
    </row>
    <row r="5" spans="1:3" x14ac:dyDescent="0.25">
      <c r="A5" s="23" t="s">
        <v>49</v>
      </c>
      <c r="B5" s="4"/>
      <c r="C5" s="4"/>
    </row>
    <row r="6" spans="1:3" x14ac:dyDescent="0.25">
      <c r="A6" s="18" t="s">
        <v>50</v>
      </c>
      <c r="B6" s="38">
        <v>-399</v>
      </c>
      <c r="C6" s="38">
        <v>-7</v>
      </c>
    </row>
    <row r="7" spans="1:3" x14ac:dyDescent="0.25">
      <c r="A7" s="18" t="s">
        <v>51</v>
      </c>
      <c r="B7" s="38">
        <v>-42</v>
      </c>
      <c r="C7" s="38">
        <v>-14</v>
      </c>
    </row>
    <row r="8" spans="1:3" x14ac:dyDescent="0.25">
      <c r="A8" s="18" t="s">
        <v>52</v>
      </c>
      <c r="B8" s="38">
        <v>-10</v>
      </c>
      <c r="C8" s="38">
        <v>4</v>
      </c>
    </row>
    <row r="9" spans="1:3" ht="15.75" thickBot="1" x14ac:dyDescent="0.3">
      <c r="A9" s="18" t="s">
        <v>53</v>
      </c>
      <c r="B9" s="47">
        <v>-117</v>
      </c>
      <c r="C9" s="47">
        <v>-24</v>
      </c>
    </row>
    <row r="10" spans="1:3" ht="15.75" thickBot="1" x14ac:dyDescent="0.3">
      <c r="A10" s="23" t="s">
        <v>54</v>
      </c>
      <c r="B10" s="47">
        <f>+B6+B7+B8+B9</f>
        <v>-568</v>
      </c>
      <c r="C10" s="47">
        <f>+C6+C7+C8+C9</f>
        <v>-41</v>
      </c>
    </row>
    <row r="11" spans="1:3" x14ac:dyDescent="0.25">
      <c r="A11" s="23" t="s">
        <v>55</v>
      </c>
      <c r="B11" s="4"/>
      <c r="C11" s="54"/>
    </row>
    <row r="12" spans="1:3" ht="15.75" thickBot="1" x14ac:dyDescent="0.3">
      <c r="A12" s="18" t="s">
        <v>56</v>
      </c>
      <c r="B12" s="52">
        <v>586</v>
      </c>
      <c r="C12" s="38">
        <v>0</v>
      </c>
    </row>
    <row r="13" spans="1:3" ht="26.25" thickBot="1" x14ac:dyDescent="0.3">
      <c r="A13" s="23" t="s">
        <v>57</v>
      </c>
      <c r="B13" s="55">
        <f>+B12</f>
        <v>586</v>
      </c>
      <c r="C13" s="55">
        <f>+C12</f>
        <v>0</v>
      </c>
    </row>
    <row r="14" spans="1:3" x14ac:dyDescent="0.25">
      <c r="A14" s="23" t="s">
        <v>58</v>
      </c>
      <c r="B14" s="4"/>
      <c r="C14" s="54"/>
    </row>
    <row r="15" spans="1:3" x14ac:dyDescent="0.25">
      <c r="A15" s="25" t="s">
        <v>59</v>
      </c>
      <c r="B15" s="24">
        <v>345</v>
      </c>
      <c r="C15" s="38">
        <v>41</v>
      </c>
    </row>
    <row r="16" spans="1:3" x14ac:dyDescent="0.25">
      <c r="A16" s="25" t="s">
        <v>60</v>
      </c>
      <c r="B16" s="52">
        <v>0</v>
      </c>
      <c r="C16" s="38">
        <v>0</v>
      </c>
    </row>
    <row r="17" spans="1:3" ht="15.75" thickBot="1" x14ac:dyDescent="0.3">
      <c r="A17" s="25" t="s">
        <v>61</v>
      </c>
      <c r="B17" s="53">
        <v>0</v>
      </c>
      <c r="C17" s="47">
        <v>0</v>
      </c>
    </row>
    <row r="18" spans="1:3" ht="15.75" thickBot="1" x14ac:dyDescent="0.3">
      <c r="A18" s="30" t="s">
        <v>62</v>
      </c>
      <c r="B18" s="27">
        <f>SUM(B15:B17)</f>
        <v>345</v>
      </c>
      <c r="C18" s="27">
        <f>SUM(C15:C17)</f>
        <v>41</v>
      </c>
    </row>
    <row r="19" spans="1:3" x14ac:dyDescent="0.25">
      <c r="A19" s="4"/>
      <c r="B19" s="4"/>
      <c r="C19" s="54"/>
    </row>
    <row r="20" spans="1:3" ht="15.75" thickBot="1" x14ac:dyDescent="0.3">
      <c r="A20" s="23" t="s">
        <v>63</v>
      </c>
      <c r="B20" s="53">
        <f>+B10+B18+B13</f>
        <v>363</v>
      </c>
      <c r="C20" s="53">
        <f>+C10+C18+C13</f>
        <v>0</v>
      </c>
    </row>
    <row r="21" spans="1:3" ht="15.75" thickBot="1" x14ac:dyDescent="0.3">
      <c r="A21" s="23" t="s">
        <v>64</v>
      </c>
      <c r="B21" s="27">
        <v>2</v>
      </c>
      <c r="C21" s="47">
        <v>2</v>
      </c>
    </row>
    <row r="22" spans="1:3" ht="15.75" thickBot="1" x14ac:dyDescent="0.3">
      <c r="A22" s="23" t="s">
        <v>65</v>
      </c>
      <c r="B22" s="53">
        <f>B20+B21</f>
        <v>365</v>
      </c>
      <c r="C22" s="47">
        <v>2</v>
      </c>
    </row>
  </sheetData>
  <mergeCells count="2">
    <mergeCell ref="A1:C1"/>
    <mergeCell ref="A3:A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"/>
  <sheetViews>
    <sheetView workbookViewId="0">
      <selection activeCell="C23" sqref="C23"/>
    </sheetView>
  </sheetViews>
  <sheetFormatPr defaultRowHeight="15" x14ac:dyDescent="0.25"/>
  <cols>
    <col min="1" max="1" width="35.85546875" customWidth="1"/>
    <col min="2" max="2" width="11.140625" customWidth="1"/>
    <col min="3" max="3" width="12.28515625" customWidth="1"/>
    <col min="4" max="4" width="11.7109375" customWidth="1"/>
    <col min="5" max="5" width="10.7109375" customWidth="1"/>
  </cols>
  <sheetData>
    <row r="1" spans="1:6" ht="48" customHeight="1" x14ac:dyDescent="0.25">
      <c r="A1" s="76" t="s">
        <v>0</v>
      </c>
      <c r="B1" s="78" t="s">
        <v>15</v>
      </c>
      <c r="C1" s="78" t="s">
        <v>67</v>
      </c>
      <c r="D1" s="78" t="s">
        <v>68</v>
      </c>
      <c r="E1" s="78" t="s">
        <v>69</v>
      </c>
      <c r="F1" s="10"/>
    </row>
    <row r="2" spans="1:6" ht="15.75" thickBot="1" x14ac:dyDescent="0.3">
      <c r="A2" s="77"/>
      <c r="B2" s="79"/>
      <c r="C2" s="79"/>
      <c r="D2" s="79"/>
      <c r="E2" s="79"/>
      <c r="F2" s="10"/>
    </row>
    <row r="3" spans="1:6" ht="15.75" thickBot="1" x14ac:dyDescent="0.3">
      <c r="A3" s="32" t="s">
        <v>73</v>
      </c>
      <c r="B3" s="33" t="s">
        <v>16</v>
      </c>
      <c r="C3" s="56">
        <v>-237</v>
      </c>
      <c r="D3" s="56">
        <v>-76</v>
      </c>
      <c r="E3" s="56">
        <v>868</v>
      </c>
      <c r="F3" s="10"/>
    </row>
    <row r="4" spans="1:6" x14ac:dyDescent="0.25">
      <c r="A4" s="31" t="s">
        <v>18</v>
      </c>
      <c r="B4" s="34"/>
      <c r="C4" s="57"/>
      <c r="D4" s="38">
        <v>-56</v>
      </c>
      <c r="E4" s="38">
        <v>-56</v>
      </c>
      <c r="F4" s="10"/>
    </row>
    <row r="5" spans="1:6" x14ac:dyDescent="0.25">
      <c r="A5" s="31" t="s">
        <v>70</v>
      </c>
      <c r="B5" s="52">
        <v>0</v>
      </c>
      <c r="C5" s="52">
        <v>0</v>
      </c>
      <c r="D5" s="38">
        <v>-56</v>
      </c>
      <c r="E5" s="38">
        <v>-56</v>
      </c>
      <c r="F5" s="10"/>
    </row>
    <row r="6" spans="1:6" x14ac:dyDescent="0.25">
      <c r="A6" s="31" t="s">
        <v>71</v>
      </c>
      <c r="B6" s="4"/>
      <c r="C6" s="38">
        <v>-119</v>
      </c>
      <c r="D6" s="38">
        <v>119</v>
      </c>
      <c r="E6" s="52">
        <v>0</v>
      </c>
      <c r="F6" s="10"/>
    </row>
    <row r="7" spans="1:6" ht="15.75" thickBot="1" x14ac:dyDescent="0.3">
      <c r="A7" s="35" t="s">
        <v>72</v>
      </c>
      <c r="B7" s="27"/>
      <c r="C7" s="47">
        <v>-119</v>
      </c>
      <c r="D7" s="47">
        <v>119</v>
      </c>
      <c r="E7" s="53">
        <v>0</v>
      </c>
      <c r="F7" s="10"/>
    </row>
    <row r="8" spans="1:6" ht="15.75" thickBot="1" x14ac:dyDescent="0.3">
      <c r="A8" s="32" t="s">
        <v>74</v>
      </c>
      <c r="B8" s="33" t="s">
        <v>16</v>
      </c>
      <c r="C8" s="56">
        <v>-313</v>
      </c>
      <c r="D8" s="56">
        <v>-119</v>
      </c>
      <c r="E8" s="56">
        <v>749</v>
      </c>
      <c r="F8" s="10"/>
    </row>
    <row r="9" spans="1:6" ht="15.75" thickBot="1" x14ac:dyDescent="0.3">
      <c r="A9" s="32" t="s">
        <v>96</v>
      </c>
      <c r="B9" s="33">
        <v>1181</v>
      </c>
      <c r="C9" s="56">
        <v>-313</v>
      </c>
      <c r="D9" s="56">
        <v>-119</v>
      </c>
      <c r="E9" s="56">
        <v>749</v>
      </c>
      <c r="F9" s="10"/>
    </row>
    <row r="10" spans="1:6" x14ac:dyDescent="0.25">
      <c r="A10" s="31" t="s">
        <v>18</v>
      </c>
      <c r="B10" s="34"/>
      <c r="C10" s="57"/>
      <c r="D10" s="38">
        <f>+'ОВД - готов'!D26</f>
        <v>243</v>
      </c>
      <c r="E10" s="38">
        <f>+SUM(B10:D10)</f>
        <v>243</v>
      </c>
      <c r="F10" s="10"/>
    </row>
    <row r="11" spans="1:6" x14ac:dyDescent="0.25">
      <c r="A11" s="31" t="s">
        <v>70</v>
      </c>
      <c r="B11" s="52">
        <v>0</v>
      </c>
      <c r="C11" s="52">
        <v>0</v>
      </c>
      <c r="D11" s="38">
        <f>+D10</f>
        <v>243</v>
      </c>
      <c r="E11" s="38">
        <f>+SUM(B11:D11)</f>
        <v>243</v>
      </c>
      <c r="F11" s="10"/>
    </row>
    <row r="12" spans="1:6" x14ac:dyDescent="0.25">
      <c r="A12" s="31" t="s">
        <v>71</v>
      </c>
      <c r="B12" s="4"/>
      <c r="C12" s="38">
        <f>-119-56</f>
        <v>-175</v>
      </c>
      <c r="D12" s="38">
        <v>119</v>
      </c>
      <c r="E12" s="52">
        <v>0</v>
      </c>
      <c r="F12" s="10"/>
    </row>
    <row r="13" spans="1:6" ht="15.75" thickBot="1" x14ac:dyDescent="0.3">
      <c r="A13" s="35" t="s">
        <v>72</v>
      </c>
      <c r="B13" s="27"/>
      <c r="C13" s="47">
        <f>-119-56</f>
        <v>-175</v>
      </c>
      <c r="D13" s="47">
        <v>119</v>
      </c>
      <c r="E13" s="53">
        <v>0</v>
      </c>
      <c r="F13" s="10"/>
    </row>
    <row r="14" spans="1:6" ht="15.75" thickBot="1" x14ac:dyDescent="0.3">
      <c r="A14" s="32" t="s">
        <v>97</v>
      </c>
      <c r="B14" s="33">
        <f>+B9</f>
        <v>1181</v>
      </c>
      <c r="C14" s="56">
        <f>+C9+C12</f>
        <v>-488</v>
      </c>
      <c r="D14" s="56">
        <f>+D9+D11+D13</f>
        <v>243</v>
      </c>
      <c r="E14" s="56">
        <f>+B14+C14+D14</f>
        <v>936</v>
      </c>
      <c r="F14" s="10"/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5</vt:i4>
      </vt:variant>
    </vt:vector>
  </HeadingPairs>
  <TitlesOfParts>
    <vt:vector size="5" baseType="lpstr">
      <vt:lpstr>заглавна</vt:lpstr>
      <vt:lpstr>ОФС - готов</vt:lpstr>
      <vt:lpstr>ОВД - готов</vt:lpstr>
      <vt:lpstr>ОПП-готов</vt:lpstr>
      <vt:lpstr>ОСК-готов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Spaska Spasova</dc:creator>
  <cp:lastModifiedBy>Angel Petrov</cp:lastModifiedBy>
  <cp:lastPrinted>2022-03-28T08:59:15Z</cp:lastPrinted>
  <dcterms:created xsi:type="dcterms:W3CDTF">2022-03-14T12:22:55Z</dcterms:created>
  <dcterms:modified xsi:type="dcterms:W3CDTF">2023-03-31T15:06:59Z</dcterms:modified>
</cp:coreProperties>
</file>