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50.2\For_ALL\ВИНПРОМ ХАСКОВО\ГФО\30.06.2025\КФН нови форми\OTCHET - INDIVIDUALNA OSNOVA\"/>
    </mc:Choice>
  </mc:AlternateContent>
  <xr:revisionPtr revIDLastSave="0" documentId="13_ncr:1_{0A9B02A9-C493-4355-BBE6-41B855647C6B}" xr6:coauthVersionLast="47" xr6:coauthVersionMax="47" xr10:uidLastSave="{00000000-0000-0000-0000-000000000000}"/>
  <bookViews>
    <workbookView xWindow="-120" yWindow="-120" windowWidth="29040" windowHeight="15720" tabRatio="8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C149" i="11" s="1"/>
  <c r="H1305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 s="1"/>
  <c r="F18" i="10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H1194" i="2" s="1"/>
  <c r="F105" i="9"/>
  <c r="F104" i="9"/>
  <c r="E97" i="9"/>
  <c r="H1134" i="2" s="1"/>
  <c r="E96" i="9"/>
  <c r="H1133" i="2" s="1"/>
  <c r="E95" i="9"/>
  <c r="H1132" i="2" s="1"/>
  <c r="E94" i="9"/>
  <c r="H1131" i="2" s="1"/>
  <c r="E93" i="9"/>
  <c r="E92" i="9" s="1"/>
  <c r="H1129" i="2" s="1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/>
  <c r="E86" i="9"/>
  <c r="H1123" i="2" s="1"/>
  <c r="E85" i="9"/>
  <c r="E82" i="9" s="1"/>
  <c r="H1119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E77" i="9" s="1"/>
  <c r="H1114" i="2" s="1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 s="1"/>
  <c r="E30" i="9"/>
  <c r="H991" i="2" s="1"/>
  <c r="E29" i="9"/>
  <c r="H990" i="2" s="1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E18" i="9" s="1"/>
  <c r="C18" i="9"/>
  <c r="E17" i="9"/>
  <c r="H981" i="2" s="1"/>
  <c r="E16" i="9"/>
  <c r="H980" i="2" s="1"/>
  <c r="E15" i="9"/>
  <c r="E14" i="9"/>
  <c r="H978" i="2" s="1"/>
  <c r="E13" i="9"/>
  <c r="H977" i="2" s="1"/>
  <c r="D13" i="9"/>
  <c r="H945" i="2" s="1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 s="1"/>
  <c r="N38" i="8"/>
  <c r="G38" i="8"/>
  <c r="N37" i="8"/>
  <c r="H784" i="2" s="1"/>
  <c r="Q37" i="8"/>
  <c r="H874" i="2" s="1"/>
  <c r="G37" i="8"/>
  <c r="H574" i="2" s="1"/>
  <c r="N36" i="8"/>
  <c r="Q36" i="8" s="1"/>
  <c r="H873" i="2" s="1"/>
  <c r="H783" i="2"/>
  <c r="G36" i="8"/>
  <c r="H57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/>
  <c r="G34" i="8"/>
  <c r="J34" i="8" s="1"/>
  <c r="H661" i="2" s="1"/>
  <c r="N33" i="8"/>
  <c r="Q33" i="8" s="1"/>
  <c r="H870" i="2"/>
  <c r="G33" i="8"/>
  <c r="N32" i="8"/>
  <c r="H77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 s="1"/>
  <c r="N26" i="8"/>
  <c r="Q26" i="8" s="1"/>
  <c r="G26" i="8"/>
  <c r="J26" i="8" s="1"/>
  <c r="H654" i="2" s="1"/>
  <c r="N25" i="8"/>
  <c r="G25" i="8"/>
  <c r="J25" i="8"/>
  <c r="H653" i="2" s="1"/>
  <c r="N24" i="8"/>
  <c r="Q24" i="8" s="1"/>
  <c r="G24" i="8"/>
  <c r="J24" i="8" s="1"/>
  <c r="N23" i="8"/>
  <c r="Q23" i="8" s="1"/>
  <c r="G23" i="8"/>
  <c r="J23" i="8"/>
  <c r="R23" i="8" s="1"/>
  <c r="N22" i="8"/>
  <c r="G22" i="8"/>
  <c r="J22" i="8"/>
  <c r="H651" i="2" s="1"/>
  <c r="N20" i="8"/>
  <c r="H77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H768" i="2"/>
  <c r="G18" i="8"/>
  <c r="N17" i="8"/>
  <c r="H767" i="2" s="1"/>
  <c r="G17" i="8"/>
  <c r="N16" i="8"/>
  <c r="Q16" i="8" s="1"/>
  <c r="H766" i="2"/>
  <c r="G16" i="8"/>
  <c r="H556" i="2" s="1"/>
  <c r="J16" i="8"/>
  <c r="H646" i="2"/>
  <c r="N15" i="8"/>
  <c r="H765" i="2" s="1"/>
  <c r="G15" i="8"/>
  <c r="J15" i="8" s="1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H231" i="2" s="1"/>
  <c r="L25" i="7"/>
  <c r="H428" i="2" s="1"/>
  <c r="L24" i="7"/>
  <c r="H427" i="2" s="1"/>
  <c r="M23" i="7"/>
  <c r="H448" i="2" s="1"/>
  <c r="K23" i="7"/>
  <c r="J23" i="7"/>
  <c r="H382" i="2" s="1"/>
  <c r="I23" i="7"/>
  <c r="H360" i="2" s="1"/>
  <c r="H23" i="7"/>
  <c r="H338" i="2"/>
  <c r="G23" i="7"/>
  <c r="H316" i="2" s="1"/>
  <c r="F23" i="7"/>
  <c r="L23" i="7" s="1"/>
  <c r="H426" i="2" s="1"/>
  <c r="E23" i="7"/>
  <c r="H272" i="2" s="1"/>
  <c r="D23" i="7"/>
  <c r="H250" i="2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C22" i="5"/>
  <c r="H137" i="2" s="1"/>
  <c r="H16" i="5"/>
  <c r="G16" i="5"/>
  <c r="D92" i="4"/>
  <c r="C9" i="14" s="1"/>
  <c r="D9" i="14" s="1"/>
  <c r="C92" i="4"/>
  <c r="C10" i="14" s="1"/>
  <c r="H69" i="2"/>
  <c r="D79" i="4"/>
  <c r="D85" i="4" s="1"/>
  <c r="C79" i="4"/>
  <c r="C85" i="4" s="1"/>
  <c r="H64" i="2" s="1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G30" i="8"/>
  <c r="H567" i="2" s="1"/>
  <c r="G56" i="4"/>
  <c r="H107" i="2" s="1"/>
  <c r="H17" i="7"/>
  <c r="H332" i="2" s="1"/>
  <c r="H638" i="2"/>
  <c r="H1192" i="2"/>
  <c r="H560" i="2"/>
  <c r="J20" i="8"/>
  <c r="H1172" i="2"/>
  <c r="F87" i="9"/>
  <c r="H1303" i="2"/>
  <c r="E149" i="11"/>
  <c r="H1325" i="2" s="1"/>
  <c r="H589" i="2"/>
  <c r="H829" i="2"/>
  <c r="H771" i="2"/>
  <c r="Q22" i="8"/>
  <c r="R22" i="8"/>
  <c r="H891" i="2" s="1"/>
  <c r="H773" i="2"/>
  <c r="Q25" i="8"/>
  <c r="R25" i="8"/>
  <c r="H893" i="2" s="1"/>
  <c r="H563" i="2"/>
  <c r="H747" i="2"/>
  <c r="H979" i="2"/>
  <c r="H950" i="2"/>
  <c r="H561" i="2"/>
  <c r="H565" i="2"/>
  <c r="H1244" i="2"/>
  <c r="H863" i="2"/>
  <c r="H650" i="2"/>
  <c r="E15" i="14"/>
  <c r="D15" i="14"/>
  <c r="C21" i="9"/>
  <c r="H921" i="2"/>
  <c r="H918" i="2"/>
  <c r="H1130" i="2"/>
  <c r="G17" i="7"/>
  <c r="H310" i="2" s="1"/>
  <c r="A3" i="14"/>
  <c r="C76" i="2"/>
  <c r="C78" i="2"/>
  <c r="C80" i="2"/>
  <c r="C83" i="2"/>
  <c r="C94" i="2"/>
  <c r="C96" i="2"/>
  <c r="C99" i="2"/>
  <c r="C102" i="2"/>
  <c r="C103" i="2"/>
  <c r="C115" i="2"/>
  <c r="C118" i="2"/>
  <c r="C119" i="2"/>
  <c r="C123" i="2"/>
  <c r="C124" i="2"/>
  <c r="C127" i="2"/>
  <c r="C137" i="2"/>
  <c r="C140" i="2"/>
  <c r="C141" i="2"/>
  <c r="C145" i="2"/>
  <c r="C147" i="2"/>
  <c r="C148" i="2"/>
  <c r="C159" i="2"/>
  <c r="C161" i="2"/>
  <c r="C163" i="2"/>
  <c r="C167" i="2"/>
  <c r="C168" i="2"/>
  <c r="C169" i="2"/>
  <c r="C72" i="2"/>
  <c r="C69" i="2"/>
  <c r="C68" i="2"/>
  <c r="C64" i="2"/>
  <c r="C63" i="2"/>
  <c r="C61" i="2"/>
  <c r="C51" i="2"/>
  <c r="C48" i="2"/>
  <c r="C47" i="2"/>
  <c r="C43" i="2"/>
  <c r="C41" i="2"/>
  <c r="C40" i="2"/>
  <c r="C29" i="2"/>
  <c r="C27" i="2"/>
  <c r="C25" i="2"/>
  <c r="C21" i="2"/>
  <c r="C20" i="2"/>
  <c r="C19" i="2"/>
  <c r="C8" i="2"/>
  <c r="C5" i="2"/>
  <c r="C4" i="2"/>
  <c r="A5" i="9"/>
  <c r="A5" i="8"/>
  <c r="C1334" i="2"/>
  <c r="C1324" i="2"/>
  <c r="C1321" i="2"/>
  <c r="C1320" i="2"/>
  <c r="C1316" i="2"/>
  <c r="C1314" i="2"/>
  <c r="C1313" i="2"/>
  <c r="C1302" i="2"/>
  <c r="C1300" i="2"/>
  <c r="C1298" i="2"/>
  <c r="C1293" i="2"/>
  <c r="C1292" i="2"/>
  <c r="C1291" i="2"/>
  <c r="C1280" i="2"/>
  <c r="C1277" i="2"/>
  <c r="C1276" i="2"/>
  <c r="C1272" i="2"/>
  <c r="C1271" i="2"/>
  <c r="C1269" i="2"/>
  <c r="C1259" i="2"/>
  <c r="C1256" i="2"/>
  <c r="C1255" i="2"/>
  <c r="C1251" i="2"/>
  <c r="C1249" i="2"/>
  <c r="C1248" i="2"/>
  <c r="C1237" i="2"/>
  <c r="C1235" i="2"/>
  <c r="C1233" i="2"/>
  <c r="C1229" i="2"/>
  <c r="C1228" i="2"/>
  <c r="C1227" i="2"/>
  <c r="C1216" i="2"/>
  <c r="C1213" i="2"/>
  <c r="C1212" i="2"/>
  <c r="C1208" i="2"/>
  <c r="C1207" i="2"/>
  <c r="C1205" i="2"/>
  <c r="C1194" i="2"/>
  <c r="C1191" i="2"/>
  <c r="C1190" i="2"/>
  <c r="C1186" i="2"/>
  <c r="C1184" i="2"/>
  <c r="C1183" i="2"/>
  <c r="C1173" i="2"/>
  <c r="C1171" i="2"/>
  <c r="C1170" i="2"/>
  <c r="C1167" i="2"/>
  <c r="C1166" i="2"/>
  <c r="C1165" i="2"/>
  <c r="C1157" i="2"/>
  <c r="C1155" i="2"/>
  <c r="C1154" i="2"/>
  <c r="C1151" i="2"/>
  <c r="C1150" i="2"/>
  <c r="C1149" i="2"/>
  <c r="C1145" i="2"/>
  <c r="C1142" i="2"/>
  <c r="C1141" i="2"/>
  <c r="C1138" i="2"/>
  <c r="C1137" i="2"/>
  <c r="C1135" i="2"/>
  <c r="C1133" i="2"/>
  <c r="C1131" i="2"/>
  <c r="C1129" i="2"/>
  <c r="C1125" i="2"/>
  <c r="C1123" i="2"/>
  <c r="C1122" i="2"/>
  <c r="C1119" i="2"/>
  <c r="C1118" i="2"/>
  <c r="C1117" i="2"/>
  <c r="C1113" i="2"/>
  <c r="C1110" i="2"/>
  <c r="C1109" i="2"/>
  <c r="C1106" i="2"/>
  <c r="C1105" i="2"/>
  <c r="C1103" i="2"/>
  <c r="C1101" i="2"/>
  <c r="C1099" i="2"/>
  <c r="C1097" i="2"/>
  <c r="C1093" i="2"/>
  <c r="C1091" i="2"/>
  <c r="C1090" i="2"/>
  <c r="C1087" i="2"/>
  <c r="C1086" i="2"/>
  <c r="C1085" i="2"/>
  <c r="C1081" i="2"/>
  <c r="C1078" i="2"/>
  <c r="C1077" i="2"/>
  <c r="C1074" i="2"/>
  <c r="C1073" i="2"/>
  <c r="C1071" i="2"/>
  <c r="C1069" i="2"/>
  <c r="C1067" i="2"/>
  <c r="C1065" i="2"/>
  <c r="C1061" i="2"/>
  <c r="C1059" i="2"/>
  <c r="C1058" i="2"/>
  <c r="C1055" i="2"/>
  <c r="C1054" i="2"/>
  <c r="C1053" i="2"/>
  <c r="C1049" i="2"/>
  <c r="C1046" i="2"/>
  <c r="C1045" i="2"/>
  <c r="C1042" i="2"/>
  <c r="C1041" i="2"/>
  <c r="C1039" i="2"/>
  <c r="C1037" i="2"/>
  <c r="C1035" i="2"/>
  <c r="C1033" i="2"/>
  <c r="C1029" i="2"/>
  <c r="C1027" i="2"/>
  <c r="C1026" i="2"/>
  <c r="C1023" i="2"/>
  <c r="C1022" i="2"/>
  <c r="C1021" i="2"/>
  <c r="C1017" i="2"/>
  <c r="C1014" i="2"/>
  <c r="C1013" i="2"/>
  <c r="C1010" i="2"/>
  <c r="C1009" i="2"/>
  <c r="C1007" i="2"/>
  <c r="C1005" i="2"/>
  <c r="C1003" i="2"/>
  <c r="C1001" i="2"/>
  <c r="C997" i="2"/>
  <c r="C995" i="2"/>
  <c r="C994" i="2"/>
  <c r="C991" i="2"/>
  <c r="C990" i="2"/>
  <c r="C989" i="2"/>
  <c r="C985" i="2"/>
  <c r="C982" i="2"/>
  <c r="C981" i="2"/>
  <c r="C978" i="2"/>
  <c r="C977" i="2"/>
  <c r="C975" i="2"/>
  <c r="C973" i="2"/>
  <c r="C971" i="2"/>
  <c r="C969" i="2"/>
  <c r="C965" i="2"/>
  <c r="C963" i="2"/>
  <c r="C962" i="2"/>
  <c r="C959" i="2"/>
  <c r="C958" i="2"/>
  <c r="C957" i="2"/>
  <c r="C953" i="2"/>
  <c r="C950" i="2"/>
  <c r="C949" i="2"/>
  <c r="C946" i="2"/>
  <c r="C945" i="2"/>
  <c r="C943" i="2"/>
  <c r="C941" i="2"/>
  <c r="C939" i="2"/>
  <c r="C937" i="2"/>
  <c r="C933" i="2"/>
  <c r="C931" i="2"/>
  <c r="C930" i="2"/>
  <c r="C927" i="2"/>
  <c r="C926" i="2"/>
  <c r="C925" i="2"/>
  <c r="C921" i="2"/>
  <c r="C918" i="2"/>
  <c r="C917" i="2"/>
  <c r="C914" i="2"/>
  <c r="C913" i="2"/>
  <c r="C910" i="2"/>
  <c r="C908" i="2"/>
  <c r="C906" i="2"/>
  <c r="C904" i="2"/>
  <c r="C900" i="2"/>
  <c r="C898" i="2"/>
  <c r="C897" i="2"/>
  <c r="C894" i="2"/>
  <c r="C893" i="2"/>
  <c r="C892" i="2"/>
  <c r="C888" i="2"/>
  <c r="C885" i="2"/>
  <c r="C884" i="2"/>
  <c r="C881" i="2"/>
  <c r="C880" i="2"/>
  <c r="C878" i="2"/>
  <c r="C876" i="2"/>
  <c r="C874" i="2"/>
  <c r="C872" i="2"/>
  <c r="C868" i="2"/>
  <c r="C866" i="2"/>
  <c r="C865" i="2"/>
  <c r="C862" i="2"/>
  <c r="C861" i="2"/>
  <c r="C860" i="2"/>
  <c r="C856" i="2"/>
  <c r="C853" i="2"/>
  <c r="C852" i="2"/>
  <c r="C849" i="2"/>
  <c r="C848" i="2"/>
  <c r="C846" i="2"/>
  <c r="C844" i="2"/>
  <c r="C842" i="2"/>
  <c r="C840" i="2"/>
  <c r="C836" i="2"/>
  <c r="C834" i="2"/>
  <c r="C833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H862" i="2"/>
  <c r="H772" i="2"/>
  <c r="H1193" i="2"/>
  <c r="F107" i="9"/>
  <c r="H1195" i="2" s="1"/>
  <c r="D3" i="12"/>
  <c r="G31" i="5"/>
  <c r="H170" i="2" s="1"/>
  <c r="H161" i="2"/>
  <c r="M17" i="7"/>
  <c r="M31" i="7" s="1"/>
  <c r="G31" i="7"/>
  <c r="G34" i="7" s="1"/>
  <c r="H327" i="2" s="1"/>
  <c r="H404" i="2"/>
  <c r="H988" i="2"/>
  <c r="E26" i="9"/>
  <c r="H987" i="2" s="1"/>
  <c r="H1002" i="2"/>
  <c r="H552" i="2"/>
  <c r="J12" i="8"/>
  <c r="H642" i="2" s="1"/>
  <c r="L19" i="7"/>
  <c r="H422" i="2" s="1"/>
  <c r="H241" i="2"/>
  <c r="H570" i="2"/>
  <c r="J33" i="8"/>
  <c r="R33" i="8"/>
  <c r="H900" i="2" s="1"/>
  <c r="H861" i="2"/>
  <c r="H558" i="2"/>
  <c r="J18" i="8"/>
  <c r="R18" i="8"/>
  <c r="H888" i="2" s="1"/>
  <c r="E41" i="8"/>
  <c r="E43" i="8" s="1"/>
  <c r="H520" i="2" s="1"/>
  <c r="H512" i="2"/>
  <c r="H785" i="2"/>
  <c r="Q38" i="8"/>
  <c r="N28" i="8"/>
  <c r="H776" i="2" s="1"/>
  <c r="H716" i="2"/>
  <c r="H557" i="2"/>
  <c r="J17" i="8"/>
  <c r="H647" i="2" s="1"/>
  <c r="P41" i="8"/>
  <c r="H848" i="2" s="1"/>
  <c r="H569" i="2"/>
  <c r="J32" i="8"/>
  <c r="H659" i="2" s="1"/>
  <c r="Q14" i="8"/>
  <c r="H854" i="2" s="1"/>
  <c r="H1297" i="2"/>
  <c r="E14" i="14"/>
  <c r="D14" i="14" s="1"/>
  <c r="H577" i="2"/>
  <c r="J40" i="8"/>
  <c r="B38" i="7"/>
  <c r="B31" i="10"/>
  <c r="B52" i="5"/>
  <c r="B40" i="7"/>
  <c r="C48" i="8"/>
  <c r="H660" i="2"/>
  <c r="H648" i="2"/>
  <c r="H667" i="2"/>
  <c r="H875" i="2"/>
  <c r="R34" i="8"/>
  <c r="H901" i="2" s="1"/>
  <c r="H871" i="2"/>
  <c r="H669" i="2"/>
  <c r="H781" i="2"/>
  <c r="Q27" i="8"/>
  <c r="H865" i="2" s="1"/>
  <c r="Q42" i="8"/>
  <c r="R42" i="8" s="1"/>
  <c r="H909" i="2" s="1"/>
  <c r="H579" i="2"/>
  <c r="J39" i="8"/>
  <c r="J13" i="8"/>
  <c r="H643" i="2" s="1"/>
  <c r="H666" i="2"/>
  <c r="R27" i="8" l="1"/>
  <c r="H895" i="2" s="1"/>
  <c r="H655" i="2"/>
  <c r="H982" i="2"/>
  <c r="E21" i="9"/>
  <c r="H985" i="2" s="1"/>
  <c r="H456" i="2"/>
  <c r="M34" i="7"/>
  <c r="H459" i="2" s="1"/>
  <c r="R16" i="8"/>
  <c r="H886" i="2" s="1"/>
  <c r="H856" i="2"/>
  <c r="H864" i="2"/>
  <c r="R26" i="8"/>
  <c r="H894" i="2" s="1"/>
  <c r="R11" i="8"/>
  <c r="H881" i="2" s="1"/>
  <c r="H774" i="2"/>
  <c r="H1296" i="2"/>
  <c r="D21" i="9"/>
  <c r="H953" i="2" s="1"/>
  <c r="H37" i="4"/>
  <c r="L14" i="7"/>
  <c r="H417" i="2" s="1"/>
  <c r="C79" i="11"/>
  <c r="H1300" i="2" s="1"/>
  <c r="F17" i="7"/>
  <c r="K41" i="8"/>
  <c r="H698" i="2" s="1"/>
  <c r="F41" i="8"/>
  <c r="H548" i="2" s="1"/>
  <c r="F148" i="11"/>
  <c r="E79" i="11"/>
  <c r="H1320" i="2" s="1"/>
  <c r="D87" i="9"/>
  <c r="H1081" i="2" s="1"/>
  <c r="F61" i="11"/>
  <c r="H1328" i="2" s="1"/>
  <c r="E13" i="14"/>
  <c r="D13" i="14" s="1"/>
  <c r="L26" i="7"/>
  <c r="H429" i="2" s="1"/>
  <c r="I17" i="7"/>
  <c r="H354" i="2" s="1"/>
  <c r="Q28" i="8"/>
  <c r="H866" i="2" s="1"/>
  <c r="L18" i="7"/>
  <c r="H421" i="2" s="1"/>
  <c r="K43" i="8"/>
  <c r="H700" i="2" s="1"/>
  <c r="E40" i="9"/>
  <c r="H1001" i="2" s="1"/>
  <c r="H442" i="2"/>
  <c r="D45" i="9"/>
  <c r="E35" i="9"/>
  <c r="H996" i="2" s="1"/>
  <c r="H562" i="2"/>
  <c r="N30" i="8"/>
  <c r="H58" i="2"/>
  <c r="Q32" i="8"/>
  <c r="H869" i="2" s="1"/>
  <c r="J37" i="8"/>
  <c r="F78" i="11"/>
  <c r="H1329" i="2" s="1"/>
  <c r="J31" i="8"/>
  <c r="I18" i="10"/>
  <c r="H1286" i="2" s="1"/>
  <c r="P43" i="8"/>
  <c r="H850" i="2" s="1"/>
  <c r="I27" i="10"/>
  <c r="H1294" i="2" s="1"/>
  <c r="Q20" i="8"/>
  <c r="H860" i="2" s="1"/>
  <c r="G35" i="8"/>
  <c r="J35" i="8" s="1"/>
  <c r="H662" i="2" s="1"/>
  <c r="Q39" i="8"/>
  <c r="H876" i="2" s="1"/>
  <c r="E73" i="9"/>
  <c r="H1110" i="2" s="1"/>
  <c r="H294" i="2"/>
  <c r="H555" i="2"/>
  <c r="H1117" i="2"/>
  <c r="H1122" i="2"/>
  <c r="F97" i="11"/>
  <c r="H1331" i="2" s="1"/>
  <c r="H780" i="2"/>
  <c r="J36" i="8"/>
  <c r="H518" i="2"/>
  <c r="F44" i="11"/>
  <c r="H1327" i="2" s="1"/>
  <c r="F131" i="11"/>
  <c r="H1333" i="2" s="1"/>
  <c r="C46" i="8"/>
  <c r="B50" i="5"/>
  <c r="E87" i="9"/>
  <c r="H1124" i="2" s="1"/>
  <c r="C94" i="4"/>
  <c r="H71" i="2" s="1"/>
  <c r="D15" i="12"/>
  <c r="G34" i="4"/>
  <c r="H93" i="2" s="1"/>
  <c r="G71" i="4"/>
  <c r="H652" i="2"/>
  <c r="R24" i="8"/>
  <c r="H892" i="2" s="1"/>
  <c r="Q15" i="8"/>
  <c r="H855" i="2" s="1"/>
  <c r="H645" i="2"/>
  <c r="G36" i="5"/>
  <c r="H174" i="2" s="1"/>
  <c r="C31" i="5"/>
  <c r="G33" i="5" s="1"/>
  <c r="H171" i="2" s="1"/>
  <c r="L13" i="7"/>
  <c r="H416" i="2" s="1"/>
  <c r="J17" i="7"/>
  <c r="H376" i="2" s="1"/>
  <c r="D44" i="6"/>
  <c r="D46" i="6" s="1"/>
  <c r="H95" i="4"/>
  <c r="I31" i="7"/>
  <c r="D17" i="7"/>
  <c r="C17" i="7"/>
  <c r="H222" i="2" s="1"/>
  <c r="H218" i="2"/>
  <c r="D56" i="4"/>
  <c r="D31" i="5"/>
  <c r="D36" i="5" s="1"/>
  <c r="C86" i="2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Q30" i="8" l="1"/>
  <c r="H867" i="2" s="1"/>
  <c r="H777" i="2"/>
  <c r="E45" i="9"/>
  <c r="R20" i="8"/>
  <c r="H890" i="2" s="1"/>
  <c r="F43" i="8"/>
  <c r="H550" i="2" s="1"/>
  <c r="R39" i="8"/>
  <c r="H906" i="2" s="1"/>
  <c r="R31" i="8"/>
  <c r="H898" i="2" s="1"/>
  <c r="H658" i="2"/>
  <c r="H974" i="2"/>
  <c r="D46" i="9"/>
  <c r="H975" i="2" s="1"/>
  <c r="R15" i="8"/>
  <c r="H885" i="2" s="1"/>
  <c r="H663" i="2"/>
  <c r="R36" i="8"/>
  <c r="H903" i="2" s="1"/>
  <c r="H664" i="2"/>
  <c r="R37" i="8"/>
  <c r="H904" i="2" s="1"/>
  <c r="E98" i="9"/>
  <c r="H1135" i="2" s="1"/>
  <c r="G37" i="4"/>
  <c r="C7" i="14" s="1"/>
  <c r="D7" i="14" s="1"/>
  <c r="H120" i="2"/>
  <c r="G79" i="4"/>
  <c r="C36" i="5"/>
  <c r="C33" i="5"/>
  <c r="H144" i="2" s="1"/>
  <c r="H143" i="2"/>
  <c r="H390" i="2"/>
  <c r="D95" i="4"/>
  <c r="I34" i="7"/>
  <c r="H371" i="2" s="1"/>
  <c r="H368" i="2"/>
  <c r="D31" i="7"/>
  <c r="H244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006" i="2" l="1"/>
  <c r="E46" i="9"/>
  <c r="H1007" i="2" s="1"/>
  <c r="D4" i="12"/>
  <c r="G95" i="4"/>
  <c r="H125" i="2" s="1"/>
  <c r="D12" i="12"/>
  <c r="H124" i="2"/>
  <c r="D10" i="12"/>
  <c r="D11" i="12"/>
  <c r="D13" i="12"/>
  <c r="D5" i="12"/>
  <c r="H147" i="2"/>
  <c r="C37" i="5"/>
  <c r="G37" i="5"/>
  <c r="C42" i="5"/>
  <c r="D8" i="12"/>
  <c r="D34" i="7"/>
  <c r="H261" i="2" s="1"/>
  <c r="H25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E6" i="14" l="1"/>
  <c r="D19" i="12"/>
  <c r="C45" i="5"/>
  <c r="H156" i="2" s="1"/>
  <c r="H153" i="2"/>
  <c r="H175" i="2"/>
  <c r="G42" i="5"/>
  <c r="G44" i="5" s="1"/>
  <c r="H178" i="2" s="1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2"/>
  <c r="D20" i="12" s="1"/>
  <c r="D6" i="14" l="1"/>
  <c r="D24" i="12"/>
  <c r="D23" i="12"/>
  <c r="D22" i="12"/>
  <c r="C44" i="5"/>
  <c r="G45" i="5"/>
  <c r="H179" i="2" s="1"/>
  <c r="H176" i="2"/>
  <c r="H44" i="5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<sst xmlns="http://schemas.openxmlformats.org/spreadsheetml/2006/main" count="4347" uniqueCount="1002">
  <si>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</si>
  <si>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</si>
  <si>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</si>
  <si>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</si>
  <si>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</si>
  <si>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</si>
  <si>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</si>
  <si>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</si>
  <si>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</si>
  <si>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</si>
  <si>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</si>
  <si>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</si>
  <si>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</si>
  <si>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</si>
  <si>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</si>
  <si>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</si>
  <si>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</si>
  <si>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</si>
  <si>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</si>
  <si>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</si>
  <si>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</si>
  <si>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</si>
  <si>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</si>
  <si>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</si>
  <si>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</si>
  <si>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</si>
  <si>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</si>
  <si>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</si>
  <si>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</si>
  <si>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</si>
  <si>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</si>
  <si>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</si>
  <si>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</si>
  <si>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</si>
  <si>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</si>
  <si>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</si>
  <si>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</si>
  <si>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</si>
  <si>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</si>
  <si>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</si>
  <si>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</si>
  <si>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</si>
  <si>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</si>
  <si>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</si>
  <si>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</si>
  <si>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</si>
  <si>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</si>
  <si>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</si>
  <si>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</si>
  <si>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</si>
  <si>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</si>
  <si>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</si>
  <si>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</si>
  <si>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</si>
  <si>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</si>
  <si>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</si>
  <si>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</si>
  <si>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</si>
  <si>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</si>
  <si>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</si>
  <si>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</si>
  <si>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</si>
  <si>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</si>
  <si>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</si>
  <si>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</si>
  <si>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</si>
  <si>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</si>
  <si>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</si>
  <si>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</si>
  <si>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</si>
  <si>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</si>
  <si>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</si>
  <si>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</si>
  <si>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</si>
  <si>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</si>
  <si>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</si>
  <si>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</si>
  <si>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</si>
  <si>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</si>
  <si>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</si>
  <si>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</si>
  <si>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</si>
  <si>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</si>
  <si>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</si>
  <si>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</si>
  <si>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</si>
  <si>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</si>
  <si>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</si>
  <si>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</si>
  <si>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</si>
  <si>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</si>
  <si>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</si>
  <si>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</si>
  <si>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</si>
  <si>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</si>
  <si>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</si>
  <si>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</si>
  <si>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</si>
  <si>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</si>
  <si>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</si>
  <si>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</si>
  <si>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</si>
  <si>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</si>
  <si>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</si>
  <si>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</si>
  <si>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</si>
  <si>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</si>
  <si>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</si>
  <si>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</si>
  <si>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</si>
  <si>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</si>
  <si>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</si>
  <si>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</si>
  <si>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</si>
  <si>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</si>
  <si>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</si>
  <si>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</si>
  <si>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</si>
  <si>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</si>
  <si>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</si>
  <si>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</si>
  <si>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</si>
  <si>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</si>
  <si>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</si>
  <si>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</si>
  <si>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</si>
  <si>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</si>
  <si>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</si>
  <si>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</si>
  <si>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</si>
  <si>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</si>
  <si>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</si>
  <si>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</si>
  <si>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</si>
  <si>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</si>
  <si>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</si>
  <si>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</si>
  <si>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</si>
  <si>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</si>
  <si>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</si>
  <si>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</si>
  <si>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</si>
  <si>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</si>
  <si>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</si>
  <si>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</si>
  <si>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</si>
  <si>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</si>
  <si>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</si>
  <si>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</si>
  <si>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</si>
  <si>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</si>
  <si>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</si>
  <si>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</si>
  <si>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</si>
  <si>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</si>
  <si>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</si>
  <si>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</si>
  <si>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</si>
  <si>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</si>
  <si>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</si>
  <si>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</si>
  <si>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</si>
  <si>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</si>
  <si>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</si>
  <si>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</si>
  <si>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</si>
  <si>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</si>
  <si>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</si>
  <si>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</si>
  <si>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</si>
  <si>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</si>
  <si>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</si>
  <si>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</si>
  <si>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</si>
  <si>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</si>
  <si>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</si>
  <si>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</si>
  <si>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</si>
  <si>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</si>
  <si>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</si>
  <si>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</si>
  <si>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</si>
  <si>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</si>
  <si>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</si>
  <si>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</si>
  <si>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</si>
  <si>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</si>
  <si>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</si>
  <si>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</si>
  <si>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</si>
  <si>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</si>
  <si>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</si>
  <si>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</si>
  <si>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</si>
  <si>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</si>
  <si>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</si>
  <si>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</si>
  <si>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</si>
  <si>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</si>
  <si>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</si>
  <si>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</si>
  <si>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</si>
  <si>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</si>
  <si>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</si>
  <si>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</si>
  <si>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</si>
  <si>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</si>
  <si>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</si>
  <si>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</si>
  <si>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</si>
  <si>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</si>
  <si>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</si>
  <si>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</si>
  <si>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</si>
  <si>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</si>
  <si>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</si>
  <si>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</si>
  <si>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</si>
  <si>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</si>
  <si>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</si>
  <si>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</si>
  <si>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</si>
  <si>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</si>
  <si>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</si>
  <si>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</si>
  <si>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</si>
  <si>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</si>
  <si>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</si>
  <si>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</si>
  <si>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</si>
  <si>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</si>
  <si>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</si>
  <si>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</si>
  <si>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</si>
  <si>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</si>
  <si>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</si>
  <si>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</si>
  <si>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</si>
  <si>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</si>
  <si>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</si>
  <si>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</si>
  <si>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</si>
  <si>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</si>
  <si>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</si>
  <si>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</si>
  <si>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</si>
  <si>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</si>
  <si>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</si>
  <si>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</si>
  <si>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</si>
  <si>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</si>
  <si>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</si>
  <si>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</si>
  <si>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</si>
  <si>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</si>
  <si>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</si>
  <si>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</si>
  <si>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</si>
  <si>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</si>
  <si>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</si>
  <si>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</si>
  <si>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</si>
  <si>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</si>
  <si>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</si>
  <si>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</si>
  <si>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</si>
  <si>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</si>
  <si>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</si>
  <si>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</si>
  <si>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</si>
  <si>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</si>
  <si>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</si>
  <si>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</si>
  <si>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</si>
  <si>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</si>
  <si>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</si>
  <si>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</si>
  <si>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</si>
  <si>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</si>
  <si>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</si>
  <si>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</si>
  <si>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</si>
  <si>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</si>
  <si>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</si>
  <si>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</si>
  <si>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</si>
  <si>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</si>
  <si>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</si>
  <si>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</si>
  <si>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</si>
  <si>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</si>
  <si>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</si>
  <si>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</si>
  <si>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</si>
  <si>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</si>
  <si>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</si>
  <si>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</si>
  <si>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</si>
  <si>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</si>
  <si>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</si>
  <si>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</si>
  <si>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</si>
  <si>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</si>
  <si>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</si>
  <si>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</si>
  <si>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</si>
  <si>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</si>
  <si>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</si>
  <si>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</si>
  <si>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</si>
  <si>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</si>
  <si>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</si>
  <si>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</si>
  <si>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</si>
  <si>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</si>
  <si>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</si>
  <si>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</si>
  <si>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</si>
  <si>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</si>
  <si>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</si>
  <si>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</si>
  <si>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</si>
  <si>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</si>
  <si>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</si>
  <si>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</si>
  <si>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</si>
  <si>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</si>
  <si>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</si>
  <si>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</si>
  <si>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</si>
  <si>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</si>
  <si>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</si>
  <si>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</si>
  <si>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</si>
  <si>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</si>
  <si>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</si>
  <si>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</si>
  <si>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</si>
  <si>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</si>
  <si>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</si>
  <si>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</si>
  <si>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</si>
  <si>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</si>
  <si>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</si>
  <si>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</si>
  <si>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</si>
  <si>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</si>
  <si>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</si>
  <si>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</si>
  <si>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</si>
  <si>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</si>
  <si>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</si>
  <si>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</si>
  <si>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</si>
  <si>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</si>
  <si>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</si>
  <si>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</si>
  <si>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</si>
  <si>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</si>
  <si>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</si>
  <si>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</si>
  <si>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</si>
  <si>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</si>
  <si>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</si>
  <si>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</si>
  <si>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</si>
  <si>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</si>
  <si>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</si>
  <si>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</si>
  <si>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</si>
  <si>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</si>
  <si>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</si>
  <si>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</si>
  <si>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</si>
  <si>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</si>
  <si>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</si>
  <si>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</si>
  <si>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</si>
  <si>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</si>
  <si>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</si>
  <si>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</si>
  <si>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</si>
  <si>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</si>
  <si>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</si>
  <si>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</si>
  <si>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</si>
  <si>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</si>
  <si>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</si>
  <si>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</si>
  <si>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</si>
  <si>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</si>
  <si>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</si>
  <si>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</si>
  <si>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</si>
  <si>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</si>
  <si>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</si>
  <si>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</si>
  <si>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</si>
  <si>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</si>
  <si>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</si>
  <si>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</si>
  <si>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</si>
  <si>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</si>
  <si>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</si>
  <si>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</si>
  <si>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</si>
  <si>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</si>
  <si>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</si>
  <si>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</si>
  <si>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</si>
  <si>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</si>
  <si>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</si>
  <si>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</si>
  <si>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</si>
  <si>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</si>
  <si>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</si>
  <si>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</si>
  <si>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</si>
  <si>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</si>
  <si>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</si>
  <si>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</si>
  <si>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</si>
  <si>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</si>
  <si>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</si>
  <si>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</si>
  <si>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</si>
  <si>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</si>
  <si>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</si>
  <si>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</si>
  <si>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</si>
  <si>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</si>
  <si>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</si>
  <si>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</si>
  <si>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</si>
  <si>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</si>
  <si>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</si>
  <si>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</si>
  <si>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</si>
  <si>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</si>
  <si>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</si>
  <si>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</si>
  <si>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</si>
  <si>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</si>
  <si>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</si>
  <si>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</si>
  <si>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</si>
  <si>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</si>
  <si>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</si>
  <si>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</si>
  <si>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</si>
  <si>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</si>
  <si>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</si>
  <si>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</si>
  <si>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</si>
  <si>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</si>
  <si>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</si>
  <si>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</si>
  <si>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</si>
  <si>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</si>
  <si>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</si>
  <si>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</si>
  <si>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</si>
  <si>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</si>
  <si>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</si>
  <si>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</si>
  <si>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</si>
  <si>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</si>
  <si>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</si>
  <si>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</si>
  <si>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</si>
  <si>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</si>
  <si>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</si>
  <si>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</si>
  <si>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</si>
  <si>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</si>
  <si>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</si>
  <si>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</si>
  <si>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</si>
  <si>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</si>
  <si>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</si>
  <si>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</si>
  <si>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</si>
  <si>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</si>
  <si>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</si>
  <si>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</si>
  <si>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</si>
  <si>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</si>
  <si>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</si>
  <si>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</si>
  <si>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</si>
  <si>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</si>
  <si>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</si>
  <si>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</si>
  <si>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</si>
  <si>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</si>
  <si>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</si>
  <si>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</si>
  <si>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</si>
  <si>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</si>
  <si>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</si>
  <si>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</si>
  <si>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</si>
  <si>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</si>
  <si>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</si>
  <si>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</si>
  <si>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</si>
  <si>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</si>
  <si>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</si>
  <si>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</si>
  <si>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</si>
  <si>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</si>
  <si>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</si>
  <si>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</si>
  <si>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</si>
  <si>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</si>
  <si>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</si>
  <si>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</si>
  <si>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</si>
  <si>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</si>
  <si>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</si>
  <si>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</si>
  <si>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</si>
  <si>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</si>
  <si>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</si>
  <si>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</si>
  <si>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</si>
  <si>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</si>
  <si>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</si>
  <si>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</si>
  <si>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</si>
  <si>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</si>
  <si>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</si>
  <si>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</si>
  <si>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</si>
  <si>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</si>
  <si>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</si>
  <si>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</si>
  <si>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</si>
  <si>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</si>
  <si>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</si>
  <si>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</si>
  <si>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</si>
  <si>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</si>
  <si>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</si>
  <si>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</si>
  <si>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</si>
  <si>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</si>
  <si>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</si>
  <si>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</si>
  <si>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</si>
  <si>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</si>
  <si>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</si>
  <si>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</si>
  <si>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</si>
  <si>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</si>
  <si>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</si>
  <si>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</si>
  <si>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</si>
  <si>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</si>
  <si>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</si>
  <si>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</si>
  <si>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</si>
  <si>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</si>
  <si>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</si>
  <si>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</si>
  <si>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</si>
  <si>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</si>
  <si>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</si>
  <si>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</si>
  <si>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</si>
  <si>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</si>
  <si>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</si>
  <si>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</si>
  <si>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</si>
  <si>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</si>
  <si>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</si>
  <si>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</si>
  <si>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</si>
  <si>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</si>
  <si>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</si>
  <si>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</si>
  <si>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</si>
  <si>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</si>
  <si>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</si>
  <si>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</si>
  <si>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</si>
  <si>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</si>
  <si>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</si>
  <si>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</si>
  <si>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</si>
  <si>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</si>
  <si>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</si>
  <si>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</si>
  <si>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</si>
  <si>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</si>
  <si>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</si>
  <si>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</si>
  <si>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</si>
  <si>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</si>
  <si>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</si>
  <si>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</si>
  <si>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</si>
  <si>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</si>
  <si>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</si>
  <si>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</si>
  <si>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</si>
  <si>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</si>
  <si>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</si>
  <si>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</si>
  <si>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</si>
  <si>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</si>
  <si>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</si>
  <si>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</si>
  <si>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</si>
  <si>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</si>
  <si>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</si>
  <si>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</si>
  <si>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</si>
  <si>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</si>
  <si>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</si>
  <si>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</si>
  <si>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</si>
  <si>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</si>
  <si>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</si>
  <si>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</si>
  <si>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</si>
  <si>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</si>
  <si>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</si>
  <si>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</si>
  <si>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</si>
  <si>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</si>
  <si>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</si>
  <si>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</si>
  <si>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</si>
  <si>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</si>
  <si>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</si>
  <si>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</si>
  <si>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</si>
  <si>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</si>
  <si>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</si>
  <si>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</si>
  <si>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</si>
  <si>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</si>
  <si>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</si>
  <si>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</si>
  <si>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</si>
  <si>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</si>
  <si>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</si>
  <si>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</si>
  <si>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</si>
  <si>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</si>
  <si>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</si>
  <si>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</si>
  <si>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</si>
  <si>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</si>
  <si>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</si>
  <si>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</si>
  <si>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</si>
  <si>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</si>
  <si>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</si>
  <si>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</si>
  <si>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</si>
  <si>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</si>
  <si>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</si>
  <si>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</si>
  <si>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</si>
  <si>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</si>
  <si>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</si>
  <si>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</si>
  <si>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</si>
  <si>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</si>
  <si>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</si>
  <si>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</si>
  <si>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</si>
  <si>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</si>
  <si>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</si>
  <si>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</si>
  <si>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</si>
  <si>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</si>
  <si>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</si>
  <si>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</si>
  <si>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</si>
  <si>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</si>
  <si>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</si>
  <si>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</si>
  <si>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</si>
  <si>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</si>
  <si>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</si>
  <si>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</si>
  <si>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</si>
  <si>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</si>
  <si>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</si>
  <si>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</si>
  <si>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</si>
  <si>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</si>
  <si>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</si>
  <si>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</si>
  <si>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</si>
  <si>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</si>
  <si>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</si>
  <si>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</si>
  <si>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</si>
  <si>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</si>
  <si>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</si>
  <si>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</si>
  <si>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</si>
  <si>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</si>
  <si>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</si>
  <si>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</si>
  <si>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</si>
  <si>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</si>
  <si>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</si>
  <si>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</si>
  <si>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</si>
  <si>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</si>
  <si>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</si>
  <si>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</si>
  <si>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</si>
  <si>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</si>
  <si>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</si>
  <si>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</si>
  <si>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</si>
  <si>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</si>
  <si>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</si>
  <si>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</si>
  <si>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</si>
  <si>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</si>
  <si>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</si>
  <si>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</si>
  <si>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</si>
  <si>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</si>
  <si>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</si>
  <si>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</si>
  <si>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</si>
  <si>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</si>
  <si>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</si>
  <si>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</si>
  <si>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</si>
  <si>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</si>
  <si>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</si>
  <si>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</si>
  <si>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</si>
  <si>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</si>
  <si>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</si>
  <si>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</si>
  <si>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</si>
  <si>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</si>
  <si>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</si>
  <si>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</si>
  <si>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</si>
  <si>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</si>
  <si>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</si>
  <si>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</si>
  <si>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</si>
  <si>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</si>
  <si>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</si>
  <si>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</si>
  <si>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</si>
  <si>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</si>
  <si>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</si>
  <si>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</si>
  <si>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</si>
  <si>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</si>
  <si>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</si>
  <si>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</si>
  <si>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</si>
  <si>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</si>
  <si>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</si>
  <si>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</si>
  <si>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</si>
  <si>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</si>
  <si>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</si>
  <si>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</si>
  <si>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</si>
  <si>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</si>
  <si>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</si>
  <si>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</si>
  <si>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</si>
  <si>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</si>
  <si>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</si>
  <si>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</si>
  <si>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</si>
  <si>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</si>
  <si>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</si>
  <si>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</si>
  <si>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</si>
  <si>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</si>
  <si>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</si>
  <si>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</si>
  <si>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</si>
  <si>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</si>
  <si>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</si>
  <si>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</si>
  <si>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</si>
  <si>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</si>
  <si>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</si>
  <si>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</si>
  <si>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</si>
  <si>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</si>
  <si>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</si>
  <si>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</si>
  <si>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</si>
  <si>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</si>
  <si>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</si>
  <si>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</si>
  <si>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</si>
  <si>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</si>
  <si>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</si>
  <si>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</si>
  <si>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</si>
  <si>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</si>
  <si>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</si>
  <si>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</si>
  <si>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</si>
  <si>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</si>
  <si>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</si>
  <si>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</si>
  <si>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</si>
  <si>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</si>
  <si>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</si>
  <si>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</si>
  <si>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</si>
  <si>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</si>
  <si>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</si>
  <si>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</si>
  <si>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</si>
  <si>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</si>
  <si>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</si>
  <si>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</si>
  <si>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</si>
  <si>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</si>
  <si>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</si>
  <si>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</si>
  <si>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</si>
  <si>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</si>
  <si>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</si>
  <si>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</si>
  <si>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</si>
  <si>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</si>
  <si>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</si>
  <si>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</si>
  <si>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</si>
  <si>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</si>
  <si>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</si>
  <si>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</si>
  <si>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</si>
  <si>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</si>
  <si>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</si>
  <si>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</si>
  <si>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</si>
  <si>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</si>
  <si>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</si>
  <si>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</si>
  <si>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</si>
  <si>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</si>
  <si>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</si>
  <si>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</si>
  <si>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</si>
  <si>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</si>
  <si>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</si>
  <si>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</si>
  <si>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</si>
  <si>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</si>
  <si>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</si>
  <si>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</si>
  <si>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</si>
  <si>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</si>
  <si>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</si>
  <si>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</si>
  <si>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</si>
  <si>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</si>
  <si>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</si>
  <si>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</si>
  <si>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</si>
  <si>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</si>
  <si>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</si>
  <si>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</si>
  <si>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</si>
  <si>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</si>
  <si>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</si>
  <si>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</si>
  <si>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</si>
  <si>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</si>
  <si>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</si>
  <si>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</si>
  <si>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</si>
  <si>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</si>
  <si>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</si>
  <si>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</si>
  <si>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</si>
  <si>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</si>
  <si>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</si>
  <si>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</si>
  <si>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</si>
  <si>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</si>
  <si>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</si>
  <si>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</si>
  <si>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</si>
  <si>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</si>
  <si>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</si>
  <si>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</si>
  <si>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</si>
  <si>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</si>
  <si>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</si>
  <si>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</si>
  <si>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</si>
  <si>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</si>
  <si>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</si>
  <si>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</si>
  <si>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</si>
  <si>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</si>
  <si>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</si>
  <si>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</si>
  <si>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</si>
  <si>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</si>
  <si>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</si>
  <si>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</si>
  <si>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</si>
  <si>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</si>
  <si>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</si>
  <si>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</si>
  <si>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</si>
  <si>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</si>
  <si>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</si>
  <si>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</si>
  <si>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</si>
  <si>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</si>
  <si>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</si>
  <si>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</si>
  <si>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</si>
  <si>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</si>
  <si>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</si>
  <si>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</si>
  <si>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</si>
  <si>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</si>
  <si>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</si>
  <si>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</si>
  <si>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</si>
  <si>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</si>
  <si>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</si>
  <si>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</si>
  <si>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</si>
  <si>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</si>
  <si>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</si>
  <si>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</si>
  <si>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</si>
  <si>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</si>
  <si>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</si>
  <si>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</si>
  <si>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</si>
  <si>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</si>
  <si>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</si>
  <si>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</si>
  <si>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</si>
  <si>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</si>
  <si>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</si>
  <si>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</si>
  <si>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</si>
  <si>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</si>
  <si>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</si>
  <si>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</si>
  <si>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</si>
  <si>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</si>
  <si>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</si>
  <si>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</si>
  <si>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</si>
  <si>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</si>
  <si>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</si>
  <si>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</si>
  <si>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</si>
  <si>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</si>
  <si>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</si>
  <si>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</si>
  <si>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</si>
  <si>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</si>
  <si>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</si>
  <si>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</si>
  <si>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</si>
  <si>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</si>
  <si>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</si>
  <si>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</si>
  <si>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</si>
  <si>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</si>
  <si>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</si>
  <si>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</si>
  <si>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</si>
  <si>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</si>
  <si>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</si>
  <si>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</si>
  <si>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</si>
  <si>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</si>
  <si>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ВИНПРОМ ХАСКОВО АД</t>
  </si>
  <si>
    <t>131407123</t>
  </si>
  <si>
    <t>0898895640</t>
  </si>
  <si>
    <t>Управител</t>
  </si>
  <si>
    <t>vinpromhaskovo@abv.bg</t>
  </si>
  <si>
    <t>www.vinprom.eu</t>
  </si>
  <si>
    <t>infostock.bg</t>
  </si>
  <si>
    <t xml:space="preserve">Счетоводна Кантора Бахарян ЕООД  чрез Такухи Бахарян 
</t>
  </si>
  <si>
    <t>Валентин Хинков</t>
  </si>
  <si>
    <t>Изпълнителен Директор</t>
  </si>
  <si>
    <t>гр. София. бул. "Тотлебен" № 53-55, бл. Бизнес Център "Регус"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</si>
</sst>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5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14" borderId="0" xfId="10" applyFont="1" applyFill="1"/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3" fillId="3" borderId="5" xfId="15" applyNumberFormat="1" applyFont="1" applyFill="1" applyBorder="1" applyAlignment="1" applyProtection="1">
      <alignment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npromhaskovo@abv.b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opLeftCell="A16" zoomScaleNormal="100" zoomScaleSheetLayoutView="100" workbookViewId="0">
      <selection activeCell="B20" sqref="B20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45858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 xml:space="preserve">Счетоводна Кантора Бахарян ЕООД  чрез Такухи Бахарян 
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45748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45858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982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999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1000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1001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1001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993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6" t="s">
        <v>995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996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5" t="s">
        <v>997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 ht="15.75" customHeight="1">
      <c r="A26" s="8" t="s">
        <v>22</v>
      </c>
      <c r="B26" s="637" t="s">
        <v>998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994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DE6580C3-EF8A-4BB2-B944-CD371C6AC53E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00000000-0004-0000-0000-000000000000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ВИНПРОМ ХАСКОВО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01.04.2025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32782</v>
      </c>
      <c r="D6" s="622">
        <f t="shared" ref="D6:D15" si="0">C6-E6</f>
        <v>-3724</v>
      </c>
      <c r="E6" s="596">
        <f>'1-Баланс'!G95</f>
        <v>36506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11310</v>
      </c>
      <c r="D7" s="622">
        <f t="shared" si="0"/>
        <v>2194</v>
      </c>
      <c r="E7" s="596">
        <f>'1-Баланс'!G18</f>
        <v>9116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197</v>
      </c>
      <c r="D8" s="622">
        <f t="shared" si="0"/>
        <v>0</v>
      </c>
      <c r="E8" s="596">
        <f>ABS('2-Отчет за доходите'!C44)-ABS('2-Отчет за доходите'!G44)</f>
        <v>197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72</v>
      </c>
      <c r="D9" s="622">
        <f t="shared" si="0"/>
        <v>0</v>
      </c>
      <c r="E9" s="596">
        <f>'3-Отчет за паричния поток'!C45</f>
        <v>72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62</v>
      </c>
      <c r="D10" s="622">
        <f t="shared" si="0"/>
        <v>0</v>
      </c>
      <c r="E10" s="596">
        <f>'3-Отчет за паричния поток'!C46</f>
        <v>62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11310</v>
      </c>
      <c r="D11" s="622">
        <f t="shared" si="0"/>
        <v>0</v>
      </c>
      <c r="E11" s="596">
        <f>'4-Отчет за собствения капитал'!L34</f>
        <v>11310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2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1.7418213969938107E-2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7.8187013811716142E-3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6.0093953999145874E-3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1.5309973045822103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166.84183673469389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166.84183673469389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0.31632653061224492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0.31632653061224492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0.68851556045166618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2.2277630415561451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0.76859252028552261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419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3.7046861184792217E-2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0.73767605633802813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60.133651551312646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ВИНПРОМ ХАСКОВО АД</v>
      </c>
      <c r="B3" s="624" t="str">
        <f t="shared" ref="B3:B34" si="1">pdeBulstat</f>
        <v>131407123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ВИНПРОМ ХАСКОВО АД</v>
      </c>
      <c r="B4" s="624" t="str">
        <f t="shared" si="1"/>
        <v>131407123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ВИНПРОМ ХАСКОВО АД</v>
      </c>
      <c r="B5" s="624" t="str">
        <f t="shared" si="1"/>
        <v>131407123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ВИНПРОМ ХАСКОВО АД</v>
      </c>
      <c r="B6" s="624" t="str">
        <f t="shared" si="1"/>
        <v>131407123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ВИНПРОМ ХАСКОВО АД</v>
      </c>
      <c r="B7" s="624" t="str">
        <f t="shared" si="1"/>
        <v>131407123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10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ВИНПРОМ ХАСКОВО АД</v>
      </c>
      <c r="B8" s="624" t="str">
        <f t="shared" si="1"/>
        <v>131407123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ВИНПРОМ ХАСКОВО АД</v>
      </c>
      <c r="B9" s="624" t="str">
        <f t="shared" si="1"/>
        <v>131407123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ВИНПРОМ ХАСКОВО АД</v>
      </c>
      <c r="B10" s="624" t="str">
        <f t="shared" si="1"/>
        <v>131407123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ВИНПРОМ ХАСКОВО АД</v>
      </c>
      <c r="B11" s="624" t="str">
        <f t="shared" si="1"/>
        <v>131407123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10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ВИНПРОМ ХАСКОВО АД</v>
      </c>
      <c r="B12" s="624" t="str">
        <f t="shared" si="1"/>
        <v>131407123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0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ВИНПРОМ ХАСКОВО АД</v>
      </c>
      <c r="B13" s="624" t="str">
        <f t="shared" si="1"/>
        <v>131407123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ВИНПРОМ ХАСКОВО АД</v>
      </c>
      <c r="B14" s="624" t="str">
        <f t="shared" si="1"/>
        <v>131407123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55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ВИНПРОМ ХАСКОВО АД</v>
      </c>
      <c r="B15" s="624" t="str">
        <f t="shared" si="1"/>
        <v>131407123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ВИНПРОМ ХАСКОВО АД</v>
      </c>
      <c r="B16" s="624" t="str">
        <f t="shared" si="1"/>
        <v>131407123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ВИНПРОМ ХАСКОВО АД</v>
      </c>
      <c r="B17" s="624" t="str">
        <f t="shared" si="1"/>
        <v>131407123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ВИНПРОМ ХАСКОВО АД</v>
      </c>
      <c r="B18" s="624" t="str">
        <f t="shared" si="1"/>
        <v>131407123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55</v>
      </c>
    </row>
    <row r="19" spans="1:8">
      <c r="A19" s="624" t="str">
        <f t="shared" si="0"/>
        <v>ВИНПРОМ ХАСКОВО АД</v>
      </c>
      <c r="B19" s="624" t="str">
        <f t="shared" si="1"/>
        <v>131407123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ВИНПРОМ ХАСКОВО АД</v>
      </c>
      <c r="B20" s="624" t="str">
        <f t="shared" si="1"/>
        <v>131407123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ВИНПРОМ ХАСКОВО АД</v>
      </c>
      <c r="B21" s="624" t="str">
        <f t="shared" si="1"/>
        <v>131407123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ВИНПРОМ ХАСКОВО АД</v>
      </c>
      <c r="B22" s="624" t="str">
        <f t="shared" si="1"/>
        <v>131407123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0</v>
      </c>
    </row>
    <row r="23" spans="1:8">
      <c r="A23" s="624" t="str">
        <f t="shared" si="0"/>
        <v>ВИНПРОМ ХАСКОВО АД</v>
      </c>
      <c r="B23" s="624" t="str">
        <f t="shared" si="1"/>
        <v>131407123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0</v>
      </c>
    </row>
    <row r="24" spans="1:8">
      <c r="A24" s="624" t="str">
        <f t="shared" si="0"/>
        <v>ВИНПРОМ ХАСКОВО АД</v>
      </c>
      <c r="B24" s="624" t="str">
        <f t="shared" si="1"/>
        <v>131407123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ВИНПРОМ ХАСКОВО АД</v>
      </c>
      <c r="B25" s="624" t="str">
        <f t="shared" si="1"/>
        <v>131407123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ВИНПРОМ ХАСКОВО АД</v>
      </c>
      <c r="B26" s="624" t="str">
        <f t="shared" si="1"/>
        <v>131407123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ВИНПРОМ ХАСКОВО АД</v>
      </c>
      <c r="B27" s="624" t="str">
        <f t="shared" si="1"/>
        <v>131407123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ВИНПРОМ ХАСКОВО АД</v>
      </c>
      <c r="B28" s="624" t="str">
        <f t="shared" si="1"/>
        <v>131407123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ВИНПРОМ ХАСКОВО АД</v>
      </c>
      <c r="B29" s="624" t="str">
        <f t="shared" si="1"/>
        <v>131407123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ВИНПРОМ ХАСКОВО АД</v>
      </c>
      <c r="B30" s="624" t="str">
        <f t="shared" si="1"/>
        <v>131407123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ВИНПРОМ ХАСКОВО АД</v>
      </c>
      <c r="B31" s="624" t="str">
        <f t="shared" si="1"/>
        <v>131407123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ВИНПРОМ ХАСКОВО АД</v>
      </c>
      <c r="B32" s="624" t="str">
        <f t="shared" si="1"/>
        <v>131407123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ВИНПРОМ ХАСКОВО АД</v>
      </c>
      <c r="B33" s="624" t="str">
        <f t="shared" si="1"/>
        <v>131407123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0</v>
      </c>
    </row>
    <row r="34" spans="1:8">
      <c r="A34" s="624" t="str">
        <f t="shared" si="0"/>
        <v>ВИНПРОМ ХАСКОВО АД</v>
      </c>
      <c r="B34" s="624" t="str">
        <f t="shared" si="1"/>
        <v>131407123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ВИНПРОМ ХАСКОВО АД</v>
      </c>
      <c r="B35" s="624" t="str">
        <f t="shared" ref="B35:B66" si="4">pdeBulstat</f>
        <v>131407123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ВИНПРОМ ХАСКОВО АД</v>
      </c>
      <c r="B36" s="624" t="str">
        <f t="shared" si="4"/>
        <v>131407123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ВИНПРОМ ХАСКОВО АД</v>
      </c>
      <c r="B37" s="624" t="str">
        <f t="shared" si="4"/>
        <v>131407123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ВИНПРОМ ХАСКОВО АД</v>
      </c>
      <c r="B38" s="624" t="str">
        <f t="shared" si="4"/>
        <v>131407123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ВИНПРОМ ХАСКОВО АД</v>
      </c>
      <c r="B39" s="624" t="str">
        <f t="shared" si="4"/>
        <v>131407123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ВИНПРОМ ХАСКОВО АД</v>
      </c>
      <c r="B40" s="624" t="str">
        <f t="shared" si="4"/>
        <v>131407123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16</v>
      </c>
    </row>
    <row r="41" spans="1:8">
      <c r="A41" s="624" t="str">
        <f t="shared" si="3"/>
        <v>ВИНПРОМ ХАСКОВО АД</v>
      </c>
      <c r="B41" s="624" t="str">
        <f t="shared" si="4"/>
        <v>131407123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81</v>
      </c>
    </row>
    <row r="42" spans="1:8">
      <c r="A42" s="624" t="str">
        <f t="shared" si="3"/>
        <v>ВИНПРОМ ХАСКОВО АД</v>
      </c>
      <c r="B42" s="624" t="str">
        <f t="shared" si="4"/>
        <v>131407123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ВИНПРОМ ХАСКОВО АД</v>
      </c>
      <c r="B43" s="624" t="str">
        <f t="shared" si="4"/>
        <v>131407123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ВИНПРОМ ХАСКОВО АД</v>
      </c>
      <c r="B44" s="624" t="str">
        <f t="shared" si="4"/>
        <v>131407123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ВИНПРОМ ХАСКОВО АД</v>
      </c>
      <c r="B45" s="624" t="str">
        <f t="shared" si="4"/>
        <v>131407123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ВИНПРОМ ХАСКОВО АД</v>
      </c>
      <c r="B46" s="624" t="str">
        <f t="shared" si="4"/>
        <v>131407123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ВИНПРОМ ХАСКОВО АД</v>
      </c>
      <c r="B47" s="624" t="str">
        <f t="shared" si="4"/>
        <v>131407123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ВИНПРОМ ХАСКОВО АД</v>
      </c>
      <c r="B48" s="624" t="str">
        <f t="shared" si="4"/>
        <v>131407123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ВИНПРОМ ХАСКОВО АД</v>
      </c>
      <c r="B49" s="624" t="str">
        <f t="shared" si="4"/>
        <v>131407123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7169</v>
      </c>
    </row>
    <row r="50" spans="1:8">
      <c r="A50" s="624" t="str">
        <f t="shared" si="3"/>
        <v>ВИНПРОМ ХАСКОВО АД</v>
      </c>
      <c r="B50" s="624" t="str">
        <f t="shared" si="4"/>
        <v>131407123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20278</v>
      </c>
    </row>
    <row r="51" spans="1:8">
      <c r="A51" s="624" t="str">
        <f t="shared" si="3"/>
        <v>ВИНПРОМ ХАСКОВО АД</v>
      </c>
      <c r="B51" s="624" t="str">
        <f t="shared" si="4"/>
        <v>131407123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2458</v>
      </c>
    </row>
    <row r="52" spans="1:8">
      <c r="A52" s="624" t="str">
        <f t="shared" si="3"/>
        <v>ВИНПРОМ ХАСКОВО АД</v>
      </c>
      <c r="B52" s="624" t="str">
        <f t="shared" si="4"/>
        <v>131407123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2733</v>
      </c>
    </row>
    <row r="53" spans="1:8">
      <c r="A53" s="624" t="str">
        <f t="shared" si="3"/>
        <v>ВИНПРОМ ХАСКОВО АД</v>
      </c>
      <c r="B53" s="624" t="str">
        <f t="shared" si="4"/>
        <v>131407123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ВИНПРОМ ХАСКОВО АД</v>
      </c>
      <c r="B54" s="624" t="str">
        <f t="shared" si="4"/>
        <v>131407123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1</v>
      </c>
    </row>
    <row r="55" spans="1:8">
      <c r="A55" s="624" t="str">
        <f t="shared" si="3"/>
        <v>ВИНПРОМ ХАСКОВО АД</v>
      </c>
      <c r="B55" s="624" t="str">
        <f t="shared" si="4"/>
        <v>131407123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ВИНПРОМ ХАСКОВО АД</v>
      </c>
      <c r="B56" s="624" t="str">
        <f t="shared" si="4"/>
        <v>131407123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0</v>
      </c>
    </row>
    <row r="57" spans="1:8">
      <c r="A57" s="624" t="str">
        <f t="shared" si="3"/>
        <v>ВИНПРОМ ХАСКОВО АД</v>
      </c>
      <c r="B57" s="624" t="str">
        <f t="shared" si="4"/>
        <v>131407123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32639</v>
      </c>
    </row>
    <row r="58" spans="1:8">
      <c r="A58" s="624" t="str">
        <f t="shared" si="3"/>
        <v>ВИНПРОМ ХАСКОВО АД</v>
      </c>
      <c r="B58" s="624" t="str">
        <f t="shared" si="4"/>
        <v>131407123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0</v>
      </c>
    </row>
    <row r="59" spans="1:8">
      <c r="A59" s="624" t="str">
        <f t="shared" si="3"/>
        <v>ВИНПРОМ ХАСКОВО АД</v>
      </c>
      <c r="B59" s="624" t="str">
        <f t="shared" si="4"/>
        <v>131407123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ВИНПРОМ ХАСКОВО АД</v>
      </c>
      <c r="B60" s="624" t="str">
        <f t="shared" si="4"/>
        <v>131407123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ВИНПРОМ ХАСКОВО АД</v>
      </c>
      <c r="B61" s="624" t="str">
        <f t="shared" si="4"/>
        <v>131407123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0</v>
      </c>
    </row>
    <row r="62" spans="1:8">
      <c r="A62" s="624" t="str">
        <f t="shared" si="3"/>
        <v>ВИНПРОМ ХАСКОВО АД</v>
      </c>
      <c r="B62" s="624" t="str">
        <f t="shared" si="4"/>
        <v>131407123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ВИНПРОМ ХАСКОВО АД</v>
      </c>
      <c r="B63" s="624" t="str">
        <f t="shared" si="4"/>
        <v>131407123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ВИНПРОМ ХАСКОВО АД</v>
      </c>
      <c r="B64" s="624" t="str">
        <f t="shared" si="4"/>
        <v>131407123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0</v>
      </c>
    </row>
    <row r="65" spans="1:8">
      <c r="A65" s="624" t="str">
        <f t="shared" si="3"/>
        <v>ВИНПРОМ ХАСКОВО АД</v>
      </c>
      <c r="B65" s="624" t="str">
        <f t="shared" si="4"/>
        <v>131407123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5</v>
      </c>
    </row>
    <row r="66" spans="1:8">
      <c r="A66" s="624" t="str">
        <f t="shared" si="3"/>
        <v>ВИНПРОМ ХАСКОВО АД</v>
      </c>
      <c r="B66" s="624" t="str">
        <f t="shared" si="4"/>
        <v>131407123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57</v>
      </c>
    </row>
    <row r="67" spans="1:8">
      <c r="A67" s="624" t="str">
        <f t="shared" ref="A67:A98" si="6">pdeName</f>
        <v>ВИНПРОМ ХАСКОВО АД</v>
      </c>
      <c r="B67" s="624" t="str">
        <f t="shared" ref="B67:B98" si="7">pdeBulstat</f>
        <v>131407123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ВИНПРОМ ХАСКОВО АД</v>
      </c>
      <c r="B68" s="624" t="str">
        <f t="shared" si="7"/>
        <v>131407123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ВИНПРОМ ХАСКОВО АД</v>
      </c>
      <c r="B69" s="624" t="str">
        <f t="shared" si="7"/>
        <v>131407123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62</v>
      </c>
    </row>
    <row r="70" spans="1:8">
      <c r="A70" s="624" t="str">
        <f t="shared" si="6"/>
        <v>ВИНПРОМ ХАСКОВО АД</v>
      </c>
      <c r="B70" s="624" t="str">
        <f t="shared" si="7"/>
        <v>131407123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ВИНПРОМ ХАСКОВО АД</v>
      </c>
      <c r="B71" s="624" t="str">
        <f t="shared" si="7"/>
        <v>131407123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32701</v>
      </c>
    </row>
    <row r="72" spans="1:8">
      <c r="A72" s="624" t="str">
        <f t="shared" si="6"/>
        <v>ВИНПРОМ ХАСКОВО АД</v>
      </c>
      <c r="B72" s="624" t="str">
        <f t="shared" si="7"/>
        <v>131407123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32782</v>
      </c>
    </row>
    <row r="73" spans="1:8">
      <c r="A73" s="624" t="str">
        <f t="shared" si="6"/>
        <v>ВИНПРОМ ХАСКОВО АД</v>
      </c>
      <c r="B73" s="624" t="str">
        <f t="shared" si="7"/>
        <v>131407123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9116</v>
      </c>
    </row>
    <row r="74" spans="1:8">
      <c r="A74" s="624" t="str">
        <f t="shared" si="6"/>
        <v>ВИНПРОМ ХАСКОВО АД</v>
      </c>
      <c r="B74" s="624" t="str">
        <f t="shared" si="7"/>
        <v>131407123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9116</v>
      </c>
    </row>
    <row r="75" spans="1:8">
      <c r="A75" s="624" t="str">
        <f t="shared" si="6"/>
        <v>ВИНПРОМ ХАСКОВО АД</v>
      </c>
      <c r="B75" s="624" t="str">
        <f t="shared" si="7"/>
        <v>131407123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ВИНПРОМ ХАСКОВО АД</v>
      </c>
      <c r="B76" s="624" t="str">
        <f t="shared" si="7"/>
        <v>131407123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ВИНПРОМ ХАСКОВО АД</v>
      </c>
      <c r="B77" s="624" t="str">
        <f t="shared" si="7"/>
        <v>131407123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ВИНПРОМ ХАСКОВО АД</v>
      </c>
      <c r="B78" s="624" t="str">
        <f t="shared" si="7"/>
        <v>131407123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ВИНПРОМ ХАСКОВО АД</v>
      </c>
      <c r="B79" s="624" t="str">
        <f t="shared" si="7"/>
        <v>131407123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9116</v>
      </c>
    </row>
    <row r="80" spans="1:8">
      <c r="A80" s="624" t="str">
        <f t="shared" si="6"/>
        <v>ВИНПРОМ ХАСКОВО АД</v>
      </c>
      <c r="B80" s="624" t="str">
        <f t="shared" si="7"/>
        <v>131407123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107</v>
      </c>
    </row>
    <row r="81" spans="1:8">
      <c r="A81" s="624" t="str">
        <f t="shared" si="6"/>
        <v>ВИНПРОМ ХАСКОВО АД</v>
      </c>
      <c r="B81" s="624" t="str">
        <f t="shared" si="7"/>
        <v>131407123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ВИНПРОМ ХАСКОВО АД</v>
      </c>
      <c r="B82" s="624" t="str">
        <f t="shared" si="7"/>
        <v>131407123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0</v>
      </c>
    </row>
    <row r="83" spans="1:8">
      <c r="A83" s="624" t="str">
        <f t="shared" si="6"/>
        <v>ВИНПРОМ ХАСКОВО АД</v>
      </c>
      <c r="B83" s="624" t="str">
        <f t="shared" si="7"/>
        <v>131407123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0</v>
      </c>
    </row>
    <row r="84" spans="1:8">
      <c r="A84" s="624" t="str">
        <f t="shared" si="6"/>
        <v>ВИНПРОМ ХАСКОВО АД</v>
      </c>
      <c r="B84" s="624" t="str">
        <f t="shared" si="7"/>
        <v>131407123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ВИНПРОМ ХАСКОВО АД</v>
      </c>
      <c r="B85" s="624" t="str">
        <f t="shared" si="7"/>
        <v>131407123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ВИНПРОМ ХАСКОВО АД</v>
      </c>
      <c r="B86" s="624" t="str">
        <f t="shared" si="7"/>
        <v>131407123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107</v>
      </c>
    </row>
    <row r="87" spans="1:8">
      <c r="A87" s="624" t="str">
        <f t="shared" si="6"/>
        <v>ВИНПРОМ ХАСКОВО АД</v>
      </c>
      <c r="B87" s="624" t="str">
        <f t="shared" si="7"/>
        <v>131407123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1890</v>
      </c>
    </row>
    <row r="88" spans="1:8">
      <c r="A88" s="624" t="str">
        <f t="shared" si="6"/>
        <v>ВИНПРОМ ХАСКОВО АД</v>
      </c>
      <c r="B88" s="624" t="str">
        <f t="shared" si="7"/>
        <v>131407123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4437</v>
      </c>
    </row>
    <row r="89" spans="1:8">
      <c r="A89" s="624" t="str">
        <f t="shared" si="6"/>
        <v>ВИНПРОМ ХАСКОВО АД</v>
      </c>
      <c r="B89" s="624" t="str">
        <f t="shared" si="7"/>
        <v>131407123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-2547</v>
      </c>
    </row>
    <row r="90" spans="1:8">
      <c r="A90" s="624" t="str">
        <f t="shared" si="6"/>
        <v>ВИНПРОМ ХАСКОВО АД</v>
      </c>
      <c r="B90" s="624" t="str">
        <f t="shared" si="7"/>
        <v>131407123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ВИНПРОМ ХАСКОВО АД</v>
      </c>
      <c r="B91" s="624" t="str">
        <f t="shared" si="7"/>
        <v>131407123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197</v>
      </c>
    </row>
    <row r="92" spans="1:8">
      <c r="A92" s="624" t="str">
        <f t="shared" si="6"/>
        <v>ВИНПРОМ ХАСКОВО АД</v>
      </c>
      <c r="B92" s="624" t="str">
        <f t="shared" si="7"/>
        <v>131407123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ВИНПРОМ ХАСКОВО АД</v>
      </c>
      <c r="B93" s="624" t="str">
        <f t="shared" si="7"/>
        <v>131407123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2087</v>
      </c>
    </row>
    <row r="94" spans="1:8">
      <c r="A94" s="624" t="str">
        <f t="shared" si="6"/>
        <v>ВИНПРОМ ХАСКОВО АД</v>
      </c>
      <c r="B94" s="624" t="str">
        <f t="shared" si="7"/>
        <v>131407123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11310</v>
      </c>
    </row>
    <row r="95" spans="1:8">
      <c r="A95" s="624" t="str">
        <f t="shared" si="6"/>
        <v>ВИНПРОМ ХАСКОВО АД</v>
      </c>
      <c r="B95" s="624" t="str">
        <f t="shared" si="7"/>
        <v>131407123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ВИНПРОМ ХАСКОВО АД</v>
      </c>
      <c r="B96" s="624" t="str">
        <f t="shared" si="7"/>
        <v>131407123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ВИНПРОМ ХАСКОВО АД</v>
      </c>
      <c r="B97" s="624" t="str">
        <f t="shared" si="7"/>
        <v>131407123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0</v>
      </c>
    </row>
    <row r="98" spans="1:8">
      <c r="A98" s="624" t="str">
        <f t="shared" si="6"/>
        <v>ВИНПРОМ ХАСКОВО АД</v>
      </c>
      <c r="B98" s="624" t="str">
        <f t="shared" si="7"/>
        <v>131407123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ВИНПРОМ ХАСКОВО АД</v>
      </c>
      <c r="B99" s="624" t="str">
        <f t="shared" ref="B99:B125" si="10">pdeBulstat</f>
        <v>131407123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ВИНПРОМ ХАСКОВО АД</v>
      </c>
      <c r="B100" s="624" t="str">
        <f t="shared" si="10"/>
        <v>131407123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25000</v>
      </c>
    </row>
    <row r="101" spans="1:8">
      <c r="A101" s="624" t="str">
        <f t="shared" si="9"/>
        <v>ВИНПРОМ ХАСКОВО АД</v>
      </c>
      <c r="B101" s="624" t="str">
        <f t="shared" si="10"/>
        <v>131407123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ВИНПРОМ ХАСКОВО АД</v>
      </c>
      <c r="B102" s="624" t="str">
        <f t="shared" si="10"/>
        <v>131407123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25000</v>
      </c>
    </row>
    <row r="103" spans="1:8">
      <c r="A103" s="624" t="str">
        <f t="shared" si="9"/>
        <v>ВИНПРОМ ХАСКОВО АД</v>
      </c>
      <c r="B103" s="624" t="str">
        <f t="shared" si="10"/>
        <v>131407123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ВИНПРОМ ХАСКОВО АД</v>
      </c>
      <c r="B104" s="624" t="str">
        <f t="shared" si="10"/>
        <v>131407123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ВИНПРОМ ХАСКОВО АД</v>
      </c>
      <c r="B105" s="624" t="str">
        <f t="shared" si="10"/>
        <v>131407123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ВИНПРОМ ХАСКОВО АД</v>
      </c>
      <c r="B106" s="624" t="str">
        <f t="shared" si="10"/>
        <v>131407123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ВИНПРОМ ХАСКОВО АД</v>
      </c>
      <c r="B107" s="624" t="str">
        <f t="shared" si="10"/>
        <v>131407123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25000</v>
      </c>
    </row>
    <row r="108" spans="1:8">
      <c r="A108" s="624" t="str">
        <f t="shared" si="9"/>
        <v>ВИНПРОМ ХАСКОВО АД</v>
      </c>
      <c r="B108" s="624" t="str">
        <f t="shared" si="10"/>
        <v>131407123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ВИНПРОМ ХАСКОВО АД</v>
      </c>
      <c r="B109" s="624" t="str">
        <f t="shared" si="10"/>
        <v>131407123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165</v>
      </c>
    </row>
    <row r="110" spans="1:8">
      <c r="A110" s="624" t="str">
        <f t="shared" si="9"/>
        <v>ВИНПРОМ ХАСКОВО АД</v>
      </c>
      <c r="B110" s="624" t="str">
        <f t="shared" si="10"/>
        <v>131407123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31</v>
      </c>
    </row>
    <row r="111" spans="1:8">
      <c r="A111" s="624" t="str">
        <f t="shared" si="9"/>
        <v>ВИНПРОМ ХАСКОВО АД</v>
      </c>
      <c r="B111" s="624" t="str">
        <f t="shared" si="10"/>
        <v>131407123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ВИНПРОМ ХАСКОВО АД</v>
      </c>
      <c r="B112" s="624" t="str">
        <f t="shared" si="10"/>
        <v>131407123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0</v>
      </c>
    </row>
    <row r="113" spans="1:8">
      <c r="A113" s="624" t="str">
        <f t="shared" si="9"/>
        <v>ВИНПРОМ ХАСКОВО АД</v>
      </c>
      <c r="B113" s="624" t="str">
        <f t="shared" si="10"/>
        <v>131407123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2</v>
      </c>
    </row>
    <row r="114" spans="1:8">
      <c r="A114" s="624" t="str">
        <f t="shared" si="9"/>
        <v>ВИНПРОМ ХАСКОВО АД</v>
      </c>
      <c r="B114" s="624" t="str">
        <f t="shared" si="10"/>
        <v>131407123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ВИНПРОМ ХАСКОВО АД</v>
      </c>
      <c r="B115" s="624" t="str">
        <f t="shared" si="10"/>
        <v>131407123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2</v>
      </c>
    </row>
    <row r="116" spans="1:8">
      <c r="A116" s="624" t="str">
        <f t="shared" si="9"/>
        <v>ВИНПРОМ ХАСКОВО АД</v>
      </c>
      <c r="B116" s="624" t="str">
        <f t="shared" si="10"/>
        <v>131407123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1</v>
      </c>
    </row>
    <row r="117" spans="1:8">
      <c r="A117" s="624" t="str">
        <f t="shared" si="9"/>
        <v>ВИНПРОМ ХАСКОВО АД</v>
      </c>
      <c r="B117" s="624" t="str">
        <f t="shared" si="10"/>
        <v>131407123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26</v>
      </c>
    </row>
    <row r="118" spans="1:8">
      <c r="A118" s="624" t="str">
        <f t="shared" si="9"/>
        <v>ВИНПРОМ ХАСКОВО АД</v>
      </c>
      <c r="B118" s="624" t="str">
        <f t="shared" si="10"/>
        <v>131407123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0</v>
      </c>
    </row>
    <row r="119" spans="1:8">
      <c r="A119" s="624" t="str">
        <f t="shared" si="9"/>
        <v>ВИНПРОМ ХАСКОВО АД</v>
      </c>
      <c r="B119" s="624" t="str">
        <f t="shared" si="10"/>
        <v>131407123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ВИНПРОМ ХАСКОВО АД</v>
      </c>
      <c r="B120" s="624" t="str">
        <f t="shared" si="10"/>
        <v>131407123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196</v>
      </c>
    </row>
    <row r="121" spans="1:8">
      <c r="A121" s="624" t="str">
        <f t="shared" si="9"/>
        <v>ВИНПРОМ ХАСКОВО АД</v>
      </c>
      <c r="B121" s="624" t="str">
        <f t="shared" si="10"/>
        <v>131407123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ВИНПРОМ ХАСКОВО АД</v>
      </c>
      <c r="B122" s="624" t="str">
        <f t="shared" si="10"/>
        <v>131407123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ВИНПРОМ ХАСКОВО АД</v>
      </c>
      <c r="B123" s="624" t="str">
        <f t="shared" si="10"/>
        <v>131407123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ВИНПРОМ ХАСКОВО АД</v>
      </c>
      <c r="B124" s="624" t="str">
        <f t="shared" si="10"/>
        <v>131407123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196</v>
      </c>
    </row>
    <row r="125" spans="1:8">
      <c r="A125" s="624" t="str">
        <f t="shared" si="9"/>
        <v>ВИНПРОМ ХАСКОВО АД</v>
      </c>
      <c r="B125" s="624" t="str">
        <f t="shared" si="10"/>
        <v>131407123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36506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ВИНПРОМ ХАСКОВО АД</v>
      </c>
      <c r="B127" s="624" t="str">
        <f t="shared" ref="B127:B158" si="13">pdeBulstat</f>
        <v>131407123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ВИНПРОМ ХАСКОВО АД</v>
      </c>
      <c r="B128" s="624" t="str">
        <f t="shared" si="13"/>
        <v>131407123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108</v>
      </c>
    </row>
    <row r="129" spans="1:8">
      <c r="A129" s="624" t="str">
        <f t="shared" si="12"/>
        <v>ВИНПРОМ ХАСКОВО АД</v>
      </c>
      <c r="B129" s="624" t="str">
        <f t="shared" si="13"/>
        <v>131407123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ВИНПРОМ ХАСКОВО АД</v>
      </c>
      <c r="B130" s="624" t="str">
        <f t="shared" si="13"/>
        <v>131407123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23</v>
      </c>
    </row>
    <row r="131" spans="1:8">
      <c r="A131" s="624" t="str">
        <f t="shared" si="12"/>
        <v>ВИНПРОМ ХАСКОВО АД</v>
      </c>
      <c r="B131" s="624" t="str">
        <f t="shared" si="13"/>
        <v>131407123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1</v>
      </c>
    </row>
    <row r="132" spans="1:8">
      <c r="A132" s="624" t="str">
        <f t="shared" si="12"/>
        <v>ВИНПРОМ ХАСКОВО АД</v>
      </c>
      <c r="B132" s="624" t="str">
        <f t="shared" si="13"/>
        <v>131407123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ВИНПРОМ ХАСКОВО АД</v>
      </c>
      <c r="B133" s="624" t="str">
        <f t="shared" si="13"/>
        <v>131407123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ВИНПРОМ ХАСКОВО АД</v>
      </c>
      <c r="B134" s="624" t="str">
        <f t="shared" si="13"/>
        <v>131407123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0</v>
      </c>
    </row>
    <row r="135" spans="1:8">
      <c r="A135" s="624" t="str">
        <f t="shared" si="12"/>
        <v>ВИНПРОМ ХАСКОВО АД</v>
      </c>
      <c r="B135" s="624" t="str">
        <f t="shared" si="13"/>
        <v>131407123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ВИНПРОМ ХАСКОВО АД</v>
      </c>
      <c r="B136" s="624" t="str">
        <f t="shared" si="13"/>
        <v>131407123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ВИНПРОМ ХАСКОВО АД</v>
      </c>
      <c r="B137" s="624" t="str">
        <f t="shared" si="13"/>
        <v>131407123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132</v>
      </c>
    </row>
    <row r="138" spans="1:8">
      <c r="A138" s="624" t="str">
        <f t="shared" si="12"/>
        <v>ВИНПРОМ ХАСКОВО АД</v>
      </c>
      <c r="B138" s="624" t="str">
        <f t="shared" si="13"/>
        <v>131407123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222</v>
      </c>
    </row>
    <row r="139" spans="1:8">
      <c r="A139" s="624" t="str">
        <f t="shared" si="12"/>
        <v>ВИНПРОМ ХАСКОВО АД</v>
      </c>
      <c r="B139" s="624" t="str">
        <f t="shared" si="13"/>
        <v>131407123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0</v>
      </c>
    </row>
    <row r="140" spans="1:8">
      <c r="A140" s="624" t="str">
        <f t="shared" si="12"/>
        <v>ВИНПРОМ ХАСКОВО АД</v>
      </c>
      <c r="B140" s="624" t="str">
        <f t="shared" si="13"/>
        <v>131407123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ВИНПРОМ ХАСКОВО АД</v>
      </c>
      <c r="B141" s="624" t="str">
        <f t="shared" si="13"/>
        <v>131407123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17</v>
      </c>
    </row>
    <row r="142" spans="1:8">
      <c r="A142" s="624" t="str">
        <f t="shared" si="12"/>
        <v>ВИНПРОМ ХАСКОВО АД</v>
      </c>
      <c r="B142" s="624" t="str">
        <f t="shared" si="13"/>
        <v>131407123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239</v>
      </c>
    </row>
    <row r="143" spans="1:8">
      <c r="A143" s="624" t="str">
        <f t="shared" si="12"/>
        <v>ВИНПРОМ ХАСКОВО АД</v>
      </c>
      <c r="B143" s="624" t="str">
        <f t="shared" si="13"/>
        <v>131407123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371</v>
      </c>
    </row>
    <row r="144" spans="1:8">
      <c r="A144" s="624" t="str">
        <f t="shared" si="12"/>
        <v>ВИНПРОМ ХАСКОВО АД</v>
      </c>
      <c r="B144" s="624" t="str">
        <f t="shared" si="13"/>
        <v>131407123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197</v>
      </c>
    </row>
    <row r="145" spans="1:8">
      <c r="A145" s="624" t="str">
        <f t="shared" si="12"/>
        <v>ВИНПРОМ ХАСКОВО АД</v>
      </c>
      <c r="B145" s="624" t="str">
        <f t="shared" si="13"/>
        <v>131407123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ВИНПРОМ ХАСКОВО АД</v>
      </c>
      <c r="B146" s="624" t="str">
        <f t="shared" si="13"/>
        <v>131407123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ВИНПРОМ ХАСКОВО АД</v>
      </c>
      <c r="B147" s="624" t="str">
        <f t="shared" si="13"/>
        <v>131407123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371</v>
      </c>
    </row>
    <row r="148" spans="1:8">
      <c r="A148" s="624" t="str">
        <f t="shared" si="12"/>
        <v>ВИНПРОМ ХАСКОВО АД</v>
      </c>
      <c r="B148" s="624" t="str">
        <f t="shared" si="13"/>
        <v>131407123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197</v>
      </c>
    </row>
    <row r="149" spans="1:8">
      <c r="A149" s="624" t="str">
        <f t="shared" si="12"/>
        <v>ВИНПРОМ ХАСКОВО АД</v>
      </c>
      <c r="B149" s="624" t="str">
        <f t="shared" si="13"/>
        <v>131407123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ВИНПРОМ ХАСКОВО АД</v>
      </c>
      <c r="B150" s="624" t="str">
        <f t="shared" si="13"/>
        <v>131407123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ВИНПРОМ ХАСКОВО АД</v>
      </c>
      <c r="B151" s="624" t="str">
        <f t="shared" si="13"/>
        <v>131407123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ВИНПРОМ ХАСКОВО АД</v>
      </c>
      <c r="B152" s="624" t="str">
        <f t="shared" si="13"/>
        <v>131407123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ВИНПРОМ ХАСКОВО АД</v>
      </c>
      <c r="B153" s="624" t="str">
        <f t="shared" si="13"/>
        <v>131407123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197</v>
      </c>
    </row>
    <row r="154" spans="1:8">
      <c r="A154" s="624" t="str">
        <f t="shared" si="12"/>
        <v>ВИНПРОМ ХАСКОВО АД</v>
      </c>
      <c r="B154" s="624" t="str">
        <f t="shared" si="13"/>
        <v>131407123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ВИНПРОМ ХАСКОВО АД</v>
      </c>
      <c r="B155" s="624" t="str">
        <f t="shared" si="13"/>
        <v>131407123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197</v>
      </c>
    </row>
    <row r="156" spans="1:8">
      <c r="A156" s="624" t="str">
        <f t="shared" si="12"/>
        <v>ВИНПРОМ ХАСКОВО АД</v>
      </c>
      <c r="B156" s="624" t="str">
        <f t="shared" si="13"/>
        <v>131407123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568</v>
      </c>
    </row>
    <row r="157" spans="1:8">
      <c r="A157" s="624" t="str">
        <f t="shared" si="12"/>
        <v>ВИНПРОМ ХАСКОВО АД</v>
      </c>
      <c r="B157" s="624" t="str">
        <f t="shared" si="13"/>
        <v>131407123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ВИНПРОМ ХАСКОВО АД</v>
      </c>
      <c r="B158" s="624" t="str">
        <f t="shared" si="13"/>
        <v>131407123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ВИНПРОМ ХАСКОВО АД</v>
      </c>
      <c r="B159" s="624" t="str">
        <f t="shared" ref="B159:B179" si="16">pdeBulstat</f>
        <v>131407123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0</v>
      </c>
    </row>
    <row r="160" spans="1:8">
      <c r="A160" s="624" t="str">
        <f t="shared" si="15"/>
        <v>ВИНПРОМ ХАСКОВО АД</v>
      </c>
      <c r="B160" s="624" t="str">
        <f t="shared" si="16"/>
        <v>131407123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0</v>
      </c>
    </row>
    <row r="161" spans="1:8">
      <c r="A161" s="624" t="str">
        <f t="shared" si="15"/>
        <v>ВИНПРОМ ХАСКОВО АД</v>
      </c>
      <c r="B161" s="624" t="str">
        <f t="shared" si="16"/>
        <v>131407123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0</v>
      </c>
    </row>
    <row r="162" spans="1:8">
      <c r="A162" s="624" t="str">
        <f t="shared" si="15"/>
        <v>ВИНПРОМ ХАСКОВО АД</v>
      </c>
      <c r="B162" s="624" t="str">
        <f t="shared" si="16"/>
        <v>131407123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ВИНПРОМ ХАСКОВО АД</v>
      </c>
      <c r="B163" s="624" t="str">
        <f t="shared" si="16"/>
        <v>131407123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ВИНПРОМ ХАСКОВО АД</v>
      </c>
      <c r="B164" s="624" t="str">
        <f t="shared" si="16"/>
        <v>131407123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372</v>
      </c>
    </row>
    <row r="165" spans="1:8">
      <c r="A165" s="624" t="str">
        <f t="shared" si="15"/>
        <v>ВИНПРОМ ХАСКОВО АД</v>
      </c>
      <c r="B165" s="624" t="str">
        <f t="shared" si="16"/>
        <v>131407123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ВИНПРОМ ХАСКОВО АД</v>
      </c>
      <c r="B166" s="624" t="str">
        <f t="shared" si="16"/>
        <v>131407123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196</v>
      </c>
    </row>
    <row r="167" spans="1:8">
      <c r="A167" s="624" t="str">
        <f t="shared" si="15"/>
        <v>ВИНПРОМ ХАСКОВО АД</v>
      </c>
      <c r="B167" s="624" t="str">
        <f t="shared" si="16"/>
        <v>131407123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ВИНПРОМ ХАСКОВО АД</v>
      </c>
      <c r="B168" s="624" t="str">
        <f t="shared" si="16"/>
        <v>131407123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ВИНПРОМ ХАСКОВО АД</v>
      </c>
      <c r="B169" s="624" t="str">
        <f t="shared" si="16"/>
        <v>131407123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568</v>
      </c>
    </row>
    <row r="170" spans="1:8">
      <c r="A170" s="624" t="str">
        <f t="shared" si="15"/>
        <v>ВИНПРОМ ХАСКОВО АД</v>
      </c>
      <c r="B170" s="624" t="str">
        <f t="shared" si="16"/>
        <v>131407123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568</v>
      </c>
    </row>
    <row r="171" spans="1:8">
      <c r="A171" s="624" t="str">
        <f t="shared" si="15"/>
        <v>ВИНПРОМ ХАСКОВО АД</v>
      </c>
      <c r="B171" s="624" t="str">
        <f t="shared" si="16"/>
        <v>131407123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ВИНПРОМ ХАСКОВО АД</v>
      </c>
      <c r="B172" s="624" t="str">
        <f t="shared" si="16"/>
        <v>131407123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ВИНПРОМ ХАСКОВО АД</v>
      </c>
      <c r="B173" s="624" t="str">
        <f t="shared" si="16"/>
        <v>131407123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ВИНПРОМ ХАСКОВО АД</v>
      </c>
      <c r="B174" s="624" t="str">
        <f t="shared" si="16"/>
        <v>131407123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568</v>
      </c>
    </row>
    <row r="175" spans="1:8">
      <c r="A175" s="624" t="str">
        <f t="shared" si="15"/>
        <v>ВИНПРОМ ХАСКОВО АД</v>
      </c>
      <c r="B175" s="624" t="str">
        <f t="shared" si="16"/>
        <v>131407123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ВИНПРОМ ХАСКОВО АД</v>
      </c>
      <c r="B176" s="624" t="str">
        <f t="shared" si="16"/>
        <v>131407123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ВИНПРОМ ХАСКОВО АД</v>
      </c>
      <c r="B177" s="624" t="str">
        <f t="shared" si="16"/>
        <v>131407123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ВИНПРОМ ХАСКОВО АД</v>
      </c>
      <c r="B178" s="624" t="str">
        <f t="shared" si="16"/>
        <v>131407123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ВИНПРОМ ХАСКОВО АД</v>
      </c>
      <c r="B179" s="624" t="str">
        <f t="shared" si="16"/>
        <v>131407123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568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ВИНПРОМ ХАСКОВО АД</v>
      </c>
      <c r="B181" s="624" t="str">
        <f t="shared" ref="B181:B216" si="19">pdeBulstat</f>
        <v>131407123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0</v>
      </c>
    </row>
    <row r="182" spans="1:8">
      <c r="A182" s="624" t="str">
        <f t="shared" si="18"/>
        <v>ВИНПРОМ ХАСКОВО АД</v>
      </c>
      <c r="B182" s="624" t="str">
        <f t="shared" si="19"/>
        <v>131407123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-71</v>
      </c>
    </row>
    <row r="183" spans="1:8">
      <c r="A183" s="624" t="str">
        <f t="shared" si="18"/>
        <v>ВИНПРОМ ХАСКОВО АД</v>
      </c>
      <c r="B183" s="624" t="str">
        <f t="shared" si="19"/>
        <v>131407123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ВИНПРОМ ХАСКОВО АД</v>
      </c>
      <c r="B184" s="624" t="str">
        <f t="shared" si="19"/>
        <v>131407123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-44</v>
      </c>
    </row>
    <row r="185" spans="1:8">
      <c r="A185" s="624" t="str">
        <f t="shared" si="18"/>
        <v>ВИНПРОМ ХАСКОВО АД</v>
      </c>
      <c r="B185" s="624" t="str">
        <f t="shared" si="19"/>
        <v>131407123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ВИНПРОМ ХАСКОВО АД</v>
      </c>
      <c r="B186" s="624" t="str">
        <f t="shared" si="19"/>
        <v>131407123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ВИНПРОМ ХАСКОВО АД</v>
      </c>
      <c r="B187" s="624" t="str">
        <f t="shared" si="19"/>
        <v>131407123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63</v>
      </c>
    </row>
    <row r="188" spans="1:8">
      <c r="A188" s="624" t="str">
        <f t="shared" si="18"/>
        <v>ВИНПРОМ ХАСКОВО АД</v>
      </c>
      <c r="B188" s="624" t="str">
        <f t="shared" si="19"/>
        <v>131407123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ВИНПРОМ ХАСКОВО АД</v>
      </c>
      <c r="B189" s="624" t="str">
        <f t="shared" si="19"/>
        <v>131407123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ВИНПРОМ ХАСКОВО АД</v>
      </c>
      <c r="B190" s="624" t="str">
        <f t="shared" si="19"/>
        <v>131407123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0</v>
      </c>
    </row>
    <row r="191" spans="1:8">
      <c r="A191" s="624" t="str">
        <f t="shared" si="18"/>
        <v>ВИНПРОМ ХАСКОВО АД</v>
      </c>
      <c r="B191" s="624" t="str">
        <f t="shared" si="19"/>
        <v>131407123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-52</v>
      </c>
    </row>
    <row r="192" spans="1:8">
      <c r="A192" s="624" t="str">
        <f t="shared" si="18"/>
        <v>ВИНПРОМ ХАСКОВО АД</v>
      </c>
      <c r="B192" s="624" t="str">
        <f t="shared" si="19"/>
        <v>131407123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ВИНПРОМ ХАСКОВО АД</v>
      </c>
      <c r="B193" s="624" t="str">
        <f t="shared" si="19"/>
        <v>131407123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ВИНПРОМ ХАСКОВО АД</v>
      </c>
      <c r="B194" s="624" t="str">
        <f t="shared" si="19"/>
        <v>131407123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-716</v>
      </c>
    </row>
    <row r="195" spans="1:8">
      <c r="A195" s="624" t="str">
        <f t="shared" si="18"/>
        <v>ВИНПРОМ ХАСКОВО АД</v>
      </c>
      <c r="B195" s="624" t="str">
        <f t="shared" si="19"/>
        <v>131407123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ВИНПРОМ ХАСКОВО АД</v>
      </c>
      <c r="B196" s="624" t="str">
        <f t="shared" si="19"/>
        <v>131407123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ВИНПРОМ ХАСКОВО АД</v>
      </c>
      <c r="B197" s="624" t="str">
        <f t="shared" si="19"/>
        <v>131407123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ВИНПРОМ ХАСКОВО АД</v>
      </c>
      <c r="B198" s="624" t="str">
        <f t="shared" si="19"/>
        <v>131407123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1516</v>
      </c>
    </row>
    <row r="199" spans="1:8">
      <c r="A199" s="624" t="str">
        <f t="shared" si="18"/>
        <v>ВИНПРОМ ХАСКОВО АД</v>
      </c>
      <c r="B199" s="624" t="str">
        <f t="shared" si="19"/>
        <v>131407123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ВИНПРОМ ХАСКОВО АД</v>
      </c>
      <c r="B200" s="624" t="str">
        <f t="shared" si="19"/>
        <v>131407123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ВИНПРОМ ХАСКОВО АД</v>
      </c>
      <c r="B201" s="624" t="str">
        <f t="shared" si="19"/>
        <v>131407123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ВИНПРОМ ХАСКОВО АД</v>
      </c>
      <c r="B202" s="624" t="str">
        <f t="shared" si="19"/>
        <v>131407123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800</v>
      </c>
    </row>
    <row r="203" spans="1:8">
      <c r="A203" s="624" t="str">
        <f t="shared" si="18"/>
        <v>ВИНПРОМ ХАСКОВО АД</v>
      </c>
      <c r="B203" s="624" t="str">
        <f t="shared" si="19"/>
        <v>131407123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ВИНПРОМ ХАСКОВО АД</v>
      </c>
      <c r="B204" s="624" t="str">
        <f t="shared" si="19"/>
        <v>131407123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ВИНПРОМ ХАСКОВО АД</v>
      </c>
      <c r="B205" s="624" t="str">
        <f t="shared" si="19"/>
        <v>131407123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30</v>
      </c>
    </row>
    <row r="206" spans="1:8">
      <c r="A206" s="624" t="str">
        <f t="shared" si="18"/>
        <v>ВИНПРОМ ХАСКОВО АД</v>
      </c>
      <c r="B206" s="624" t="str">
        <f t="shared" si="19"/>
        <v>131407123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0</v>
      </c>
    </row>
    <row r="207" spans="1:8">
      <c r="A207" s="624" t="str">
        <f t="shared" si="18"/>
        <v>ВИНПРОМ ХАСКОВО АД</v>
      </c>
      <c r="B207" s="624" t="str">
        <f t="shared" si="19"/>
        <v>131407123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ВИНПРОМ ХАСКОВО АД</v>
      </c>
      <c r="B208" s="624" t="str">
        <f t="shared" si="19"/>
        <v>131407123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-653</v>
      </c>
    </row>
    <row r="209" spans="1:8">
      <c r="A209" s="624" t="str">
        <f t="shared" si="18"/>
        <v>ВИНПРОМ ХАСКОВО АД</v>
      </c>
      <c r="B209" s="624" t="str">
        <f t="shared" si="19"/>
        <v>131407123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ВИНПРОМ ХАСКОВО АД</v>
      </c>
      <c r="B210" s="624" t="str">
        <f t="shared" si="19"/>
        <v>131407123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-135</v>
      </c>
    </row>
    <row r="211" spans="1:8">
      <c r="A211" s="624" t="str">
        <f t="shared" si="18"/>
        <v>ВИНПРОМ ХАСКОВО АД</v>
      </c>
      <c r="B211" s="624" t="str">
        <f t="shared" si="19"/>
        <v>131407123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-758</v>
      </c>
    </row>
    <row r="212" spans="1:8">
      <c r="A212" s="624" t="str">
        <f t="shared" si="18"/>
        <v>ВИНПРОМ ХАСКОВО АД</v>
      </c>
      <c r="B212" s="624" t="str">
        <f t="shared" si="19"/>
        <v>131407123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-10</v>
      </c>
    </row>
    <row r="213" spans="1:8">
      <c r="A213" s="624" t="str">
        <f t="shared" si="18"/>
        <v>ВИНПРОМ ХАСКОВО АД</v>
      </c>
      <c r="B213" s="624" t="str">
        <f t="shared" si="19"/>
        <v>131407123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72</v>
      </c>
    </row>
    <row r="214" spans="1:8">
      <c r="A214" s="624" t="str">
        <f t="shared" si="18"/>
        <v>ВИНПРОМ ХАСКОВО АД</v>
      </c>
      <c r="B214" s="624" t="str">
        <f t="shared" si="19"/>
        <v>131407123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62</v>
      </c>
    </row>
    <row r="215" spans="1:8">
      <c r="A215" s="624" t="str">
        <f t="shared" si="18"/>
        <v>ВИНПРОМ ХАСКОВО АД</v>
      </c>
      <c r="B215" s="624" t="str">
        <f t="shared" si="19"/>
        <v>131407123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0</v>
      </c>
    </row>
    <row r="216" spans="1:8">
      <c r="A216" s="624" t="str">
        <f t="shared" si="18"/>
        <v>ВИНПРОМ ХАСКОВО АД</v>
      </c>
      <c r="B216" s="624" t="str">
        <f t="shared" si="19"/>
        <v>131407123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ВИНПРОМ ХАСКОВО АД</v>
      </c>
      <c r="B218" s="624" t="str">
        <f t="shared" ref="B218:B281" si="22">pdeBulstat</f>
        <v>131407123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9116</v>
      </c>
    </row>
    <row r="219" spans="1:8">
      <c r="A219" s="624" t="str">
        <f t="shared" si="21"/>
        <v>ВИНПРОМ ХАСКОВО АД</v>
      </c>
      <c r="B219" s="624" t="str">
        <f t="shared" si="22"/>
        <v>131407123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ВИНПРОМ ХАСКОВО АД</v>
      </c>
      <c r="B220" s="624" t="str">
        <f t="shared" si="22"/>
        <v>131407123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ВИНПРОМ ХАСКОВО АД</v>
      </c>
      <c r="B221" s="624" t="str">
        <f t="shared" si="22"/>
        <v>131407123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ВИНПРОМ ХАСКОВО АД</v>
      </c>
      <c r="B222" s="624" t="str">
        <f t="shared" si="22"/>
        <v>131407123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9116</v>
      </c>
    </row>
    <row r="223" spans="1:8">
      <c r="A223" s="624" t="str">
        <f t="shared" si="21"/>
        <v>ВИНПРОМ ХАСКОВО АД</v>
      </c>
      <c r="B223" s="624" t="str">
        <f t="shared" si="22"/>
        <v>131407123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ВИНПРОМ ХАСКОВО АД</v>
      </c>
      <c r="B224" s="624" t="str">
        <f t="shared" si="22"/>
        <v>131407123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ВИНПРОМ ХАСКОВО АД</v>
      </c>
      <c r="B225" s="624" t="str">
        <f t="shared" si="22"/>
        <v>131407123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ВИНПРОМ ХАСКОВО АД</v>
      </c>
      <c r="B226" s="624" t="str">
        <f t="shared" si="22"/>
        <v>131407123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ВИНПРОМ ХАСКОВО АД</v>
      </c>
      <c r="B227" s="624" t="str">
        <f t="shared" si="22"/>
        <v>131407123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ВИНПРОМ ХАСКОВО АД</v>
      </c>
      <c r="B228" s="624" t="str">
        <f t="shared" si="22"/>
        <v>131407123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ВИНПРОМ ХАСКОВО АД</v>
      </c>
      <c r="B229" s="624" t="str">
        <f t="shared" si="22"/>
        <v>131407123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ВИНПРОМ ХАСКОВО АД</v>
      </c>
      <c r="B230" s="624" t="str">
        <f t="shared" si="22"/>
        <v>131407123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ВИНПРОМ ХАСКОВО АД</v>
      </c>
      <c r="B231" s="624" t="str">
        <f t="shared" si="22"/>
        <v>131407123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ВИНПРОМ ХАСКОВО АД</v>
      </c>
      <c r="B232" s="624" t="str">
        <f t="shared" si="22"/>
        <v>131407123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ВИНПРОМ ХАСКОВО АД</v>
      </c>
      <c r="B233" s="624" t="str">
        <f t="shared" si="22"/>
        <v>131407123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ВИНПРОМ ХАСКОВО АД</v>
      </c>
      <c r="B234" s="624" t="str">
        <f t="shared" si="22"/>
        <v>131407123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ВИНПРОМ ХАСКОВО АД</v>
      </c>
      <c r="B235" s="624" t="str">
        <f t="shared" si="22"/>
        <v>131407123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ВИНПРОМ ХАСКОВО АД</v>
      </c>
      <c r="B236" s="624" t="str">
        <f t="shared" si="22"/>
        <v>131407123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9116</v>
      </c>
    </row>
    <row r="237" spans="1:8">
      <c r="A237" s="624" t="str">
        <f t="shared" si="21"/>
        <v>ВИНПРОМ ХАСКОВО АД</v>
      </c>
      <c r="B237" s="624" t="str">
        <f t="shared" si="22"/>
        <v>131407123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ВИНПРОМ ХАСКОВО АД</v>
      </c>
      <c r="B238" s="624" t="str">
        <f t="shared" si="22"/>
        <v>131407123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ВИНПРОМ ХАСКОВО АД</v>
      </c>
      <c r="B239" s="624" t="str">
        <f t="shared" si="22"/>
        <v>131407123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9116</v>
      </c>
    </row>
    <row r="240" spans="1:8">
      <c r="A240" s="624" t="str">
        <f t="shared" si="21"/>
        <v>ВИНПРОМ ХАСКОВО АД</v>
      </c>
      <c r="B240" s="624" t="str">
        <f t="shared" si="22"/>
        <v>131407123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107</v>
      </c>
    </row>
    <row r="241" spans="1:8">
      <c r="A241" s="624" t="str">
        <f t="shared" si="21"/>
        <v>ВИНПРОМ ХАСКОВО АД</v>
      </c>
      <c r="B241" s="624" t="str">
        <f t="shared" si="22"/>
        <v>131407123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ВИНПРОМ ХАСКОВО АД</v>
      </c>
      <c r="B242" s="624" t="str">
        <f t="shared" si="22"/>
        <v>131407123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ВИНПРОМ ХАСКОВО АД</v>
      </c>
      <c r="B243" s="624" t="str">
        <f t="shared" si="22"/>
        <v>131407123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ВИНПРОМ ХАСКОВО АД</v>
      </c>
      <c r="B244" s="624" t="str">
        <f t="shared" si="22"/>
        <v>131407123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107</v>
      </c>
    </row>
    <row r="245" spans="1:8">
      <c r="A245" s="624" t="str">
        <f t="shared" si="21"/>
        <v>ВИНПРОМ ХАСКОВО АД</v>
      </c>
      <c r="B245" s="624" t="str">
        <f t="shared" si="22"/>
        <v>131407123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ВИНПРОМ ХАСКОВО АД</v>
      </c>
      <c r="B246" s="624" t="str">
        <f t="shared" si="22"/>
        <v>131407123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ВИНПРОМ ХАСКОВО АД</v>
      </c>
      <c r="B247" s="624" t="str">
        <f t="shared" si="22"/>
        <v>131407123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ВИНПРОМ ХАСКОВО АД</v>
      </c>
      <c r="B248" s="624" t="str">
        <f t="shared" si="22"/>
        <v>131407123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ВИНПРОМ ХАСКОВО АД</v>
      </c>
      <c r="B249" s="624" t="str">
        <f t="shared" si="22"/>
        <v>131407123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ВИНПРОМ ХАСКОВО АД</v>
      </c>
      <c r="B250" s="624" t="str">
        <f t="shared" si="22"/>
        <v>131407123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ВИНПРОМ ХАСКОВО АД</v>
      </c>
      <c r="B251" s="624" t="str">
        <f t="shared" si="22"/>
        <v>131407123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ВИНПРОМ ХАСКОВО АД</v>
      </c>
      <c r="B252" s="624" t="str">
        <f t="shared" si="22"/>
        <v>131407123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ВИНПРОМ ХАСКОВО АД</v>
      </c>
      <c r="B253" s="624" t="str">
        <f t="shared" si="22"/>
        <v>131407123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ВИНПРОМ ХАСКОВО АД</v>
      </c>
      <c r="B254" s="624" t="str">
        <f t="shared" si="22"/>
        <v>131407123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ВИНПРОМ ХАСКОВО АД</v>
      </c>
      <c r="B255" s="624" t="str">
        <f t="shared" si="22"/>
        <v>131407123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ВИНПРОМ ХАСКОВО АД</v>
      </c>
      <c r="B256" s="624" t="str">
        <f t="shared" si="22"/>
        <v>131407123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ВИНПРОМ ХАСКОВО АД</v>
      </c>
      <c r="B257" s="624" t="str">
        <f t="shared" si="22"/>
        <v>131407123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ВИНПРОМ ХАСКОВО АД</v>
      </c>
      <c r="B258" s="624" t="str">
        <f t="shared" si="22"/>
        <v>131407123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107</v>
      </c>
    </row>
    <row r="259" spans="1:8">
      <c r="A259" s="624" t="str">
        <f t="shared" si="21"/>
        <v>ВИНПРОМ ХАСКОВО АД</v>
      </c>
      <c r="B259" s="624" t="str">
        <f t="shared" si="22"/>
        <v>131407123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ВИНПРОМ ХАСКОВО АД</v>
      </c>
      <c r="B260" s="624" t="str">
        <f t="shared" si="22"/>
        <v>131407123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ВИНПРОМ ХАСКОВО АД</v>
      </c>
      <c r="B261" s="624" t="str">
        <f t="shared" si="22"/>
        <v>131407123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107</v>
      </c>
    </row>
    <row r="262" spans="1:8">
      <c r="A262" s="624" t="str">
        <f t="shared" si="21"/>
        <v>ВИНПРОМ ХАСКОВО АД</v>
      </c>
      <c r="B262" s="624" t="str">
        <f t="shared" si="22"/>
        <v>131407123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ВИНПРОМ ХАСКОВО АД</v>
      </c>
      <c r="B263" s="624" t="str">
        <f t="shared" si="22"/>
        <v>131407123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ВИНПРОМ ХАСКОВО АД</v>
      </c>
      <c r="B264" s="624" t="str">
        <f t="shared" si="22"/>
        <v>131407123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ВИНПРОМ ХАСКОВО АД</v>
      </c>
      <c r="B265" s="624" t="str">
        <f t="shared" si="22"/>
        <v>131407123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ВИНПРОМ ХАСКОВО АД</v>
      </c>
      <c r="B266" s="624" t="str">
        <f t="shared" si="22"/>
        <v>131407123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ВИНПРОМ ХАСКОВО АД</v>
      </c>
      <c r="B267" s="624" t="str">
        <f t="shared" si="22"/>
        <v>131407123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ВИНПРОМ ХАСКОВО АД</v>
      </c>
      <c r="B268" s="624" t="str">
        <f t="shared" si="22"/>
        <v>131407123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ВИНПРОМ ХАСКОВО АД</v>
      </c>
      <c r="B269" s="624" t="str">
        <f t="shared" si="22"/>
        <v>131407123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ВИНПРОМ ХАСКОВО АД</v>
      </c>
      <c r="B270" s="624" t="str">
        <f t="shared" si="22"/>
        <v>131407123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ВИНПРОМ ХАСКОВО АД</v>
      </c>
      <c r="B271" s="624" t="str">
        <f t="shared" si="22"/>
        <v>131407123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ВИНПРОМ ХАСКОВО АД</v>
      </c>
      <c r="B272" s="624" t="str">
        <f t="shared" si="22"/>
        <v>131407123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ВИНПРОМ ХАСКОВО АД</v>
      </c>
      <c r="B273" s="624" t="str">
        <f t="shared" si="22"/>
        <v>131407123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ВИНПРОМ ХАСКОВО АД</v>
      </c>
      <c r="B274" s="624" t="str">
        <f t="shared" si="22"/>
        <v>131407123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ВИНПРОМ ХАСКОВО АД</v>
      </c>
      <c r="B275" s="624" t="str">
        <f t="shared" si="22"/>
        <v>131407123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ВИНПРОМ ХАСКОВО АД</v>
      </c>
      <c r="B276" s="624" t="str">
        <f t="shared" si="22"/>
        <v>131407123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ВИНПРОМ ХАСКОВО АД</v>
      </c>
      <c r="B277" s="624" t="str">
        <f t="shared" si="22"/>
        <v>131407123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ВИНПРОМ ХАСКОВО АД</v>
      </c>
      <c r="B278" s="624" t="str">
        <f t="shared" si="22"/>
        <v>131407123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ВИНПРОМ ХАСКОВО АД</v>
      </c>
      <c r="B279" s="624" t="str">
        <f t="shared" si="22"/>
        <v>131407123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ВИНПРОМ ХАСКОВО АД</v>
      </c>
      <c r="B280" s="624" t="str">
        <f t="shared" si="22"/>
        <v>131407123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ВИНПРОМ ХАСКОВО АД</v>
      </c>
      <c r="B281" s="624" t="str">
        <f t="shared" si="22"/>
        <v>131407123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ВИНПРОМ ХАСКОВО АД</v>
      </c>
      <c r="B282" s="624" t="str">
        <f t="shared" ref="B282:B345" si="25">pdeBulstat</f>
        <v>131407123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ВИНПРОМ ХАСКОВО АД</v>
      </c>
      <c r="B283" s="624" t="str">
        <f t="shared" si="25"/>
        <v>131407123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ВИНПРОМ ХАСКОВО АД</v>
      </c>
      <c r="B284" s="624" t="str">
        <f t="shared" si="25"/>
        <v>131407123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0</v>
      </c>
    </row>
    <row r="285" spans="1:8">
      <c r="A285" s="624" t="str">
        <f t="shared" si="24"/>
        <v>ВИНПРОМ ХАСКОВО АД</v>
      </c>
      <c r="B285" s="624" t="str">
        <f t="shared" si="25"/>
        <v>131407123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ВИНПРОМ ХАСКОВО АД</v>
      </c>
      <c r="B286" s="624" t="str">
        <f t="shared" si="25"/>
        <v>131407123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ВИНПРОМ ХАСКОВО АД</v>
      </c>
      <c r="B287" s="624" t="str">
        <f t="shared" si="25"/>
        <v>131407123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ВИНПРОМ ХАСКОВО АД</v>
      </c>
      <c r="B288" s="624" t="str">
        <f t="shared" si="25"/>
        <v>131407123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0</v>
      </c>
    </row>
    <row r="289" spans="1:8">
      <c r="A289" s="624" t="str">
        <f t="shared" si="24"/>
        <v>ВИНПРОМ ХАСКОВО АД</v>
      </c>
      <c r="B289" s="624" t="str">
        <f t="shared" si="25"/>
        <v>131407123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ВИНПРОМ ХАСКОВО АД</v>
      </c>
      <c r="B290" s="624" t="str">
        <f t="shared" si="25"/>
        <v>131407123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ВИНПРОМ ХАСКОВО АД</v>
      </c>
      <c r="B291" s="624" t="str">
        <f t="shared" si="25"/>
        <v>131407123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ВИНПРОМ ХАСКОВО АД</v>
      </c>
      <c r="B292" s="624" t="str">
        <f t="shared" si="25"/>
        <v>131407123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ВИНПРОМ ХАСКОВО АД</v>
      </c>
      <c r="B293" s="624" t="str">
        <f t="shared" si="25"/>
        <v>131407123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ВИНПРОМ ХАСКОВО АД</v>
      </c>
      <c r="B294" s="624" t="str">
        <f t="shared" si="25"/>
        <v>131407123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ВИНПРОМ ХАСКОВО АД</v>
      </c>
      <c r="B295" s="624" t="str">
        <f t="shared" si="25"/>
        <v>131407123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ВИНПРОМ ХАСКОВО АД</v>
      </c>
      <c r="B296" s="624" t="str">
        <f t="shared" si="25"/>
        <v>131407123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ВИНПРОМ ХАСКОВО АД</v>
      </c>
      <c r="B297" s="624" t="str">
        <f t="shared" si="25"/>
        <v>131407123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ВИНПРОМ ХАСКОВО АД</v>
      </c>
      <c r="B298" s="624" t="str">
        <f t="shared" si="25"/>
        <v>131407123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ВИНПРОМ ХАСКОВО АД</v>
      </c>
      <c r="B299" s="624" t="str">
        <f t="shared" si="25"/>
        <v>131407123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ВИНПРОМ ХАСКОВО АД</v>
      </c>
      <c r="B300" s="624" t="str">
        <f t="shared" si="25"/>
        <v>131407123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ВИНПРОМ ХАСКОВО АД</v>
      </c>
      <c r="B301" s="624" t="str">
        <f t="shared" si="25"/>
        <v>131407123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ВИНПРОМ ХАСКОВО АД</v>
      </c>
      <c r="B302" s="624" t="str">
        <f t="shared" si="25"/>
        <v>131407123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0</v>
      </c>
    </row>
    <row r="303" spans="1:8">
      <c r="A303" s="624" t="str">
        <f t="shared" si="24"/>
        <v>ВИНПРОМ ХАСКОВО АД</v>
      </c>
      <c r="B303" s="624" t="str">
        <f t="shared" si="25"/>
        <v>131407123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ВИНПРОМ ХАСКОВО АД</v>
      </c>
      <c r="B304" s="624" t="str">
        <f t="shared" si="25"/>
        <v>131407123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ВИНПРОМ ХАСКОВО АД</v>
      </c>
      <c r="B305" s="624" t="str">
        <f t="shared" si="25"/>
        <v>131407123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0</v>
      </c>
    </row>
    <row r="306" spans="1:8">
      <c r="A306" s="624" t="str">
        <f t="shared" si="24"/>
        <v>ВИНПРОМ ХАСКОВО АД</v>
      </c>
      <c r="B306" s="624" t="str">
        <f t="shared" si="25"/>
        <v>131407123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ВИНПРОМ ХАСКОВО АД</v>
      </c>
      <c r="B307" s="624" t="str">
        <f t="shared" si="25"/>
        <v>131407123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ВИНПРОМ ХАСКОВО АД</v>
      </c>
      <c r="B308" s="624" t="str">
        <f t="shared" si="25"/>
        <v>131407123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ВИНПРОМ ХАСКОВО АД</v>
      </c>
      <c r="B309" s="624" t="str">
        <f t="shared" si="25"/>
        <v>131407123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ВИНПРОМ ХАСКОВО АД</v>
      </c>
      <c r="B310" s="624" t="str">
        <f t="shared" si="25"/>
        <v>131407123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ВИНПРОМ ХАСКОВО АД</v>
      </c>
      <c r="B311" s="624" t="str">
        <f t="shared" si="25"/>
        <v>131407123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ВИНПРОМ ХАСКОВО АД</v>
      </c>
      <c r="B312" s="624" t="str">
        <f t="shared" si="25"/>
        <v>131407123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ВИНПРОМ ХАСКОВО АД</v>
      </c>
      <c r="B313" s="624" t="str">
        <f t="shared" si="25"/>
        <v>131407123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ВИНПРОМ ХАСКОВО АД</v>
      </c>
      <c r="B314" s="624" t="str">
        <f t="shared" si="25"/>
        <v>131407123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ВИНПРОМ ХАСКОВО АД</v>
      </c>
      <c r="B315" s="624" t="str">
        <f t="shared" si="25"/>
        <v>131407123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ВИНПРОМ ХАСКОВО АД</v>
      </c>
      <c r="B316" s="624" t="str">
        <f t="shared" si="25"/>
        <v>131407123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ВИНПРОМ ХАСКОВО АД</v>
      </c>
      <c r="B317" s="624" t="str">
        <f t="shared" si="25"/>
        <v>131407123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ВИНПРОМ ХАСКОВО АД</v>
      </c>
      <c r="B318" s="624" t="str">
        <f t="shared" si="25"/>
        <v>131407123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ВИНПРОМ ХАСКОВО АД</v>
      </c>
      <c r="B319" s="624" t="str">
        <f t="shared" si="25"/>
        <v>131407123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ВИНПРОМ ХАСКОВО АД</v>
      </c>
      <c r="B320" s="624" t="str">
        <f t="shared" si="25"/>
        <v>131407123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ВИНПРОМ ХАСКОВО АД</v>
      </c>
      <c r="B321" s="624" t="str">
        <f t="shared" si="25"/>
        <v>131407123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ВИНПРОМ ХАСКОВО АД</v>
      </c>
      <c r="B322" s="624" t="str">
        <f t="shared" si="25"/>
        <v>131407123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ВИНПРОМ ХАСКОВО АД</v>
      </c>
      <c r="B323" s="624" t="str">
        <f t="shared" si="25"/>
        <v>131407123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ВИНПРОМ ХАСКОВО АД</v>
      </c>
      <c r="B324" s="624" t="str">
        <f t="shared" si="25"/>
        <v>131407123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ВИНПРОМ ХАСКОВО АД</v>
      </c>
      <c r="B325" s="624" t="str">
        <f t="shared" si="25"/>
        <v>131407123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ВИНПРОМ ХАСКОВО АД</v>
      </c>
      <c r="B326" s="624" t="str">
        <f t="shared" si="25"/>
        <v>131407123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ВИНПРОМ ХАСКОВО АД</v>
      </c>
      <c r="B327" s="624" t="str">
        <f t="shared" si="25"/>
        <v>131407123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ВИНПРОМ ХАСКОВО АД</v>
      </c>
      <c r="B328" s="624" t="str">
        <f t="shared" si="25"/>
        <v>131407123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ВИНПРОМ ХАСКОВО АД</v>
      </c>
      <c r="B329" s="624" t="str">
        <f t="shared" si="25"/>
        <v>131407123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ВИНПРОМ ХАСКОВО АД</v>
      </c>
      <c r="B330" s="624" t="str">
        <f t="shared" si="25"/>
        <v>131407123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ВИНПРОМ ХАСКОВО АД</v>
      </c>
      <c r="B331" s="624" t="str">
        <f t="shared" si="25"/>
        <v>131407123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ВИНПРОМ ХАСКОВО АД</v>
      </c>
      <c r="B332" s="624" t="str">
        <f t="shared" si="25"/>
        <v>131407123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ВИНПРОМ ХАСКОВО АД</v>
      </c>
      <c r="B333" s="624" t="str">
        <f t="shared" si="25"/>
        <v>131407123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ВИНПРОМ ХАСКОВО АД</v>
      </c>
      <c r="B334" s="624" t="str">
        <f t="shared" si="25"/>
        <v>131407123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ВИНПРОМ ХАСКОВО АД</v>
      </c>
      <c r="B335" s="624" t="str">
        <f t="shared" si="25"/>
        <v>131407123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ВИНПРОМ ХАСКОВО АД</v>
      </c>
      <c r="B336" s="624" t="str">
        <f t="shared" si="25"/>
        <v>131407123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ВИНПРОМ ХАСКОВО АД</v>
      </c>
      <c r="B337" s="624" t="str">
        <f t="shared" si="25"/>
        <v>131407123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ВИНПРОМ ХАСКОВО АД</v>
      </c>
      <c r="B338" s="624" t="str">
        <f t="shared" si="25"/>
        <v>131407123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ВИНПРОМ ХАСКОВО АД</v>
      </c>
      <c r="B339" s="624" t="str">
        <f t="shared" si="25"/>
        <v>131407123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ВИНПРОМ ХАСКОВО АД</v>
      </c>
      <c r="B340" s="624" t="str">
        <f t="shared" si="25"/>
        <v>131407123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ВИНПРОМ ХАСКОВО АД</v>
      </c>
      <c r="B341" s="624" t="str">
        <f t="shared" si="25"/>
        <v>131407123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ВИНПРОМ ХАСКОВО АД</v>
      </c>
      <c r="B342" s="624" t="str">
        <f t="shared" si="25"/>
        <v>131407123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ВИНПРОМ ХАСКОВО АД</v>
      </c>
      <c r="B343" s="624" t="str">
        <f t="shared" si="25"/>
        <v>131407123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ВИНПРОМ ХАСКОВО АД</v>
      </c>
      <c r="B344" s="624" t="str">
        <f t="shared" si="25"/>
        <v>131407123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ВИНПРОМ ХАСКОВО АД</v>
      </c>
      <c r="B345" s="624" t="str">
        <f t="shared" si="25"/>
        <v>131407123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ВИНПРОМ ХАСКОВО АД</v>
      </c>
      <c r="B346" s="624" t="str">
        <f t="shared" ref="B346:B409" si="28">pdeBulstat</f>
        <v>131407123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ВИНПРОМ ХАСКОВО АД</v>
      </c>
      <c r="B347" s="624" t="str">
        <f t="shared" si="28"/>
        <v>131407123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ВИНПРОМ ХАСКОВО АД</v>
      </c>
      <c r="B348" s="624" t="str">
        <f t="shared" si="28"/>
        <v>131407123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ВИНПРОМ ХАСКОВО АД</v>
      </c>
      <c r="B349" s="624" t="str">
        <f t="shared" si="28"/>
        <v>131407123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ВИНПРОМ ХАСКОВО АД</v>
      </c>
      <c r="B350" s="624" t="str">
        <f t="shared" si="28"/>
        <v>131407123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4437</v>
      </c>
    </row>
    <row r="351" spans="1:8">
      <c r="A351" s="624" t="str">
        <f t="shared" si="27"/>
        <v>ВИНПРОМ ХАСКОВО АД</v>
      </c>
      <c r="B351" s="624" t="str">
        <f t="shared" si="28"/>
        <v>131407123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ВИНПРОМ ХАСКОВО АД</v>
      </c>
      <c r="B352" s="624" t="str">
        <f t="shared" si="28"/>
        <v>131407123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ВИНПРОМ ХАСКОВО АД</v>
      </c>
      <c r="B353" s="624" t="str">
        <f t="shared" si="28"/>
        <v>131407123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ВИНПРОМ ХАСКОВО АД</v>
      </c>
      <c r="B354" s="624" t="str">
        <f t="shared" si="28"/>
        <v>131407123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4437</v>
      </c>
    </row>
    <row r="355" spans="1:8">
      <c r="A355" s="624" t="str">
        <f t="shared" si="27"/>
        <v>ВИНПРОМ ХАСКОВО АД</v>
      </c>
      <c r="B355" s="624" t="str">
        <f t="shared" si="28"/>
        <v>131407123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197</v>
      </c>
    </row>
    <row r="356" spans="1:8">
      <c r="A356" s="624" t="str">
        <f t="shared" si="27"/>
        <v>ВИНПРОМ ХАСКОВО АД</v>
      </c>
      <c r="B356" s="624" t="str">
        <f t="shared" si="28"/>
        <v>131407123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ВИНПРОМ ХАСКОВО АД</v>
      </c>
      <c r="B357" s="624" t="str">
        <f t="shared" si="28"/>
        <v>131407123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ВИНПРОМ ХАСКОВО АД</v>
      </c>
      <c r="B358" s="624" t="str">
        <f t="shared" si="28"/>
        <v>131407123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ВИНПРОМ ХАСКОВО АД</v>
      </c>
      <c r="B359" s="624" t="str">
        <f t="shared" si="28"/>
        <v>131407123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ВИНПРОМ ХАСКОВО АД</v>
      </c>
      <c r="B360" s="624" t="str">
        <f t="shared" si="28"/>
        <v>131407123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ВИНПРОМ ХАСКОВО АД</v>
      </c>
      <c r="B361" s="624" t="str">
        <f t="shared" si="28"/>
        <v>131407123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ВИНПРОМ ХАСКОВО АД</v>
      </c>
      <c r="B362" s="624" t="str">
        <f t="shared" si="28"/>
        <v>131407123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ВИНПРОМ ХАСКОВО АД</v>
      </c>
      <c r="B363" s="624" t="str">
        <f t="shared" si="28"/>
        <v>131407123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ВИНПРОМ ХАСКОВО АД</v>
      </c>
      <c r="B364" s="624" t="str">
        <f t="shared" si="28"/>
        <v>131407123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ВИНПРОМ ХАСКОВО АД</v>
      </c>
      <c r="B365" s="624" t="str">
        <f t="shared" si="28"/>
        <v>131407123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ВИНПРОМ ХАСКОВО АД</v>
      </c>
      <c r="B366" s="624" t="str">
        <f t="shared" si="28"/>
        <v>131407123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ВИНПРОМ ХАСКОВО АД</v>
      </c>
      <c r="B367" s="624" t="str">
        <f t="shared" si="28"/>
        <v>131407123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ВИНПРОМ ХАСКОВО АД</v>
      </c>
      <c r="B368" s="624" t="str">
        <f t="shared" si="28"/>
        <v>131407123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4634</v>
      </c>
    </row>
    <row r="369" spans="1:8">
      <c r="A369" s="624" t="str">
        <f t="shared" si="27"/>
        <v>ВИНПРОМ ХАСКОВО АД</v>
      </c>
      <c r="B369" s="624" t="str">
        <f t="shared" si="28"/>
        <v>131407123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ВИНПРОМ ХАСКОВО АД</v>
      </c>
      <c r="B370" s="624" t="str">
        <f t="shared" si="28"/>
        <v>131407123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ВИНПРОМ ХАСКОВО АД</v>
      </c>
      <c r="B371" s="624" t="str">
        <f t="shared" si="28"/>
        <v>131407123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4634</v>
      </c>
    </row>
    <row r="372" spans="1:8">
      <c r="A372" s="624" t="str">
        <f t="shared" si="27"/>
        <v>ВИНПРОМ ХАСКОВО АД</v>
      </c>
      <c r="B372" s="624" t="str">
        <f t="shared" si="28"/>
        <v>131407123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-2547</v>
      </c>
    </row>
    <row r="373" spans="1:8">
      <c r="A373" s="624" t="str">
        <f t="shared" si="27"/>
        <v>ВИНПРОМ ХАСКОВО АД</v>
      </c>
      <c r="B373" s="624" t="str">
        <f t="shared" si="28"/>
        <v>131407123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ВИНПРОМ ХАСКОВО АД</v>
      </c>
      <c r="B374" s="624" t="str">
        <f t="shared" si="28"/>
        <v>131407123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ВИНПРОМ ХАСКОВО АД</v>
      </c>
      <c r="B375" s="624" t="str">
        <f t="shared" si="28"/>
        <v>131407123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ВИНПРОМ ХАСКОВО АД</v>
      </c>
      <c r="B376" s="624" t="str">
        <f t="shared" si="28"/>
        <v>131407123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-2547</v>
      </c>
    </row>
    <row r="377" spans="1:8">
      <c r="A377" s="624" t="str">
        <f t="shared" si="27"/>
        <v>ВИНПРОМ ХАСКОВО АД</v>
      </c>
      <c r="B377" s="624" t="str">
        <f t="shared" si="28"/>
        <v>131407123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ВИНПРОМ ХАСКОВО АД</v>
      </c>
      <c r="B378" s="624" t="str">
        <f t="shared" si="28"/>
        <v>131407123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ВИНПРОМ ХАСКОВО АД</v>
      </c>
      <c r="B379" s="624" t="str">
        <f t="shared" si="28"/>
        <v>131407123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ВИНПРОМ ХАСКОВО АД</v>
      </c>
      <c r="B380" s="624" t="str">
        <f t="shared" si="28"/>
        <v>131407123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ВИНПРОМ ХАСКОВО АД</v>
      </c>
      <c r="B381" s="624" t="str">
        <f t="shared" si="28"/>
        <v>131407123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ВИНПРОМ ХАСКОВО АД</v>
      </c>
      <c r="B382" s="624" t="str">
        <f t="shared" si="28"/>
        <v>131407123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ВИНПРОМ ХАСКОВО АД</v>
      </c>
      <c r="B383" s="624" t="str">
        <f t="shared" si="28"/>
        <v>131407123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ВИНПРОМ ХАСКОВО АД</v>
      </c>
      <c r="B384" s="624" t="str">
        <f t="shared" si="28"/>
        <v>131407123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ВИНПРОМ ХАСКОВО АД</v>
      </c>
      <c r="B385" s="624" t="str">
        <f t="shared" si="28"/>
        <v>131407123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ВИНПРОМ ХАСКОВО АД</v>
      </c>
      <c r="B386" s="624" t="str">
        <f t="shared" si="28"/>
        <v>131407123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ВИНПРОМ ХАСКОВО АД</v>
      </c>
      <c r="B387" s="624" t="str">
        <f t="shared" si="28"/>
        <v>131407123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ВИНПРОМ ХАСКОВО АД</v>
      </c>
      <c r="B388" s="624" t="str">
        <f t="shared" si="28"/>
        <v>131407123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ВИНПРОМ ХАСКОВО АД</v>
      </c>
      <c r="B389" s="624" t="str">
        <f t="shared" si="28"/>
        <v>131407123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ВИНПРОМ ХАСКОВО АД</v>
      </c>
      <c r="B390" s="624" t="str">
        <f t="shared" si="28"/>
        <v>131407123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-2547</v>
      </c>
    </row>
    <row r="391" spans="1:8">
      <c r="A391" s="624" t="str">
        <f t="shared" si="27"/>
        <v>ВИНПРОМ ХАСКОВО АД</v>
      </c>
      <c r="B391" s="624" t="str">
        <f t="shared" si="28"/>
        <v>131407123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ВИНПРОМ ХАСКОВО АД</v>
      </c>
      <c r="B392" s="624" t="str">
        <f t="shared" si="28"/>
        <v>131407123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ВИНПРОМ ХАСКОВО АД</v>
      </c>
      <c r="B393" s="624" t="str">
        <f t="shared" si="28"/>
        <v>131407123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-2547</v>
      </c>
    </row>
    <row r="394" spans="1:8">
      <c r="A394" s="624" t="str">
        <f t="shared" si="27"/>
        <v>ВИНПРОМ ХАСКОВО АД</v>
      </c>
      <c r="B394" s="624" t="str">
        <f t="shared" si="28"/>
        <v>131407123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ВИНПРОМ ХАСКОВО АД</v>
      </c>
      <c r="B395" s="624" t="str">
        <f t="shared" si="28"/>
        <v>131407123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ВИНПРОМ ХАСКОВО АД</v>
      </c>
      <c r="B396" s="624" t="str">
        <f t="shared" si="28"/>
        <v>131407123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ВИНПРОМ ХАСКОВО АД</v>
      </c>
      <c r="B397" s="624" t="str">
        <f t="shared" si="28"/>
        <v>131407123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ВИНПРОМ ХАСКОВО АД</v>
      </c>
      <c r="B398" s="624" t="str">
        <f t="shared" si="28"/>
        <v>131407123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ВИНПРОМ ХАСКОВО АД</v>
      </c>
      <c r="B399" s="624" t="str">
        <f t="shared" si="28"/>
        <v>131407123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ВИНПРОМ ХАСКОВО АД</v>
      </c>
      <c r="B400" s="624" t="str">
        <f t="shared" si="28"/>
        <v>131407123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ВИНПРОМ ХАСКОВО АД</v>
      </c>
      <c r="B401" s="624" t="str">
        <f t="shared" si="28"/>
        <v>131407123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ВИНПРОМ ХАСКОВО АД</v>
      </c>
      <c r="B402" s="624" t="str">
        <f t="shared" si="28"/>
        <v>131407123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ВИНПРОМ ХАСКОВО АД</v>
      </c>
      <c r="B403" s="624" t="str">
        <f t="shared" si="28"/>
        <v>131407123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ВИНПРОМ ХАСКОВО АД</v>
      </c>
      <c r="B404" s="624" t="str">
        <f t="shared" si="28"/>
        <v>131407123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ВИНПРОМ ХАСКОВО АД</v>
      </c>
      <c r="B405" s="624" t="str">
        <f t="shared" si="28"/>
        <v>131407123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ВИНПРОМ ХАСКОВО АД</v>
      </c>
      <c r="B406" s="624" t="str">
        <f t="shared" si="28"/>
        <v>131407123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ВИНПРОМ ХАСКОВО АД</v>
      </c>
      <c r="B407" s="624" t="str">
        <f t="shared" si="28"/>
        <v>131407123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ВИНПРОМ ХАСКОВО АД</v>
      </c>
      <c r="B408" s="624" t="str">
        <f t="shared" si="28"/>
        <v>131407123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ВИНПРОМ ХАСКОВО АД</v>
      </c>
      <c r="B409" s="624" t="str">
        <f t="shared" si="28"/>
        <v>131407123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ВИНПРОМ ХАСКОВО АД</v>
      </c>
      <c r="B410" s="624" t="str">
        <f t="shared" ref="B410:B459" si="31">pdeBulstat</f>
        <v>131407123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ВИНПРОМ ХАСКОВО АД</v>
      </c>
      <c r="B411" s="624" t="str">
        <f t="shared" si="31"/>
        <v>131407123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ВИНПРОМ ХАСКОВО АД</v>
      </c>
      <c r="B412" s="624" t="str">
        <f t="shared" si="31"/>
        <v>131407123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ВИНПРОМ ХАСКОВО АД</v>
      </c>
      <c r="B413" s="624" t="str">
        <f t="shared" si="31"/>
        <v>131407123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ВИНПРОМ ХАСКОВО АД</v>
      </c>
      <c r="B414" s="624" t="str">
        <f t="shared" si="31"/>
        <v>131407123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ВИНПРОМ ХАСКОВО АД</v>
      </c>
      <c r="B415" s="624" t="str">
        <f t="shared" si="31"/>
        <v>131407123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ВИНПРОМ ХАСКОВО АД</v>
      </c>
      <c r="B416" s="624" t="str">
        <f t="shared" si="31"/>
        <v>131407123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11113</v>
      </c>
    </row>
    <row r="417" spans="1:8">
      <c r="A417" s="624" t="str">
        <f t="shared" si="30"/>
        <v>ВИНПРОМ ХАСКОВО АД</v>
      </c>
      <c r="B417" s="624" t="str">
        <f t="shared" si="31"/>
        <v>131407123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ВИНПРОМ ХАСКОВО АД</v>
      </c>
      <c r="B418" s="624" t="str">
        <f t="shared" si="31"/>
        <v>131407123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ВИНПРОМ ХАСКОВО АД</v>
      </c>
      <c r="B419" s="624" t="str">
        <f t="shared" si="31"/>
        <v>131407123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ВИНПРОМ ХАСКОВО АД</v>
      </c>
      <c r="B420" s="624" t="str">
        <f t="shared" si="31"/>
        <v>131407123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11113</v>
      </c>
    </row>
    <row r="421" spans="1:8">
      <c r="A421" s="624" t="str">
        <f t="shared" si="30"/>
        <v>ВИНПРОМ ХАСКОВО АД</v>
      </c>
      <c r="B421" s="624" t="str">
        <f t="shared" si="31"/>
        <v>131407123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197</v>
      </c>
    </row>
    <row r="422" spans="1:8">
      <c r="A422" s="624" t="str">
        <f t="shared" si="30"/>
        <v>ВИНПРОМ ХАСКОВО АД</v>
      </c>
      <c r="B422" s="624" t="str">
        <f t="shared" si="31"/>
        <v>131407123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ВИНПРОМ ХАСКОВО АД</v>
      </c>
      <c r="B423" s="624" t="str">
        <f t="shared" si="31"/>
        <v>131407123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ВИНПРОМ ХАСКОВО АД</v>
      </c>
      <c r="B424" s="624" t="str">
        <f t="shared" si="31"/>
        <v>131407123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ВИНПРОМ ХАСКОВО АД</v>
      </c>
      <c r="B425" s="624" t="str">
        <f t="shared" si="31"/>
        <v>131407123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ВИНПРОМ ХАСКОВО АД</v>
      </c>
      <c r="B426" s="624" t="str">
        <f t="shared" si="31"/>
        <v>131407123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ВИНПРОМ ХАСКОВО АД</v>
      </c>
      <c r="B427" s="624" t="str">
        <f t="shared" si="31"/>
        <v>131407123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ВИНПРОМ ХАСКОВО АД</v>
      </c>
      <c r="B428" s="624" t="str">
        <f t="shared" si="31"/>
        <v>131407123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ВИНПРОМ ХАСКОВО АД</v>
      </c>
      <c r="B429" s="624" t="str">
        <f t="shared" si="31"/>
        <v>131407123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ВИНПРОМ ХАСКОВО АД</v>
      </c>
      <c r="B430" s="624" t="str">
        <f t="shared" si="31"/>
        <v>131407123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ВИНПРОМ ХАСКОВО АД</v>
      </c>
      <c r="B431" s="624" t="str">
        <f t="shared" si="31"/>
        <v>131407123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ВИНПРОМ ХАСКОВО АД</v>
      </c>
      <c r="B432" s="624" t="str">
        <f t="shared" si="31"/>
        <v>131407123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ВИНПРОМ ХАСКОВО АД</v>
      </c>
      <c r="B433" s="624" t="str">
        <f t="shared" si="31"/>
        <v>131407123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ВИНПРОМ ХАСКОВО АД</v>
      </c>
      <c r="B434" s="624" t="str">
        <f t="shared" si="31"/>
        <v>131407123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11310</v>
      </c>
    </row>
    <row r="435" spans="1:8">
      <c r="A435" s="624" t="str">
        <f t="shared" si="30"/>
        <v>ВИНПРОМ ХАСКОВО АД</v>
      </c>
      <c r="B435" s="624" t="str">
        <f t="shared" si="31"/>
        <v>131407123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ВИНПРОМ ХАСКОВО АД</v>
      </c>
      <c r="B436" s="624" t="str">
        <f t="shared" si="31"/>
        <v>131407123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ВИНПРОМ ХАСКОВО АД</v>
      </c>
      <c r="B437" s="624" t="str">
        <f t="shared" si="31"/>
        <v>131407123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11310</v>
      </c>
    </row>
    <row r="438" spans="1:8">
      <c r="A438" s="624" t="str">
        <f t="shared" si="30"/>
        <v>ВИНПРОМ ХАСКОВО АД</v>
      </c>
      <c r="B438" s="624" t="str">
        <f t="shared" si="31"/>
        <v>131407123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ВИНПРОМ ХАСКОВО АД</v>
      </c>
      <c r="B439" s="624" t="str">
        <f t="shared" si="31"/>
        <v>131407123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ВИНПРОМ ХАСКОВО АД</v>
      </c>
      <c r="B440" s="624" t="str">
        <f t="shared" si="31"/>
        <v>131407123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ВИНПРОМ ХАСКОВО АД</v>
      </c>
      <c r="B441" s="624" t="str">
        <f t="shared" si="31"/>
        <v>131407123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ВИНПРОМ ХАСКОВО АД</v>
      </c>
      <c r="B442" s="624" t="str">
        <f t="shared" si="31"/>
        <v>131407123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ВИНПРОМ ХАСКОВО АД</v>
      </c>
      <c r="B443" s="624" t="str">
        <f t="shared" si="31"/>
        <v>131407123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ВИНПРОМ ХАСКОВО АД</v>
      </c>
      <c r="B444" s="624" t="str">
        <f t="shared" si="31"/>
        <v>131407123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ВИНПРОМ ХАСКОВО АД</v>
      </c>
      <c r="B445" s="624" t="str">
        <f t="shared" si="31"/>
        <v>131407123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ВИНПРОМ ХАСКОВО АД</v>
      </c>
      <c r="B446" s="624" t="str">
        <f t="shared" si="31"/>
        <v>131407123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ВИНПРОМ ХАСКОВО АД</v>
      </c>
      <c r="B447" s="624" t="str">
        <f t="shared" si="31"/>
        <v>131407123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ВИНПРОМ ХАСКОВО АД</v>
      </c>
      <c r="B448" s="624" t="str">
        <f t="shared" si="31"/>
        <v>131407123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ВИНПРОМ ХАСКОВО АД</v>
      </c>
      <c r="B449" s="624" t="str">
        <f t="shared" si="31"/>
        <v>131407123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ВИНПРОМ ХАСКОВО АД</v>
      </c>
      <c r="B450" s="624" t="str">
        <f t="shared" si="31"/>
        <v>131407123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ВИНПРОМ ХАСКОВО АД</v>
      </c>
      <c r="B451" s="624" t="str">
        <f t="shared" si="31"/>
        <v>131407123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ВИНПРОМ ХАСКОВО АД</v>
      </c>
      <c r="B452" s="624" t="str">
        <f t="shared" si="31"/>
        <v>131407123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ВИНПРОМ ХАСКОВО АД</v>
      </c>
      <c r="B453" s="624" t="str">
        <f t="shared" si="31"/>
        <v>131407123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ВИНПРОМ ХАСКОВО АД</v>
      </c>
      <c r="B454" s="624" t="str">
        <f t="shared" si="31"/>
        <v>131407123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ВИНПРОМ ХАСКОВО АД</v>
      </c>
      <c r="B455" s="624" t="str">
        <f t="shared" si="31"/>
        <v>131407123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ВИНПРОМ ХАСКОВО АД</v>
      </c>
      <c r="B456" s="624" t="str">
        <f t="shared" si="31"/>
        <v>131407123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ВИНПРОМ ХАСКОВО АД</v>
      </c>
      <c r="B457" s="624" t="str">
        <f t="shared" si="31"/>
        <v>131407123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ВИНПРОМ ХАСКОВО АД</v>
      </c>
      <c r="B458" s="624" t="str">
        <f t="shared" si="31"/>
        <v>131407123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ВИНПРОМ ХАСКОВО АД</v>
      </c>
      <c r="B459" s="624" t="str">
        <f t="shared" si="31"/>
        <v>131407123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ВИНПРОМ ХАСКОВО АД</v>
      </c>
      <c r="B461" s="624" t="str">
        <f t="shared" ref="B461:B524" si="34">pdeBulstat</f>
        <v>131407123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ВИНПРОМ ХАСКОВО АД</v>
      </c>
      <c r="B462" s="624" t="str">
        <f t="shared" si="34"/>
        <v>131407123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ВИНПРОМ ХАСКОВО АД</v>
      </c>
      <c r="B463" s="624" t="str">
        <f t="shared" si="34"/>
        <v>131407123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ВИНПРОМ ХАСКОВО АД</v>
      </c>
      <c r="B464" s="624" t="str">
        <f t="shared" si="34"/>
        <v>131407123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ВИНПРОМ ХАСКОВО АД</v>
      </c>
      <c r="B465" s="624" t="str">
        <f t="shared" si="34"/>
        <v>131407123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44</v>
      </c>
    </row>
    <row r="466" spans="1:8">
      <c r="A466" s="624" t="str">
        <f t="shared" si="33"/>
        <v>ВИНПРОМ ХАСКОВО АД</v>
      </c>
      <c r="B466" s="624" t="str">
        <f t="shared" si="34"/>
        <v>131407123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ВИНПРОМ ХАСКОВО АД</v>
      </c>
      <c r="B467" s="624" t="str">
        <f t="shared" si="34"/>
        <v>131407123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ВИНПРОМ ХАСКОВО АД</v>
      </c>
      <c r="B468" s="624" t="str">
        <f t="shared" si="34"/>
        <v>131407123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ВИНПРОМ ХАСКОВО АД</v>
      </c>
      <c r="B469" s="624" t="str">
        <f t="shared" si="34"/>
        <v>131407123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44</v>
      </c>
    </row>
    <row r="470" spans="1:8">
      <c r="A470" s="624" t="str">
        <f t="shared" si="33"/>
        <v>ВИНПРОМ ХАСКОВО АД</v>
      </c>
      <c r="B470" s="624" t="str">
        <f t="shared" si="34"/>
        <v>131407123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0</v>
      </c>
    </row>
    <row r="471" spans="1:8">
      <c r="A471" s="624" t="str">
        <f t="shared" si="33"/>
        <v>ВИНПРОМ ХАСКОВО АД</v>
      </c>
      <c r="B471" s="624" t="str">
        <f t="shared" si="34"/>
        <v>131407123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ВИНПРОМ ХАСКОВО АД</v>
      </c>
      <c r="B472" s="624" t="str">
        <f t="shared" si="34"/>
        <v>131407123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191</v>
      </c>
    </row>
    <row r="473" spans="1:8">
      <c r="A473" s="624" t="str">
        <f t="shared" si="33"/>
        <v>ВИНПРОМ ХАСКОВО АД</v>
      </c>
      <c r="B473" s="624" t="str">
        <f t="shared" si="34"/>
        <v>131407123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ВИНПРОМ ХАСКОВО АД</v>
      </c>
      <c r="B474" s="624" t="str">
        <f t="shared" si="34"/>
        <v>131407123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ВИНПРОМ ХАСКОВО АД</v>
      </c>
      <c r="B475" s="624" t="str">
        <f t="shared" si="34"/>
        <v>131407123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ВИНПРОМ ХАСКОВО АД</v>
      </c>
      <c r="B476" s="624" t="str">
        <f t="shared" si="34"/>
        <v>131407123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191</v>
      </c>
    </row>
    <row r="477" spans="1:8">
      <c r="A477" s="624" t="str">
        <f t="shared" si="33"/>
        <v>ВИНПРОМ ХАСКОВО АД</v>
      </c>
      <c r="B477" s="624" t="str">
        <f t="shared" si="34"/>
        <v>131407123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0</v>
      </c>
    </row>
    <row r="478" spans="1:8">
      <c r="A478" s="624" t="str">
        <f t="shared" si="33"/>
        <v>ВИНПРОМ ХАСКОВО АД</v>
      </c>
      <c r="B478" s="624" t="str">
        <f t="shared" si="34"/>
        <v>131407123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0</v>
      </c>
    </row>
    <row r="479" spans="1:8">
      <c r="A479" s="624" t="str">
        <f t="shared" si="33"/>
        <v>ВИНПРОМ ХАСКОВО АД</v>
      </c>
      <c r="B479" s="624" t="str">
        <f t="shared" si="34"/>
        <v>131407123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ВИНПРОМ ХАСКОВО АД</v>
      </c>
      <c r="B480" s="624" t="str">
        <f t="shared" si="34"/>
        <v>131407123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ВИНПРОМ ХАСКОВО АД</v>
      </c>
      <c r="B481" s="624" t="str">
        <f t="shared" si="34"/>
        <v>131407123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ВИНПРОМ ХАСКОВО АД</v>
      </c>
      <c r="B482" s="624" t="str">
        <f t="shared" si="34"/>
        <v>131407123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ВИНПРОМ ХАСКОВО АД</v>
      </c>
      <c r="B483" s="624" t="str">
        <f t="shared" si="34"/>
        <v>131407123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ВИНПРОМ ХАСКОВО АД</v>
      </c>
      <c r="B484" s="624" t="str">
        <f t="shared" si="34"/>
        <v>131407123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ВИНПРОМ ХАСКОВО АД</v>
      </c>
      <c r="B485" s="624" t="str">
        <f t="shared" si="34"/>
        <v>131407123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ВИНПРОМ ХАСКОВО АД</v>
      </c>
      <c r="B486" s="624" t="str">
        <f t="shared" si="34"/>
        <v>131407123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ВИНПРОМ ХАСКОВО АД</v>
      </c>
      <c r="B487" s="624" t="str">
        <f t="shared" si="34"/>
        <v>131407123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ВИНПРОМ ХАСКОВО АД</v>
      </c>
      <c r="B488" s="624" t="str">
        <f t="shared" si="34"/>
        <v>131407123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0</v>
      </c>
    </row>
    <row r="489" spans="1:8">
      <c r="A489" s="624" t="str">
        <f t="shared" si="33"/>
        <v>ВИНПРОМ ХАСКОВО АД</v>
      </c>
      <c r="B489" s="624" t="str">
        <f t="shared" si="34"/>
        <v>131407123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ВИНПРОМ ХАСКОВО АД</v>
      </c>
      <c r="B490" s="624" t="str">
        <f t="shared" si="34"/>
        <v>131407123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235</v>
      </c>
    </row>
    <row r="491" spans="1:8">
      <c r="A491" s="624" t="str">
        <f t="shared" si="33"/>
        <v>ВИНПРОМ ХАСКОВО АД</v>
      </c>
      <c r="B491" s="624" t="str">
        <f t="shared" si="34"/>
        <v>131407123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ВИНПРОМ ХАСКОВО АД</v>
      </c>
      <c r="B492" s="624" t="str">
        <f t="shared" si="34"/>
        <v>131407123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ВИНПРОМ ХАСКОВО АД</v>
      </c>
      <c r="B493" s="624" t="str">
        <f t="shared" si="34"/>
        <v>131407123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ВИНПРОМ ХАСКОВО АД</v>
      </c>
      <c r="B494" s="624" t="str">
        <f t="shared" si="34"/>
        <v>131407123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ВИНПРОМ ХАСКОВО АД</v>
      </c>
      <c r="B495" s="624" t="str">
        <f t="shared" si="34"/>
        <v>131407123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ВИНПРОМ ХАСКОВО АД</v>
      </c>
      <c r="B496" s="624" t="str">
        <f t="shared" si="34"/>
        <v>131407123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ВИНПРОМ ХАСКОВО АД</v>
      </c>
      <c r="B497" s="624" t="str">
        <f t="shared" si="34"/>
        <v>131407123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ВИНПРОМ ХАСКОВО АД</v>
      </c>
      <c r="B498" s="624" t="str">
        <f t="shared" si="34"/>
        <v>131407123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ВИНПРОМ ХАСКОВО АД</v>
      </c>
      <c r="B499" s="624" t="str">
        <f t="shared" si="34"/>
        <v>131407123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ВИНПРОМ ХАСКОВО АД</v>
      </c>
      <c r="B500" s="624" t="str">
        <f t="shared" si="34"/>
        <v>131407123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ВИНПРОМ ХАСКОВО АД</v>
      </c>
      <c r="B501" s="624" t="str">
        <f t="shared" si="34"/>
        <v>131407123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ВИНПРОМ ХАСКОВО АД</v>
      </c>
      <c r="B502" s="624" t="str">
        <f t="shared" si="34"/>
        <v>131407123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ВИНПРОМ ХАСКОВО АД</v>
      </c>
      <c r="B503" s="624" t="str">
        <f t="shared" si="34"/>
        <v>131407123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ВИНПРОМ ХАСКОВО АД</v>
      </c>
      <c r="B504" s="624" t="str">
        <f t="shared" si="34"/>
        <v>131407123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ВИНПРОМ ХАСКОВО АД</v>
      </c>
      <c r="B505" s="624" t="str">
        <f t="shared" si="34"/>
        <v>131407123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ВИНПРОМ ХАСКОВО АД</v>
      </c>
      <c r="B506" s="624" t="str">
        <f t="shared" si="34"/>
        <v>131407123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ВИНПРОМ ХАСКОВО АД</v>
      </c>
      <c r="B507" s="624" t="str">
        <f t="shared" si="34"/>
        <v>131407123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ВИНПРОМ ХАСКОВО АД</v>
      </c>
      <c r="B508" s="624" t="str">
        <f t="shared" si="34"/>
        <v>131407123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ВИНПРОМ ХАСКОВО АД</v>
      </c>
      <c r="B509" s="624" t="str">
        <f t="shared" si="34"/>
        <v>131407123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ВИНПРОМ ХАСКОВО АД</v>
      </c>
      <c r="B510" s="624" t="str">
        <f t="shared" si="34"/>
        <v>131407123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ВИНПРОМ ХАСКОВО АД</v>
      </c>
      <c r="B511" s="624" t="str">
        <f t="shared" si="34"/>
        <v>131407123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ВИНПРОМ ХАСКОВО АД</v>
      </c>
      <c r="B512" s="624" t="str">
        <f t="shared" si="34"/>
        <v>131407123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ВИНПРОМ ХАСКОВО АД</v>
      </c>
      <c r="B513" s="624" t="str">
        <f t="shared" si="34"/>
        <v>131407123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ВИНПРОМ ХАСКОВО АД</v>
      </c>
      <c r="B514" s="624" t="str">
        <f t="shared" si="34"/>
        <v>131407123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ВИНПРОМ ХАСКОВО АД</v>
      </c>
      <c r="B515" s="624" t="str">
        <f t="shared" si="34"/>
        <v>131407123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ВИНПРОМ ХАСКОВО АД</v>
      </c>
      <c r="B516" s="624" t="str">
        <f t="shared" si="34"/>
        <v>131407123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ВИНПРОМ ХАСКОВО АД</v>
      </c>
      <c r="B517" s="624" t="str">
        <f t="shared" si="34"/>
        <v>131407123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ВИНПРОМ ХАСКОВО АД</v>
      </c>
      <c r="B518" s="624" t="str">
        <f t="shared" si="34"/>
        <v>131407123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ВИНПРОМ ХАСКОВО АД</v>
      </c>
      <c r="B519" s="624" t="str">
        <f t="shared" si="34"/>
        <v>131407123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ВИНПРОМ ХАСКОВО АД</v>
      </c>
      <c r="B520" s="624" t="str">
        <f t="shared" si="34"/>
        <v>131407123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ВИНПРОМ ХАСКОВО АД</v>
      </c>
      <c r="B521" s="624" t="str">
        <f t="shared" si="34"/>
        <v>131407123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ВИНПРОМ ХАСКОВО АД</v>
      </c>
      <c r="B522" s="624" t="str">
        <f t="shared" si="34"/>
        <v>131407123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ВИНПРОМ ХАСКОВО АД</v>
      </c>
      <c r="B523" s="624" t="str">
        <f t="shared" si="34"/>
        <v>131407123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ВИНПРОМ ХАСКОВО АД</v>
      </c>
      <c r="B524" s="624" t="str">
        <f t="shared" si="34"/>
        <v>131407123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ВИНПРОМ ХАСКОВО АД</v>
      </c>
      <c r="B525" s="624" t="str">
        <f t="shared" ref="B525:B588" si="37">pdeBulstat</f>
        <v>131407123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ВИНПРОМ ХАСКОВО АД</v>
      </c>
      <c r="B526" s="624" t="str">
        <f t="shared" si="37"/>
        <v>131407123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ВИНПРОМ ХАСКОВО АД</v>
      </c>
      <c r="B527" s="624" t="str">
        <f t="shared" si="37"/>
        <v>131407123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ВИНПРОМ ХАСКОВО АД</v>
      </c>
      <c r="B528" s="624" t="str">
        <f t="shared" si="37"/>
        <v>131407123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ВИНПРОМ ХАСКОВО АД</v>
      </c>
      <c r="B529" s="624" t="str">
        <f t="shared" si="37"/>
        <v>131407123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ВИНПРОМ ХАСКОВО АД</v>
      </c>
      <c r="B530" s="624" t="str">
        <f t="shared" si="37"/>
        <v>131407123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ВИНПРОМ ХАСКОВО АД</v>
      </c>
      <c r="B531" s="624" t="str">
        <f t="shared" si="37"/>
        <v>131407123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ВИНПРОМ ХАСКОВО АД</v>
      </c>
      <c r="B532" s="624" t="str">
        <f t="shared" si="37"/>
        <v>131407123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ВИНПРОМ ХАСКОВО АД</v>
      </c>
      <c r="B533" s="624" t="str">
        <f t="shared" si="37"/>
        <v>131407123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ВИНПРОМ ХАСКОВО АД</v>
      </c>
      <c r="B534" s="624" t="str">
        <f t="shared" si="37"/>
        <v>131407123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ВИНПРОМ ХАСКОВО АД</v>
      </c>
      <c r="B535" s="624" t="str">
        <f t="shared" si="37"/>
        <v>131407123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ВИНПРОМ ХАСКОВО АД</v>
      </c>
      <c r="B536" s="624" t="str">
        <f t="shared" si="37"/>
        <v>131407123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ВИНПРОМ ХАСКОВО АД</v>
      </c>
      <c r="B537" s="624" t="str">
        <f t="shared" si="37"/>
        <v>131407123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ВИНПРОМ ХАСКОВО АД</v>
      </c>
      <c r="B538" s="624" t="str">
        <f t="shared" si="37"/>
        <v>131407123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ВИНПРОМ ХАСКОВО АД</v>
      </c>
      <c r="B539" s="624" t="str">
        <f t="shared" si="37"/>
        <v>131407123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ВИНПРОМ ХАСКОВО АД</v>
      </c>
      <c r="B540" s="624" t="str">
        <f t="shared" si="37"/>
        <v>131407123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ВИНПРОМ ХАСКОВО АД</v>
      </c>
      <c r="B541" s="624" t="str">
        <f t="shared" si="37"/>
        <v>131407123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ВИНПРОМ ХАСКОВО АД</v>
      </c>
      <c r="B542" s="624" t="str">
        <f t="shared" si="37"/>
        <v>131407123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ВИНПРОМ ХАСКОВО АД</v>
      </c>
      <c r="B543" s="624" t="str">
        <f t="shared" si="37"/>
        <v>131407123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ВИНПРОМ ХАСКОВО АД</v>
      </c>
      <c r="B544" s="624" t="str">
        <f t="shared" si="37"/>
        <v>131407123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ВИНПРОМ ХАСКОВО АД</v>
      </c>
      <c r="B545" s="624" t="str">
        <f t="shared" si="37"/>
        <v>131407123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ВИНПРОМ ХАСКОВО АД</v>
      </c>
      <c r="B546" s="624" t="str">
        <f t="shared" si="37"/>
        <v>131407123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ВИНПРОМ ХАСКОВО АД</v>
      </c>
      <c r="B547" s="624" t="str">
        <f t="shared" si="37"/>
        <v>131407123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ВИНПРОМ ХАСКОВО АД</v>
      </c>
      <c r="B548" s="624" t="str">
        <f t="shared" si="37"/>
        <v>131407123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ВИНПРОМ ХАСКОВО АД</v>
      </c>
      <c r="B549" s="624" t="str">
        <f t="shared" si="37"/>
        <v>131407123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ВИНПРОМ ХАСКОВО АД</v>
      </c>
      <c r="B550" s="624" t="str">
        <f t="shared" si="37"/>
        <v>131407123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ВИНПРОМ ХАСКОВО АД</v>
      </c>
      <c r="B551" s="624" t="str">
        <f t="shared" si="37"/>
        <v>131407123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ВИНПРОМ ХАСКОВО АД</v>
      </c>
      <c r="B552" s="624" t="str">
        <f t="shared" si="37"/>
        <v>131407123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ВИНПРОМ ХАСКОВО АД</v>
      </c>
      <c r="B553" s="624" t="str">
        <f t="shared" si="37"/>
        <v>131407123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ВИНПРОМ ХАСКОВО АД</v>
      </c>
      <c r="B554" s="624" t="str">
        <f t="shared" si="37"/>
        <v>131407123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ВИНПРОМ ХАСКОВО АД</v>
      </c>
      <c r="B555" s="624" t="str">
        <f t="shared" si="37"/>
        <v>131407123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44</v>
      </c>
    </row>
    <row r="556" spans="1:8">
      <c r="A556" s="624" t="str">
        <f t="shared" si="36"/>
        <v>ВИНПРОМ ХАСКОВО АД</v>
      </c>
      <c r="B556" s="624" t="str">
        <f t="shared" si="37"/>
        <v>131407123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ВИНПРОМ ХАСКОВО АД</v>
      </c>
      <c r="B557" s="624" t="str">
        <f t="shared" si="37"/>
        <v>131407123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ВИНПРОМ ХАСКОВО АД</v>
      </c>
      <c r="B558" s="624" t="str">
        <f t="shared" si="37"/>
        <v>131407123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ВИНПРОМ ХАСКОВО АД</v>
      </c>
      <c r="B559" s="624" t="str">
        <f t="shared" si="37"/>
        <v>131407123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44</v>
      </c>
    </row>
    <row r="560" spans="1:8">
      <c r="A560" s="624" t="str">
        <f t="shared" si="36"/>
        <v>ВИНПРОМ ХАСКОВО АД</v>
      </c>
      <c r="B560" s="624" t="str">
        <f t="shared" si="37"/>
        <v>131407123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0</v>
      </c>
    </row>
    <row r="561" spans="1:8">
      <c r="A561" s="624" t="str">
        <f t="shared" si="36"/>
        <v>ВИНПРОМ ХАСКОВО АД</v>
      </c>
      <c r="B561" s="624" t="str">
        <f t="shared" si="37"/>
        <v>131407123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ВИНПРОМ ХАСКОВО АД</v>
      </c>
      <c r="B562" s="624" t="str">
        <f t="shared" si="37"/>
        <v>131407123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191</v>
      </c>
    </row>
    <row r="563" spans="1:8">
      <c r="A563" s="624" t="str">
        <f t="shared" si="36"/>
        <v>ВИНПРОМ ХАСКОВО АД</v>
      </c>
      <c r="B563" s="624" t="str">
        <f t="shared" si="37"/>
        <v>131407123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ВИНПРОМ ХАСКОВО АД</v>
      </c>
      <c r="B564" s="624" t="str">
        <f t="shared" si="37"/>
        <v>131407123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ВИНПРОМ ХАСКОВО АД</v>
      </c>
      <c r="B565" s="624" t="str">
        <f t="shared" si="37"/>
        <v>131407123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ВИНПРОМ ХАСКОВО АД</v>
      </c>
      <c r="B566" s="624" t="str">
        <f t="shared" si="37"/>
        <v>131407123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191</v>
      </c>
    </row>
    <row r="567" spans="1:8">
      <c r="A567" s="624" t="str">
        <f t="shared" si="36"/>
        <v>ВИНПРОМ ХАСКОВО АД</v>
      </c>
      <c r="B567" s="624" t="str">
        <f t="shared" si="37"/>
        <v>131407123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0</v>
      </c>
    </row>
    <row r="568" spans="1:8">
      <c r="A568" s="624" t="str">
        <f t="shared" si="36"/>
        <v>ВИНПРОМ ХАСКОВО АД</v>
      </c>
      <c r="B568" s="624" t="str">
        <f t="shared" si="37"/>
        <v>131407123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0</v>
      </c>
    </row>
    <row r="569" spans="1:8">
      <c r="A569" s="624" t="str">
        <f t="shared" si="36"/>
        <v>ВИНПРОМ ХАСКОВО АД</v>
      </c>
      <c r="B569" s="624" t="str">
        <f t="shared" si="37"/>
        <v>131407123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ВИНПРОМ ХАСКОВО АД</v>
      </c>
      <c r="B570" s="624" t="str">
        <f t="shared" si="37"/>
        <v>131407123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ВИНПРОМ ХАСКОВО АД</v>
      </c>
      <c r="B571" s="624" t="str">
        <f t="shared" si="37"/>
        <v>131407123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ВИНПРОМ ХАСКОВО АД</v>
      </c>
      <c r="B572" s="624" t="str">
        <f t="shared" si="37"/>
        <v>131407123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ВИНПРОМ ХАСКОВО АД</v>
      </c>
      <c r="B573" s="624" t="str">
        <f t="shared" si="37"/>
        <v>131407123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ВИНПРОМ ХАСКОВО АД</v>
      </c>
      <c r="B574" s="624" t="str">
        <f t="shared" si="37"/>
        <v>131407123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ВИНПРОМ ХАСКОВО АД</v>
      </c>
      <c r="B575" s="624" t="str">
        <f t="shared" si="37"/>
        <v>131407123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ВИНПРОМ ХАСКОВО АД</v>
      </c>
      <c r="B576" s="624" t="str">
        <f t="shared" si="37"/>
        <v>131407123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ВИНПРОМ ХАСКОВО АД</v>
      </c>
      <c r="B577" s="624" t="str">
        <f t="shared" si="37"/>
        <v>131407123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ВИНПРОМ ХАСКОВО АД</v>
      </c>
      <c r="B578" s="624" t="str">
        <f t="shared" si="37"/>
        <v>131407123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0</v>
      </c>
    </row>
    <row r="579" spans="1:8">
      <c r="A579" s="624" t="str">
        <f t="shared" si="36"/>
        <v>ВИНПРОМ ХАСКОВО АД</v>
      </c>
      <c r="B579" s="624" t="str">
        <f t="shared" si="37"/>
        <v>131407123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ВИНПРОМ ХАСКОВО АД</v>
      </c>
      <c r="B580" s="624" t="str">
        <f t="shared" si="37"/>
        <v>131407123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235</v>
      </c>
    </row>
    <row r="581" spans="1:8">
      <c r="A581" s="624" t="str">
        <f t="shared" si="36"/>
        <v>ВИНПРОМ ХАСКОВО АД</v>
      </c>
      <c r="B581" s="624" t="str">
        <f t="shared" si="37"/>
        <v>131407123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ВИНПРОМ ХАСКОВО АД</v>
      </c>
      <c r="B582" s="624" t="str">
        <f t="shared" si="37"/>
        <v>131407123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ВИНПРОМ ХАСКОВО АД</v>
      </c>
      <c r="B583" s="624" t="str">
        <f t="shared" si="37"/>
        <v>131407123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ВИНПРОМ ХАСКОВО АД</v>
      </c>
      <c r="B584" s="624" t="str">
        <f t="shared" si="37"/>
        <v>131407123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ВИНПРОМ ХАСКОВО АД</v>
      </c>
      <c r="B585" s="624" t="str">
        <f t="shared" si="37"/>
        <v>131407123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ВИНПРОМ ХАСКОВО АД</v>
      </c>
      <c r="B586" s="624" t="str">
        <f t="shared" si="37"/>
        <v>131407123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ВИНПРОМ ХАСКОВО АД</v>
      </c>
      <c r="B587" s="624" t="str">
        <f t="shared" si="37"/>
        <v>131407123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ВИНПРОМ ХАСКОВО АД</v>
      </c>
      <c r="B588" s="624" t="str">
        <f t="shared" si="37"/>
        <v>131407123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ВИНПРОМ ХАСКОВО АД</v>
      </c>
      <c r="B589" s="624" t="str">
        <f t="shared" ref="B589:B652" si="40">pdeBulstat</f>
        <v>131407123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ВИНПРОМ ХАСКОВО АД</v>
      </c>
      <c r="B590" s="624" t="str">
        <f t="shared" si="40"/>
        <v>131407123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ВИНПРОМ ХАСКОВО АД</v>
      </c>
      <c r="B591" s="624" t="str">
        <f t="shared" si="40"/>
        <v>131407123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ВИНПРОМ ХАСКОВО АД</v>
      </c>
      <c r="B592" s="624" t="str">
        <f t="shared" si="40"/>
        <v>131407123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ВИНПРОМ ХАСКОВО АД</v>
      </c>
      <c r="B593" s="624" t="str">
        <f t="shared" si="40"/>
        <v>131407123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ВИНПРОМ ХАСКОВО АД</v>
      </c>
      <c r="B594" s="624" t="str">
        <f t="shared" si="40"/>
        <v>131407123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ВИНПРОМ ХАСКОВО АД</v>
      </c>
      <c r="B595" s="624" t="str">
        <f t="shared" si="40"/>
        <v>131407123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ВИНПРОМ ХАСКОВО АД</v>
      </c>
      <c r="B596" s="624" t="str">
        <f t="shared" si="40"/>
        <v>131407123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ВИНПРОМ ХАСКОВО АД</v>
      </c>
      <c r="B597" s="624" t="str">
        <f t="shared" si="40"/>
        <v>131407123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ВИНПРОМ ХАСКОВО АД</v>
      </c>
      <c r="B598" s="624" t="str">
        <f t="shared" si="40"/>
        <v>131407123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ВИНПРОМ ХАСКОВО АД</v>
      </c>
      <c r="B599" s="624" t="str">
        <f t="shared" si="40"/>
        <v>131407123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ВИНПРОМ ХАСКОВО АД</v>
      </c>
      <c r="B600" s="624" t="str">
        <f t="shared" si="40"/>
        <v>131407123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ВИНПРОМ ХАСКОВО АД</v>
      </c>
      <c r="B601" s="624" t="str">
        <f t="shared" si="40"/>
        <v>131407123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ВИНПРОМ ХАСКОВО АД</v>
      </c>
      <c r="B602" s="624" t="str">
        <f t="shared" si="40"/>
        <v>131407123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ВИНПРОМ ХАСКОВО АД</v>
      </c>
      <c r="B603" s="624" t="str">
        <f t="shared" si="40"/>
        <v>131407123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ВИНПРОМ ХАСКОВО АД</v>
      </c>
      <c r="B604" s="624" t="str">
        <f t="shared" si="40"/>
        <v>131407123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ВИНПРОМ ХАСКОВО АД</v>
      </c>
      <c r="B605" s="624" t="str">
        <f t="shared" si="40"/>
        <v>131407123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ВИНПРОМ ХАСКОВО АД</v>
      </c>
      <c r="B606" s="624" t="str">
        <f t="shared" si="40"/>
        <v>131407123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ВИНПРОМ ХАСКОВО АД</v>
      </c>
      <c r="B607" s="624" t="str">
        <f t="shared" si="40"/>
        <v>131407123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ВИНПРОМ ХАСКОВО АД</v>
      </c>
      <c r="B608" s="624" t="str">
        <f t="shared" si="40"/>
        <v>131407123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ВИНПРОМ ХАСКОВО АД</v>
      </c>
      <c r="B609" s="624" t="str">
        <f t="shared" si="40"/>
        <v>131407123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ВИНПРОМ ХАСКОВО АД</v>
      </c>
      <c r="B610" s="624" t="str">
        <f t="shared" si="40"/>
        <v>131407123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ВИНПРОМ ХАСКОВО АД</v>
      </c>
      <c r="B611" s="624" t="str">
        <f t="shared" si="40"/>
        <v>131407123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ВИНПРОМ ХАСКОВО АД</v>
      </c>
      <c r="B612" s="624" t="str">
        <f t="shared" si="40"/>
        <v>131407123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ВИНПРОМ ХАСКОВО АД</v>
      </c>
      <c r="B613" s="624" t="str">
        <f t="shared" si="40"/>
        <v>131407123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ВИНПРОМ ХАСКОВО АД</v>
      </c>
      <c r="B614" s="624" t="str">
        <f t="shared" si="40"/>
        <v>131407123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ВИНПРОМ ХАСКОВО АД</v>
      </c>
      <c r="B615" s="624" t="str">
        <f t="shared" si="40"/>
        <v>131407123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ВИНПРОМ ХАСКОВО АД</v>
      </c>
      <c r="B616" s="624" t="str">
        <f t="shared" si="40"/>
        <v>131407123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ВИНПРОМ ХАСКОВО АД</v>
      </c>
      <c r="B617" s="624" t="str">
        <f t="shared" si="40"/>
        <v>131407123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ВИНПРОМ ХАСКОВО АД</v>
      </c>
      <c r="B618" s="624" t="str">
        <f t="shared" si="40"/>
        <v>131407123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ВИНПРОМ ХАСКОВО АД</v>
      </c>
      <c r="B619" s="624" t="str">
        <f t="shared" si="40"/>
        <v>131407123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ВИНПРОМ ХАСКОВО АД</v>
      </c>
      <c r="B620" s="624" t="str">
        <f t="shared" si="40"/>
        <v>131407123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ВИНПРОМ ХАСКОВО АД</v>
      </c>
      <c r="B621" s="624" t="str">
        <f t="shared" si="40"/>
        <v>131407123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ВИНПРОМ ХАСКОВО АД</v>
      </c>
      <c r="B622" s="624" t="str">
        <f t="shared" si="40"/>
        <v>131407123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ВИНПРОМ ХАСКОВО АД</v>
      </c>
      <c r="B623" s="624" t="str">
        <f t="shared" si="40"/>
        <v>131407123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ВИНПРОМ ХАСКОВО АД</v>
      </c>
      <c r="B624" s="624" t="str">
        <f t="shared" si="40"/>
        <v>131407123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ВИНПРОМ ХАСКОВО АД</v>
      </c>
      <c r="B625" s="624" t="str">
        <f t="shared" si="40"/>
        <v>131407123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ВИНПРОМ ХАСКОВО АД</v>
      </c>
      <c r="B626" s="624" t="str">
        <f t="shared" si="40"/>
        <v>131407123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ВИНПРОМ ХАСКОВО АД</v>
      </c>
      <c r="B627" s="624" t="str">
        <f t="shared" si="40"/>
        <v>131407123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ВИНПРОМ ХАСКОВО АД</v>
      </c>
      <c r="B628" s="624" t="str">
        <f t="shared" si="40"/>
        <v>131407123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ВИНПРОМ ХАСКОВО АД</v>
      </c>
      <c r="B629" s="624" t="str">
        <f t="shared" si="40"/>
        <v>131407123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ВИНПРОМ ХАСКОВО АД</v>
      </c>
      <c r="B630" s="624" t="str">
        <f t="shared" si="40"/>
        <v>131407123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ВИНПРОМ ХАСКОВО АД</v>
      </c>
      <c r="B631" s="624" t="str">
        <f t="shared" si="40"/>
        <v>131407123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ВИНПРОМ ХАСКОВО АД</v>
      </c>
      <c r="B632" s="624" t="str">
        <f t="shared" si="40"/>
        <v>131407123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ВИНПРОМ ХАСКОВО АД</v>
      </c>
      <c r="B633" s="624" t="str">
        <f t="shared" si="40"/>
        <v>131407123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ВИНПРОМ ХАСКОВО АД</v>
      </c>
      <c r="B634" s="624" t="str">
        <f t="shared" si="40"/>
        <v>131407123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ВИНПРОМ ХАСКОВО АД</v>
      </c>
      <c r="B635" s="624" t="str">
        <f t="shared" si="40"/>
        <v>131407123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ВИНПРОМ ХАСКОВО АД</v>
      </c>
      <c r="B636" s="624" t="str">
        <f t="shared" si="40"/>
        <v>131407123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ВИНПРОМ ХАСКОВО АД</v>
      </c>
      <c r="B637" s="624" t="str">
        <f t="shared" si="40"/>
        <v>131407123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ВИНПРОМ ХАСКОВО АД</v>
      </c>
      <c r="B638" s="624" t="str">
        <f t="shared" si="40"/>
        <v>131407123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ВИНПРОМ ХАСКОВО АД</v>
      </c>
      <c r="B639" s="624" t="str">
        <f t="shared" si="40"/>
        <v>131407123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ВИНПРОМ ХАСКОВО АД</v>
      </c>
      <c r="B640" s="624" t="str">
        <f t="shared" si="40"/>
        <v>131407123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ВИНПРОМ ХАСКОВО АД</v>
      </c>
      <c r="B641" s="624" t="str">
        <f t="shared" si="40"/>
        <v>131407123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ВИНПРОМ ХАСКОВО АД</v>
      </c>
      <c r="B642" s="624" t="str">
        <f t="shared" si="40"/>
        <v>131407123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ВИНПРОМ ХАСКОВО АД</v>
      </c>
      <c r="B643" s="624" t="str">
        <f t="shared" si="40"/>
        <v>131407123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ВИНПРОМ ХАСКОВО АД</v>
      </c>
      <c r="B644" s="624" t="str">
        <f t="shared" si="40"/>
        <v>131407123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ВИНПРОМ ХАСКОВО АД</v>
      </c>
      <c r="B645" s="624" t="str">
        <f t="shared" si="40"/>
        <v>131407123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44</v>
      </c>
    </row>
    <row r="646" spans="1:8">
      <c r="A646" s="624" t="str">
        <f t="shared" si="39"/>
        <v>ВИНПРОМ ХАСКОВО АД</v>
      </c>
      <c r="B646" s="624" t="str">
        <f t="shared" si="40"/>
        <v>131407123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ВИНПРОМ ХАСКОВО АД</v>
      </c>
      <c r="B647" s="624" t="str">
        <f t="shared" si="40"/>
        <v>131407123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ВИНПРОМ ХАСКОВО АД</v>
      </c>
      <c r="B648" s="624" t="str">
        <f t="shared" si="40"/>
        <v>131407123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ВИНПРОМ ХАСКОВО АД</v>
      </c>
      <c r="B649" s="624" t="str">
        <f t="shared" si="40"/>
        <v>131407123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44</v>
      </c>
    </row>
    <row r="650" spans="1:8">
      <c r="A650" s="624" t="str">
        <f t="shared" si="39"/>
        <v>ВИНПРОМ ХАСКОВО АД</v>
      </c>
      <c r="B650" s="624" t="str">
        <f t="shared" si="40"/>
        <v>131407123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0</v>
      </c>
    </row>
    <row r="651" spans="1:8">
      <c r="A651" s="624" t="str">
        <f t="shared" si="39"/>
        <v>ВИНПРОМ ХАСКОВО АД</v>
      </c>
      <c r="B651" s="624" t="str">
        <f t="shared" si="40"/>
        <v>131407123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ВИНПРОМ ХАСКОВО АД</v>
      </c>
      <c r="B652" s="624" t="str">
        <f t="shared" si="40"/>
        <v>131407123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191</v>
      </c>
    </row>
    <row r="653" spans="1:8">
      <c r="A653" s="624" t="str">
        <f t="shared" ref="A653:A716" si="42">pdeName</f>
        <v>ВИНПРОМ ХАСКОВО АД</v>
      </c>
      <c r="B653" s="624" t="str">
        <f t="shared" ref="B653:B716" si="43">pdeBulstat</f>
        <v>131407123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ВИНПРОМ ХАСКОВО АД</v>
      </c>
      <c r="B654" s="624" t="str">
        <f t="shared" si="43"/>
        <v>131407123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ВИНПРОМ ХАСКОВО АД</v>
      </c>
      <c r="B655" s="624" t="str">
        <f t="shared" si="43"/>
        <v>131407123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ВИНПРОМ ХАСКОВО АД</v>
      </c>
      <c r="B656" s="624" t="str">
        <f t="shared" si="43"/>
        <v>131407123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191</v>
      </c>
    </row>
    <row r="657" spans="1:8">
      <c r="A657" s="624" t="str">
        <f t="shared" si="42"/>
        <v>ВИНПРОМ ХАСКОВО АД</v>
      </c>
      <c r="B657" s="624" t="str">
        <f t="shared" si="43"/>
        <v>131407123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0</v>
      </c>
    </row>
    <row r="658" spans="1:8">
      <c r="A658" s="624" t="str">
        <f t="shared" si="42"/>
        <v>ВИНПРОМ ХАСКОВО АД</v>
      </c>
      <c r="B658" s="624" t="str">
        <f t="shared" si="43"/>
        <v>131407123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0</v>
      </c>
    </row>
    <row r="659" spans="1:8">
      <c r="A659" s="624" t="str">
        <f t="shared" si="42"/>
        <v>ВИНПРОМ ХАСКОВО АД</v>
      </c>
      <c r="B659" s="624" t="str">
        <f t="shared" si="43"/>
        <v>131407123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ВИНПРОМ ХАСКОВО АД</v>
      </c>
      <c r="B660" s="624" t="str">
        <f t="shared" si="43"/>
        <v>131407123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ВИНПРОМ ХАСКОВО АД</v>
      </c>
      <c r="B661" s="624" t="str">
        <f t="shared" si="43"/>
        <v>131407123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ВИНПРОМ ХАСКОВО АД</v>
      </c>
      <c r="B662" s="624" t="str">
        <f t="shared" si="43"/>
        <v>131407123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ВИНПРОМ ХАСКОВО АД</v>
      </c>
      <c r="B663" s="624" t="str">
        <f t="shared" si="43"/>
        <v>131407123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ВИНПРОМ ХАСКОВО АД</v>
      </c>
      <c r="B664" s="624" t="str">
        <f t="shared" si="43"/>
        <v>131407123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ВИНПРОМ ХАСКОВО АД</v>
      </c>
      <c r="B665" s="624" t="str">
        <f t="shared" si="43"/>
        <v>131407123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ВИНПРОМ ХАСКОВО АД</v>
      </c>
      <c r="B666" s="624" t="str">
        <f t="shared" si="43"/>
        <v>131407123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ВИНПРОМ ХАСКОВО АД</v>
      </c>
      <c r="B667" s="624" t="str">
        <f t="shared" si="43"/>
        <v>131407123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ВИНПРОМ ХАСКОВО АД</v>
      </c>
      <c r="B668" s="624" t="str">
        <f t="shared" si="43"/>
        <v>131407123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0</v>
      </c>
    </row>
    <row r="669" spans="1:8">
      <c r="A669" s="624" t="str">
        <f t="shared" si="42"/>
        <v>ВИНПРОМ ХАСКОВО АД</v>
      </c>
      <c r="B669" s="624" t="str">
        <f t="shared" si="43"/>
        <v>131407123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ВИНПРОМ ХАСКОВО АД</v>
      </c>
      <c r="B670" s="624" t="str">
        <f t="shared" si="43"/>
        <v>131407123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235</v>
      </c>
    </row>
    <row r="671" spans="1:8">
      <c r="A671" s="624" t="str">
        <f t="shared" si="42"/>
        <v>ВИНПРОМ ХАСКОВО АД</v>
      </c>
      <c r="B671" s="624" t="str">
        <f t="shared" si="43"/>
        <v>131407123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ВИНПРОМ ХАСКОВО АД</v>
      </c>
      <c r="B672" s="624" t="str">
        <f t="shared" si="43"/>
        <v>131407123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ВИНПРОМ ХАСКОВО АД</v>
      </c>
      <c r="B673" s="624" t="str">
        <f t="shared" si="43"/>
        <v>131407123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ВИНПРОМ ХАСКОВО АД</v>
      </c>
      <c r="B674" s="624" t="str">
        <f t="shared" si="43"/>
        <v>131407123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ВИНПРОМ ХАСКОВО АД</v>
      </c>
      <c r="B675" s="624" t="str">
        <f t="shared" si="43"/>
        <v>131407123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34</v>
      </c>
    </row>
    <row r="676" spans="1:8">
      <c r="A676" s="624" t="str">
        <f t="shared" si="42"/>
        <v>ВИНПРОМ ХАСКОВО АД</v>
      </c>
      <c r="B676" s="624" t="str">
        <f t="shared" si="43"/>
        <v>131407123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ВИНПРОМ ХАСКОВО АД</v>
      </c>
      <c r="B677" s="624" t="str">
        <f t="shared" si="43"/>
        <v>131407123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ВИНПРОМ ХАСКОВО АД</v>
      </c>
      <c r="B678" s="624" t="str">
        <f t="shared" si="43"/>
        <v>131407123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ВИНПРОМ ХАСКОВО АД</v>
      </c>
      <c r="B679" s="624" t="str">
        <f t="shared" si="43"/>
        <v>131407123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34</v>
      </c>
    </row>
    <row r="680" spans="1:8">
      <c r="A680" s="624" t="str">
        <f t="shared" si="42"/>
        <v>ВИНПРОМ ХАСКОВО АД</v>
      </c>
      <c r="B680" s="624" t="str">
        <f t="shared" si="43"/>
        <v>131407123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ВИНПРОМ ХАСКОВО АД</v>
      </c>
      <c r="B681" s="624" t="str">
        <f t="shared" si="43"/>
        <v>131407123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ВИНПРОМ ХАСКОВО АД</v>
      </c>
      <c r="B682" s="624" t="str">
        <f t="shared" si="43"/>
        <v>131407123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136</v>
      </c>
    </row>
    <row r="683" spans="1:8">
      <c r="A683" s="624" t="str">
        <f t="shared" si="42"/>
        <v>ВИНПРОМ ХАСКОВО АД</v>
      </c>
      <c r="B683" s="624" t="str">
        <f t="shared" si="43"/>
        <v>131407123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ВИНПРОМ ХАСКОВО АД</v>
      </c>
      <c r="B684" s="624" t="str">
        <f t="shared" si="43"/>
        <v>131407123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ВИНПРОМ ХАСКОВО АД</v>
      </c>
      <c r="B685" s="624" t="str">
        <f t="shared" si="43"/>
        <v>131407123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ВИНПРОМ ХАСКОВО АД</v>
      </c>
      <c r="B686" s="624" t="str">
        <f t="shared" si="43"/>
        <v>131407123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136</v>
      </c>
    </row>
    <row r="687" spans="1:8">
      <c r="A687" s="624" t="str">
        <f t="shared" si="42"/>
        <v>ВИНПРОМ ХАСКОВО АД</v>
      </c>
      <c r="B687" s="624" t="str">
        <f t="shared" si="43"/>
        <v>131407123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ВИНПРОМ ХАСКОВО АД</v>
      </c>
      <c r="B688" s="624" t="str">
        <f t="shared" si="43"/>
        <v>131407123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ВИНПРОМ ХАСКОВО АД</v>
      </c>
      <c r="B689" s="624" t="str">
        <f t="shared" si="43"/>
        <v>131407123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ВИНПРОМ ХАСКОВО АД</v>
      </c>
      <c r="B690" s="624" t="str">
        <f t="shared" si="43"/>
        <v>131407123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ВИНПРОМ ХАСКОВО АД</v>
      </c>
      <c r="B691" s="624" t="str">
        <f t="shared" si="43"/>
        <v>131407123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ВИНПРОМ ХАСКОВО АД</v>
      </c>
      <c r="B692" s="624" t="str">
        <f t="shared" si="43"/>
        <v>131407123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ВИНПРОМ ХАСКОВО АД</v>
      </c>
      <c r="B693" s="624" t="str">
        <f t="shared" si="43"/>
        <v>131407123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ВИНПРОМ ХАСКОВО АД</v>
      </c>
      <c r="B694" s="624" t="str">
        <f t="shared" si="43"/>
        <v>131407123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ВИНПРОМ ХАСКОВО АД</v>
      </c>
      <c r="B695" s="624" t="str">
        <f t="shared" si="43"/>
        <v>131407123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ВИНПРОМ ХАСКОВО АД</v>
      </c>
      <c r="B696" s="624" t="str">
        <f t="shared" si="43"/>
        <v>131407123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ВИНПРОМ ХАСКОВО АД</v>
      </c>
      <c r="B697" s="624" t="str">
        <f t="shared" si="43"/>
        <v>131407123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ВИНПРОМ ХАСКОВО АД</v>
      </c>
      <c r="B698" s="624" t="str">
        <f t="shared" si="43"/>
        <v>131407123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ВИНПРОМ ХАСКОВО АД</v>
      </c>
      <c r="B699" s="624" t="str">
        <f t="shared" si="43"/>
        <v>131407123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ВИНПРОМ ХАСКОВО АД</v>
      </c>
      <c r="B700" s="624" t="str">
        <f t="shared" si="43"/>
        <v>131407123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170</v>
      </c>
    </row>
    <row r="701" spans="1:8">
      <c r="A701" s="624" t="str">
        <f t="shared" si="42"/>
        <v>ВИНПРОМ ХАСКОВО АД</v>
      </c>
      <c r="B701" s="624" t="str">
        <f t="shared" si="43"/>
        <v>131407123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ВИНПРОМ ХАСКОВО АД</v>
      </c>
      <c r="B702" s="624" t="str">
        <f t="shared" si="43"/>
        <v>131407123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ВИНПРОМ ХАСКОВО АД</v>
      </c>
      <c r="B703" s="624" t="str">
        <f t="shared" si="43"/>
        <v>131407123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ВИНПРОМ ХАСКОВО АД</v>
      </c>
      <c r="B704" s="624" t="str">
        <f t="shared" si="43"/>
        <v>131407123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ВИНПРОМ ХАСКОВО АД</v>
      </c>
      <c r="B705" s="624" t="str">
        <f t="shared" si="43"/>
        <v>131407123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ВИНПРОМ ХАСКОВО АД</v>
      </c>
      <c r="B706" s="624" t="str">
        <f t="shared" si="43"/>
        <v>131407123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ВИНПРОМ ХАСКОВО АД</v>
      </c>
      <c r="B707" s="624" t="str">
        <f t="shared" si="43"/>
        <v>131407123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ВИНПРОМ ХАСКОВО АД</v>
      </c>
      <c r="B708" s="624" t="str">
        <f t="shared" si="43"/>
        <v>131407123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ВИНПРОМ ХАСКОВО АД</v>
      </c>
      <c r="B709" s="624" t="str">
        <f t="shared" si="43"/>
        <v>131407123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ВИНПРОМ ХАСКОВО АД</v>
      </c>
      <c r="B710" s="624" t="str">
        <f t="shared" si="43"/>
        <v>131407123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ВИНПРОМ ХАСКОВО АД</v>
      </c>
      <c r="B711" s="624" t="str">
        <f t="shared" si="43"/>
        <v>131407123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ВИНПРОМ ХАСКОВО АД</v>
      </c>
      <c r="B712" s="624" t="str">
        <f t="shared" si="43"/>
        <v>131407123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ВИНПРОМ ХАСКОВО АД</v>
      </c>
      <c r="B713" s="624" t="str">
        <f t="shared" si="43"/>
        <v>131407123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ВИНПРОМ ХАСКОВО АД</v>
      </c>
      <c r="B714" s="624" t="str">
        <f t="shared" si="43"/>
        <v>131407123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ВИНПРОМ ХАСКОВО АД</v>
      </c>
      <c r="B715" s="624" t="str">
        <f t="shared" si="43"/>
        <v>131407123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ВИНПРОМ ХАСКОВО АД</v>
      </c>
      <c r="B716" s="624" t="str">
        <f t="shared" si="43"/>
        <v>131407123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ВИНПРОМ ХАСКОВО АД</v>
      </c>
      <c r="B717" s="624" t="str">
        <f t="shared" ref="B717:B780" si="46">pdeBulstat</f>
        <v>131407123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ВИНПРОМ ХАСКОВО АД</v>
      </c>
      <c r="B718" s="624" t="str">
        <f t="shared" si="46"/>
        <v>131407123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ВИНПРОМ ХАСКОВО АД</v>
      </c>
      <c r="B719" s="624" t="str">
        <f t="shared" si="46"/>
        <v>131407123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ВИНПРОМ ХАСКОВО АД</v>
      </c>
      <c r="B720" s="624" t="str">
        <f t="shared" si="46"/>
        <v>131407123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ВИНПРОМ ХАСКОВО АД</v>
      </c>
      <c r="B721" s="624" t="str">
        <f t="shared" si="46"/>
        <v>131407123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ВИНПРОМ ХАСКОВО АД</v>
      </c>
      <c r="B722" s="624" t="str">
        <f t="shared" si="46"/>
        <v>131407123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ВИНПРОМ ХАСКОВО АД</v>
      </c>
      <c r="B723" s="624" t="str">
        <f t="shared" si="46"/>
        <v>131407123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ВИНПРОМ ХАСКОВО АД</v>
      </c>
      <c r="B724" s="624" t="str">
        <f t="shared" si="46"/>
        <v>131407123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ВИНПРОМ ХАСКОВО АД</v>
      </c>
      <c r="B725" s="624" t="str">
        <f t="shared" si="46"/>
        <v>131407123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ВИНПРОМ ХАСКОВО АД</v>
      </c>
      <c r="B726" s="624" t="str">
        <f t="shared" si="46"/>
        <v>131407123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ВИНПРОМ ХАСКОВО АД</v>
      </c>
      <c r="B727" s="624" t="str">
        <f t="shared" si="46"/>
        <v>131407123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ВИНПРОМ ХАСКОВО АД</v>
      </c>
      <c r="B728" s="624" t="str">
        <f t="shared" si="46"/>
        <v>131407123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ВИНПРОМ ХАСКОВО АД</v>
      </c>
      <c r="B729" s="624" t="str">
        <f t="shared" si="46"/>
        <v>131407123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ВИНПРОМ ХАСКОВО АД</v>
      </c>
      <c r="B730" s="624" t="str">
        <f t="shared" si="46"/>
        <v>131407123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ВИНПРОМ ХАСКОВО АД</v>
      </c>
      <c r="B731" s="624" t="str">
        <f t="shared" si="46"/>
        <v>131407123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ВИНПРОМ ХАСКОВО АД</v>
      </c>
      <c r="B732" s="624" t="str">
        <f t="shared" si="46"/>
        <v>131407123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ВИНПРОМ ХАСКОВО АД</v>
      </c>
      <c r="B733" s="624" t="str">
        <f t="shared" si="46"/>
        <v>131407123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ВИНПРОМ ХАСКОВО АД</v>
      </c>
      <c r="B734" s="624" t="str">
        <f t="shared" si="46"/>
        <v>131407123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ВИНПРОМ ХАСКОВО АД</v>
      </c>
      <c r="B735" s="624" t="str">
        <f t="shared" si="46"/>
        <v>131407123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ВИНПРОМ ХАСКОВО АД</v>
      </c>
      <c r="B736" s="624" t="str">
        <f t="shared" si="46"/>
        <v>131407123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ВИНПРОМ ХАСКОВО АД</v>
      </c>
      <c r="B737" s="624" t="str">
        <f t="shared" si="46"/>
        <v>131407123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ВИНПРОМ ХАСКОВО АД</v>
      </c>
      <c r="B738" s="624" t="str">
        <f t="shared" si="46"/>
        <v>131407123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ВИНПРОМ ХАСКОВО АД</v>
      </c>
      <c r="B739" s="624" t="str">
        <f t="shared" si="46"/>
        <v>131407123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ВИНПРОМ ХАСКОВО АД</v>
      </c>
      <c r="B740" s="624" t="str">
        <f t="shared" si="46"/>
        <v>131407123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ВИНПРОМ ХАСКОВО АД</v>
      </c>
      <c r="B741" s="624" t="str">
        <f t="shared" si="46"/>
        <v>131407123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ВИНПРОМ ХАСКОВО АД</v>
      </c>
      <c r="B742" s="624" t="str">
        <f t="shared" si="46"/>
        <v>131407123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ВИНПРОМ ХАСКОВО АД</v>
      </c>
      <c r="B743" s="624" t="str">
        <f t="shared" si="46"/>
        <v>131407123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ВИНПРОМ ХАСКОВО АД</v>
      </c>
      <c r="B744" s="624" t="str">
        <f t="shared" si="46"/>
        <v>131407123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ВИНПРОМ ХАСКОВО АД</v>
      </c>
      <c r="B745" s="624" t="str">
        <f t="shared" si="46"/>
        <v>131407123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ВИНПРОМ ХАСКОВО АД</v>
      </c>
      <c r="B746" s="624" t="str">
        <f t="shared" si="46"/>
        <v>131407123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ВИНПРОМ ХАСКОВО АД</v>
      </c>
      <c r="B747" s="624" t="str">
        <f t="shared" si="46"/>
        <v>131407123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ВИНПРОМ ХАСКОВО АД</v>
      </c>
      <c r="B748" s="624" t="str">
        <f t="shared" si="46"/>
        <v>131407123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ВИНПРОМ ХАСКОВО АД</v>
      </c>
      <c r="B749" s="624" t="str">
        <f t="shared" si="46"/>
        <v>131407123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ВИНПРОМ ХАСКОВО АД</v>
      </c>
      <c r="B750" s="624" t="str">
        <f t="shared" si="46"/>
        <v>131407123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ВИНПРОМ ХАСКОВО АД</v>
      </c>
      <c r="B751" s="624" t="str">
        <f t="shared" si="46"/>
        <v>131407123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ВИНПРОМ ХАСКОВО АД</v>
      </c>
      <c r="B752" s="624" t="str">
        <f t="shared" si="46"/>
        <v>131407123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ВИНПРОМ ХАСКОВО АД</v>
      </c>
      <c r="B753" s="624" t="str">
        <f t="shared" si="46"/>
        <v>131407123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ВИНПРОМ ХАСКОВО АД</v>
      </c>
      <c r="B754" s="624" t="str">
        <f t="shared" si="46"/>
        <v>131407123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ВИНПРОМ ХАСКОВО АД</v>
      </c>
      <c r="B755" s="624" t="str">
        <f t="shared" si="46"/>
        <v>131407123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ВИНПРОМ ХАСКОВО АД</v>
      </c>
      <c r="B756" s="624" t="str">
        <f t="shared" si="46"/>
        <v>131407123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ВИНПРОМ ХАСКОВО АД</v>
      </c>
      <c r="B757" s="624" t="str">
        <f t="shared" si="46"/>
        <v>131407123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ВИНПРОМ ХАСКОВО АД</v>
      </c>
      <c r="B758" s="624" t="str">
        <f t="shared" si="46"/>
        <v>131407123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ВИНПРОМ ХАСКОВО АД</v>
      </c>
      <c r="B759" s="624" t="str">
        <f t="shared" si="46"/>
        <v>131407123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ВИНПРОМ ХАСКОВО АД</v>
      </c>
      <c r="B760" s="624" t="str">
        <f t="shared" si="46"/>
        <v>131407123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ВИНПРОМ ХАСКОВО АД</v>
      </c>
      <c r="B761" s="624" t="str">
        <f t="shared" si="46"/>
        <v>131407123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ВИНПРОМ ХАСКОВО АД</v>
      </c>
      <c r="B762" s="624" t="str">
        <f t="shared" si="46"/>
        <v>131407123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ВИНПРОМ ХАСКОВО АД</v>
      </c>
      <c r="B763" s="624" t="str">
        <f t="shared" si="46"/>
        <v>131407123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ВИНПРОМ ХАСКОВО АД</v>
      </c>
      <c r="B764" s="624" t="str">
        <f t="shared" si="46"/>
        <v>131407123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ВИНПРОМ ХАСКОВО АД</v>
      </c>
      <c r="B765" s="624" t="str">
        <f t="shared" si="46"/>
        <v>131407123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34</v>
      </c>
    </row>
    <row r="766" spans="1:8">
      <c r="A766" s="624" t="str">
        <f t="shared" si="45"/>
        <v>ВИНПРОМ ХАСКОВО АД</v>
      </c>
      <c r="B766" s="624" t="str">
        <f t="shared" si="46"/>
        <v>131407123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ВИНПРОМ ХАСКОВО АД</v>
      </c>
      <c r="B767" s="624" t="str">
        <f t="shared" si="46"/>
        <v>131407123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ВИНПРОМ ХАСКОВО АД</v>
      </c>
      <c r="B768" s="624" t="str">
        <f t="shared" si="46"/>
        <v>131407123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ВИНПРОМ ХАСКОВО АД</v>
      </c>
      <c r="B769" s="624" t="str">
        <f t="shared" si="46"/>
        <v>131407123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34</v>
      </c>
    </row>
    <row r="770" spans="1:8">
      <c r="A770" s="624" t="str">
        <f t="shared" si="45"/>
        <v>ВИНПРОМ ХАСКОВО АД</v>
      </c>
      <c r="B770" s="624" t="str">
        <f t="shared" si="46"/>
        <v>131407123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ВИНПРОМ ХАСКОВО АД</v>
      </c>
      <c r="B771" s="624" t="str">
        <f t="shared" si="46"/>
        <v>131407123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ВИНПРОМ ХАСКОВО АД</v>
      </c>
      <c r="B772" s="624" t="str">
        <f t="shared" si="46"/>
        <v>131407123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136</v>
      </c>
    </row>
    <row r="773" spans="1:8">
      <c r="A773" s="624" t="str">
        <f t="shared" si="45"/>
        <v>ВИНПРОМ ХАСКОВО АД</v>
      </c>
      <c r="B773" s="624" t="str">
        <f t="shared" si="46"/>
        <v>131407123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ВИНПРОМ ХАСКОВО АД</v>
      </c>
      <c r="B774" s="624" t="str">
        <f t="shared" si="46"/>
        <v>131407123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ВИНПРОМ ХАСКОВО АД</v>
      </c>
      <c r="B775" s="624" t="str">
        <f t="shared" si="46"/>
        <v>131407123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ВИНПРОМ ХАСКОВО АД</v>
      </c>
      <c r="B776" s="624" t="str">
        <f t="shared" si="46"/>
        <v>131407123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136</v>
      </c>
    </row>
    <row r="777" spans="1:8">
      <c r="A777" s="624" t="str">
        <f t="shared" si="45"/>
        <v>ВИНПРОМ ХАСКОВО АД</v>
      </c>
      <c r="B777" s="624" t="str">
        <f t="shared" si="46"/>
        <v>131407123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ВИНПРОМ ХАСКОВО АД</v>
      </c>
      <c r="B778" s="624" t="str">
        <f t="shared" si="46"/>
        <v>131407123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ВИНПРОМ ХАСКОВО АД</v>
      </c>
      <c r="B779" s="624" t="str">
        <f t="shared" si="46"/>
        <v>131407123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ВИНПРОМ ХАСКОВО АД</v>
      </c>
      <c r="B780" s="624" t="str">
        <f t="shared" si="46"/>
        <v>131407123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ВИНПРОМ ХАСКОВО АД</v>
      </c>
      <c r="B781" s="624" t="str">
        <f t="shared" ref="B781:B844" si="49">pdeBulstat</f>
        <v>131407123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ВИНПРОМ ХАСКОВО АД</v>
      </c>
      <c r="B782" s="624" t="str">
        <f t="shared" si="49"/>
        <v>131407123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ВИНПРОМ ХАСКОВО АД</v>
      </c>
      <c r="B783" s="624" t="str">
        <f t="shared" si="49"/>
        <v>131407123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ВИНПРОМ ХАСКОВО АД</v>
      </c>
      <c r="B784" s="624" t="str">
        <f t="shared" si="49"/>
        <v>131407123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ВИНПРОМ ХАСКОВО АД</v>
      </c>
      <c r="B785" s="624" t="str">
        <f t="shared" si="49"/>
        <v>131407123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ВИНПРОМ ХАСКОВО АД</v>
      </c>
      <c r="B786" s="624" t="str">
        <f t="shared" si="49"/>
        <v>131407123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ВИНПРОМ ХАСКОВО АД</v>
      </c>
      <c r="B787" s="624" t="str">
        <f t="shared" si="49"/>
        <v>131407123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ВИНПРОМ ХАСКОВО АД</v>
      </c>
      <c r="B788" s="624" t="str">
        <f t="shared" si="49"/>
        <v>131407123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ВИНПРОМ ХАСКОВО АД</v>
      </c>
      <c r="B789" s="624" t="str">
        <f t="shared" si="49"/>
        <v>131407123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ВИНПРОМ ХАСКОВО АД</v>
      </c>
      <c r="B790" s="624" t="str">
        <f t="shared" si="49"/>
        <v>131407123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170</v>
      </c>
    </row>
    <row r="791" spans="1:8">
      <c r="A791" s="624" t="str">
        <f t="shared" si="48"/>
        <v>ВИНПРОМ ХАСКОВО АД</v>
      </c>
      <c r="B791" s="624" t="str">
        <f t="shared" si="49"/>
        <v>131407123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ВИНПРОМ ХАСКОВО АД</v>
      </c>
      <c r="B792" s="624" t="str">
        <f t="shared" si="49"/>
        <v>131407123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ВИНПРОМ ХАСКОВО АД</v>
      </c>
      <c r="B793" s="624" t="str">
        <f t="shared" si="49"/>
        <v>131407123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ВИНПРОМ ХАСКОВО АД</v>
      </c>
      <c r="B794" s="624" t="str">
        <f t="shared" si="49"/>
        <v>131407123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ВИНПРОМ ХАСКОВО АД</v>
      </c>
      <c r="B795" s="624" t="str">
        <f t="shared" si="49"/>
        <v>131407123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ВИНПРОМ ХАСКОВО АД</v>
      </c>
      <c r="B796" s="624" t="str">
        <f t="shared" si="49"/>
        <v>131407123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ВИНПРОМ ХАСКОВО АД</v>
      </c>
      <c r="B797" s="624" t="str">
        <f t="shared" si="49"/>
        <v>131407123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ВИНПРОМ ХАСКОВО АД</v>
      </c>
      <c r="B798" s="624" t="str">
        <f t="shared" si="49"/>
        <v>131407123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ВИНПРОМ ХАСКОВО АД</v>
      </c>
      <c r="B799" s="624" t="str">
        <f t="shared" si="49"/>
        <v>131407123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ВИНПРОМ ХАСКОВО АД</v>
      </c>
      <c r="B800" s="624" t="str">
        <f t="shared" si="49"/>
        <v>131407123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ВИНПРОМ ХАСКОВО АД</v>
      </c>
      <c r="B801" s="624" t="str">
        <f t="shared" si="49"/>
        <v>131407123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ВИНПРОМ ХАСКОВО АД</v>
      </c>
      <c r="B802" s="624" t="str">
        <f t="shared" si="49"/>
        <v>131407123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ВИНПРОМ ХАСКОВО АД</v>
      </c>
      <c r="B803" s="624" t="str">
        <f t="shared" si="49"/>
        <v>131407123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ВИНПРОМ ХАСКОВО АД</v>
      </c>
      <c r="B804" s="624" t="str">
        <f t="shared" si="49"/>
        <v>131407123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ВИНПРОМ ХАСКОВО АД</v>
      </c>
      <c r="B805" s="624" t="str">
        <f t="shared" si="49"/>
        <v>131407123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ВИНПРОМ ХАСКОВО АД</v>
      </c>
      <c r="B806" s="624" t="str">
        <f t="shared" si="49"/>
        <v>131407123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ВИНПРОМ ХАСКОВО АД</v>
      </c>
      <c r="B807" s="624" t="str">
        <f t="shared" si="49"/>
        <v>131407123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ВИНПРОМ ХАСКОВО АД</v>
      </c>
      <c r="B808" s="624" t="str">
        <f t="shared" si="49"/>
        <v>131407123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ВИНПРОМ ХАСКОВО АД</v>
      </c>
      <c r="B809" s="624" t="str">
        <f t="shared" si="49"/>
        <v>131407123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ВИНПРОМ ХАСКОВО АД</v>
      </c>
      <c r="B810" s="624" t="str">
        <f t="shared" si="49"/>
        <v>131407123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ВИНПРОМ ХАСКОВО АД</v>
      </c>
      <c r="B811" s="624" t="str">
        <f t="shared" si="49"/>
        <v>131407123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ВИНПРОМ ХАСКОВО АД</v>
      </c>
      <c r="B812" s="624" t="str">
        <f t="shared" si="49"/>
        <v>131407123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ВИНПРОМ ХАСКОВО АД</v>
      </c>
      <c r="B813" s="624" t="str">
        <f t="shared" si="49"/>
        <v>131407123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ВИНПРОМ ХАСКОВО АД</v>
      </c>
      <c r="B814" s="624" t="str">
        <f t="shared" si="49"/>
        <v>131407123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ВИНПРОМ ХАСКОВО АД</v>
      </c>
      <c r="B815" s="624" t="str">
        <f t="shared" si="49"/>
        <v>131407123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ВИНПРОМ ХАСКОВО АД</v>
      </c>
      <c r="B816" s="624" t="str">
        <f t="shared" si="49"/>
        <v>131407123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ВИНПРОМ ХАСКОВО АД</v>
      </c>
      <c r="B817" s="624" t="str">
        <f t="shared" si="49"/>
        <v>131407123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ВИНПРОМ ХАСКОВО АД</v>
      </c>
      <c r="B818" s="624" t="str">
        <f t="shared" si="49"/>
        <v>131407123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ВИНПРОМ ХАСКОВО АД</v>
      </c>
      <c r="B819" s="624" t="str">
        <f t="shared" si="49"/>
        <v>131407123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ВИНПРОМ ХАСКОВО АД</v>
      </c>
      <c r="B820" s="624" t="str">
        <f t="shared" si="49"/>
        <v>131407123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ВИНПРОМ ХАСКОВО АД</v>
      </c>
      <c r="B821" s="624" t="str">
        <f t="shared" si="49"/>
        <v>131407123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ВИНПРОМ ХАСКОВО АД</v>
      </c>
      <c r="B822" s="624" t="str">
        <f t="shared" si="49"/>
        <v>131407123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ВИНПРОМ ХАСКОВО АД</v>
      </c>
      <c r="B823" s="624" t="str">
        <f t="shared" si="49"/>
        <v>131407123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ВИНПРОМ ХАСКОВО АД</v>
      </c>
      <c r="B824" s="624" t="str">
        <f t="shared" si="49"/>
        <v>131407123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ВИНПРОМ ХАСКОВО АД</v>
      </c>
      <c r="B825" s="624" t="str">
        <f t="shared" si="49"/>
        <v>131407123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ВИНПРОМ ХАСКОВО АД</v>
      </c>
      <c r="B826" s="624" t="str">
        <f t="shared" si="49"/>
        <v>131407123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ВИНПРОМ ХАСКОВО АД</v>
      </c>
      <c r="B827" s="624" t="str">
        <f t="shared" si="49"/>
        <v>131407123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ВИНПРОМ ХАСКОВО АД</v>
      </c>
      <c r="B828" s="624" t="str">
        <f t="shared" si="49"/>
        <v>131407123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ВИНПРОМ ХАСКОВО АД</v>
      </c>
      <c r="B829" s="624" t="str">
        <f t="shared" si="49"/>
        <v>131407123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ВИНПРОМ ХАСКОВО АД</v>
      </c>
      <c r="B830" s="624" t="str">
        <f t="shared" si="49"/>
        <v>131407123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ВИНПРОМ ХАСКОВО АД</v>
      </c>
      <c r="B831" s="624" t="str">
        <f t="shared" si="49"/>
        <v>131407123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ВИНПРОМ ХАСКОВО АД</v>
      </c>
      <c r="B832" s="624" t="str">
        <f t="shared" si="49"/>
        <v>131407123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ВИНПРОМ ХАСКОВО АД</v>
      </c>
      <c r="B833" s="624" t="str">
        <f t="shared" si="49"/>
        <v>131407123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ВИНПРОМ ХАСКОВО АД</v>
      </c>
      <c r="B834" s="624" t="str">
        <f t="shared" si="49"/>
        <v>131407123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ВИНПРОМ ХАСКОВО АД</v>
      </c>
      <c r="B835" s="624" t="str">
        <f t="shared" si="49"/>
        <v>131407123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ВИНПРОМ ХАСКОВО АД</v>
      </c>
      <c r="B836" s="624" t="str">
        <f t="shared" si="49"/>
        <v>131407123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ВИНПРОМ ХАСКОВО АД</v>
      </c>
      <c r="B837" s="624" t="str">
        <f t="shared" si="49"/>
        <v>131407123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ВИНПРОМ ХАСКОВО АД</v>
      </c>
      <c r="B838" s="624" t="str">
        <f t="shared" si="49"/>
        <v>131407123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ВИНПРОМ ХАСКОВО АД</v>
      </c>
      <c r="B839" s="624" t="str">
        <f t="shared" si="49"/>
        <v>131407123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ВИНПРОМ ХАСКОВО АД</v>
      </c>
      <c r="B840" s="624" t="str">
        <f t="shared" si="49"/>
        <v>131407123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ВИНПРОМ ХАСКОВО АД</v>
      </c>
      <c r="B841" s="624" t="str">
        <f t="shared" si="49"/>
        <v>131407123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ВИНПРОМ ХАСКОВО АД</v>
      </c>
      <c r="B842" s="624" t="str">
        <f t="shared" si="49"/>
        <v>131407123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ВИНПРОМ ХАСКОВО АД</v>
      </c>
      <c r="B843" s="624" t="str">
        <f t="shared" si="49"/>
        <v>131407123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ВИНПРОМ ХАСКОВО АД</v>
      </c>
      <c r="B844" s="624" t="str">
        <f t="shared" si="49"/>
        <v>131407123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ВИНПРОМ ХАСКОВО АД</v>
      </c>
      <c r="B845" s="624" t="str">
        <f t="shared" ref="B845:B910" si="52">pdeBulstat</f>
        <v>131407123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ВИНПРОМ ХАСКОВО АД</v>
      </c>
      <c r="B846" s="624" t="str">
        <f t="shared" si="52"/>
        <v>131407123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ВИНПРОМ ХАСКОВО АД</v>
      </c>
      <c r="B847" s="624" t="str">
        <f t="shared" si="52"/>
        <v>131407123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ВИНПРОМ ХАСКОВО АД</v>
      </c>
      <c r="B848" s="624" t="str">
        <f t="shared" si="52"/>
        <v>131407123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ВИНПРОМ ХАСКОВО АД</v>
      </c>
      <c r="B849" s="624" t="str">
        <f t="shared" si="52"/>
        <v>131407123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ВИНПРОМ ХАСКОВО АД</v>
      </c>
      <c r="B850" s="624" t="str">
        <f t="shared" si="52"/>
        <v>131407123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ВИНПРОМ ХАСКОВО АД</v>
      </c>
      <c r="B851" s="624" t="str">
        <f t="shared" si="52"/>
        <v>131407123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ВИНПРОМ ХАСКОВО АД</v>
      </c>
      <c r="B852" s="624" t="str">
        <f t="shared" si="52"/>
        <v>131407123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ВИНПРОМ ХАСКОВО АД</v>
      </c>
      <c r="B853" s="624" t="str">
        <f t="shared" si="52"/>
        <v>131407123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ВИНПРОМ ХАСКОВО АД</v>
      </c>
      <c r="B854" s="624" t="str">
        <f t="shared" si="52"/>
        <v>131407123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ВИНПРОМ ХАСКОВО АД</v>
      </c>
      <c r="B855" s="624" t="str">
        <f t="shared" si="52"/>
        <v>131407123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34</v>
      </c>
    </row>
    <row r="856" spans="1:8">
      <c r="A856" s="624" t="str">
        <f t="shared" si="51"/>
        <v>ВИНПРОМ ХАСКОВО АД</v>
      </c>
      <c r="B856" s="624" t="str">
        <f t="shared" si="52"/>
        <v>131407123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ВИНПРОМ ХАСКОВО АД</v>
      </c>
      <c r="B857" s="624" t="str">
        <f t="shared" si="52"/>
        <v>131407123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ВИНПРОМ ХАСКОВО АД</v>
      </c>
      <c r="B858" s="624" t="str">
        <f t="shared" si="52"/>
        <v>131407123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ВИНПРОМ ХАСКОВО АД</v>
      </c>
      <c r="B859" s="624" t="str">
        <f t="shared" si="52"/>
        <v>131407123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34</v>
      </c>
    </row>
    <row r="860" spans="1:8">
      <c r="A860" s="624" t="str">
        <f t="shared" si="51"/>
        <v>ВИНПРОМ ХАСКОВО АД</v>
      </c>
      <c r="B860" s="624" t="str">
        <f t="shared" si="52"/>
        <v>131407123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ВИНПРОМ ХАСКОВО АД</v>
      </c>
      <c r="B861" s="624" t="str">
        <f t="shared" si="52"/>
        <v>131407123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ВИНПРОМ ХАСКОВО АД</v>
      </c>
      <c r="B862" s="624" t="str">
        <f t="shared" si="52"/>
        <v>131407123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136</v>
      </c>
    </row>
    <row r="863" spans="1:8">
      <c r="A863" s="624" t="str">
        <f t="shared" si="51"/>
        <v>ВИНПРОМ ХАСКОВО АД</v>
      </c>
      <c r="B863" s="624" t="str">
        <f t="shared" si="52"/>
        <v>131407123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ВИНПРОМ ХАСКОВО АД</v>
      </c>
      <c r="B864" s="624" t="str">
        <f t="shared" si="52"/>
        <v>131407123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ВИНПРОМ ХАСКОВО АД</v>
      </c>
      <c r="B865" s="624" t="str">
        <f t="shared" si="52"/>
        <v>131407123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ВИНПРОМ ХАСКОВО АД</v>
      </c>
      <c r="B866" s="624" t="str">
        <f t="shared" si="52"/>
        <v>131407123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136</v>
      </c>
    </row>
    <row r="867" spans="1:8">
      <c r="A867" s="624" t="str">
        <f t="shared" si="51"/>
        <v>ВИНПРОМ ХАСКОВО АД</v>
      </c>
      <c r="B867" s="624" t="str">
        <f t="shared" si="52"/>
        <v>131407123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ВИНПРОМ ХАСКОВО АД</v>
      </c>
      <c r="B868" s="624" t="str">
        <f t="shared" si="52"/>
        <v>131407123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ВИНПРОМ ХАСКОВО АД</v>
      </c>
      <c r="B869" s="624" t="str">
        <f t="shared" si="52"/>
        <v>131407123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ВИНПРОМ ХАСКОВО АД</v>
      </c>
      <c r="B870" s="624" t="str">
        <f t="shared" si="52"/>
        <v>131407123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ВИНПРОМ ХАСКОВО АД</v>
      </c>
      <c r="B871" s="624" t="str">
        <f t="shared" si="52"/>
        <v>131407123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ВИНПРОМ ХАСКОВО АД</v>
      </c>
      <c r="B872" s="624" t="str">
        <f t="shared" si="52"/>
        <v>131407123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ВИНПРОМ ХАСКОВО АД</v>
      </c>
      <c r="B873" s="624" t="str">
        <f t="shared" si="52"/>
        <v>131407123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ВИНПРОМ ХАСКОВО АД</v>
      </c>
      <c r="B874" s="624" t="str">
        <f t="shared" si="52"/>
        <v>131407123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ВИНПРОМ ХАСКОВО АД</v>
      </c>
      <c r="B875" s="624" t="str">
        <f t="shared" si="52"/>
        <v>131407123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ВИНПРОМ ХАСКОВО АД</v>
      </c>
      <c r="B876" s="624" t="str">
        <f t="shared" si="52"/>
        <v>131407123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ВИНПРОМ ХАСКОВО АД</v>
      </c>
      <c r="B877" s="624" t="str">
        <f t="shared" si="52"/>
        <v>131407123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ВИНПРОМ ХАСКОВО АД</v>
      </c>
      <c r="B878" s="624" t="str">
        <f t="shared" si="52"/>
        <v>131407123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ВИНПРОМ ХАСКОВО АД</v>
      </c>
      <c r="B879" s="624" t="str">
        <f t="shared" si="52"/>
        <v>131407123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ВИНПРОМ ХАСКОВО АД</v>
      </c>
      <c r="B880" s="624" t="str">
        <f t="shared" si="52"/>
        <v>131407123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170</v>
      </c>
    </row>
    <row r="881" spans="1:8">
      <c r="A881" s="624" t="str">
        <f t="shared" si="51"/>
        <v>ВИНПРОМ ХАСКОВО АД</v>
      </c>
      <c r="B881" s="624" t="str">
        <f t="shared" si="52"/>
        <v>131407123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ВИНПРОМ ХАСКОВО АД</v>
      </c>
      <c r="B882" s="624" t="str">
        <f t="shared" si="52"/>
        <v>131407123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ВИНПРОМ ХАСКОВО АД</v>
      </c>
      <c r="B883" s="624" t="str">
        <f t="shared" si="52"/>
        <v>131407123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ВИНПРОМ ХАСКОВО АД</v>
      </c>
      <c r="B884" s="624" t="str">
        <f t="shared" si="52"/>
        <v>131407123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ВИНПРОМ ХАСКОВО АД</v>
      </c>
      <c r="B885" s="624" t="str">
        <f t="shared" si="52"/>
        <v>131407123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10</v>
      </c>
    </row>
    <row r="886" spans="1:8">
      <c r="A886" s="624" t="str">
        <f t="shared" si="51"/>
        <v>ВИНПРОМ ХАСКОВО АД</v>
      </c>
      <c r="B886" s="624" t="str">
        <f t="shared" si="52"/>
        <v>131407123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ВИНПРОМ ХАСКОВО АД</v>
      </c>
      <c r="B887" s="624" t="str">
        <f t="shared" si="52"/>
        <v>131407123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ВИНПРОМ ХАСКОВО АД</v>
      </c>
      <c r="B888" s="624" t="str">
        <f t="shared" si="52"/>
        <v>131407123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ВИНПРОМ ХАСКОВО АД</v>
      </c>
      <c r="B889" s="624" t="str">
        <f t="shared" si="52"/>
        <v>131407123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10</v>
      </c>
    </row>
    <row r="890" spans="1:8">
      <c r="A890" s="624" t="str">
        <f t="shared" si="51"/>
        <v>ВИНПРОМ ХАСКОВО АД</v>
      </c>
      <c r="B890" s="624" t="str">
        <f t="shared" si="52"/>
        <v>131407123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0</v>
      </c>
    </row>
    <row r="891" spans="1:8">
      <c r="A891" s="624" t="str">
        <f t="shared" si="51"/>
        <v>ВИНПРОМ ХАСКОВО АД</v>
      </c>
      <c r="B891" s="624" t="str">
        <f t="shared" si="52"/>
        <v>131407123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ВИНПРОМ ХАСКОВО АД</v>
      </c>
      <c r="B892" s="624" t="str">
        <f t="shared" si="52"/>
        <v>131407123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55</v>
      </c>
    </row>
    <row r="893" spans="1:8">
      <c r="A893" s="624" t="str">
        <f t="shared" si="51"/>
        <v>ВИНПРОМ ХАСКОВО АД</v>
      </c>
      <c r="B893" s="624" t="str">
        <f t="shared" si="52"/>
        <v>131407123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ВИНПРОМ ХАСКОВО АД</v>
      </c>
      <c r="B894" s="624" t="str">
        <f t="shared" si="52"/>
        <v>131407123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ВИНПРОМ ХАСКОВО АД</v>
      </c>
      <c r="B895" s="624" t="str">
        <f t="shared" si="52"/>
        <v>131407123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ВИНПРОМ ХАСКОВО АД</v>
      </c>
      <c r="B896" s="624" t="str">
        <f t="shared" si="52"/>
        <v>131407123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55</v>
      </c>
    </row>
    <row r="897" spans="1:8">
      <c r="A897" s="624" t="str">
        <f t="shared" si="51"/>
        <v>ВИНПРОМ ХАСКОВО АД</v>
      </c>
      <c r="B897" s="624" t="str">
        <f t="shared" si="52"/>
        <v>131407123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0</v>
      </c>
    </row>
    <row r="898" spans="1:8">
      <c r="A898" s="624" t="str">
        <f t="shared" si="51"/>
        <v>ВИНПРОМ ХАСКОВО АД</v>
      </c>
      <c r="B898" s="624" t="str">
        <f t="shared" si="52"/>
        <v>131407123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0</v>
      </c>
    </row>
    <row r="899" spans="1:8">
      <c r="A899" s="624" t="str">
        <f t="shared" si="51"/>
        <v>ВИНПРОМ ХАСКОВО АД</v>
      </c>
      <c r="B899" s="624" t="str">
        <f t="shared" si="52"/>
        <v>131407123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ВИНПРОМ ХАСКОВО АД</v>
      </c>
      <c r="B900" s="624" t="str">
        <f t="shared" si="52"/>
        <v>131407123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ВИНПРОМ ХАСКОВО АД</v>
      </c>
      <c r="B901" s="624" t="str">
        <f t="shared" si="52"/>
        <v>131407123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ВИНПРОМ ХАСКОВО АД</v>
      </c>
      <c r="B902" s="624" t="str">
        <f t="shared" si="52"/>
        <v>131407123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ВИНПРОМ ХАСКОВО АД</v>
      </c>
      <c r="B903" s="624" t="str">
        <f t="shared" si="52"/>
        <v>131407123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ВИНПРОМ ХАСКОВО АД</v>
      </c>
      <c r="B904" s="624" t="str">
        <f t="shared" si="52"/>
        <v>131407123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ВИНПРОМ ХАСКОВО АД</v>
      </c>
      <c r="B905" s="624" t="str">
        <f t="shared" si="52"/>
        <v>131407123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ВИНПРОМ ХАСКОВО АД</v>
      </c>
      <c r="B906" s="624" t="str">
        <f t="shared" si="52"/>
        <v>131407123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ВИНПРОМ ХАСКОВО АД</v>
      </c>
      <c r="B907" s="624" t="str">
        <f t="shared" si="52"/>
        <v>131407123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ВИНПРОМ ХАСКОВО АД</v>
      </c>
      <c r="B908" s="624" t="str">
        <f t="shared" si="52"/>
        <v>131407123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0</v>
      </c>
    </row>
    <row r="909" spans="1:8">
      <c r="A909" s="624" t="str">
        <f t="shared" si="51"/>
        <v>ВИНПРОМ ХАСКОВО АД</v>
      </c>
      <c r="B909" s="624" t="str">
        <f t="shared" si="52"/>
        <v>131407123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ВИНПРОМ ХАСКОВО АД</v>
      </c>
      <c r="B910" s="624" t="str">
        <f t="shared" si="52"/>
        <v>131407123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65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ВИНПРОМ ХАСКОВО АД</v>
      </c>
      <c r="B912" s="624" t="str">
        <f t="shared" ref="B912:B975" si="55">pdeBulstat</f>
        <v>131407123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ВИНПРОМ ХАСКОВО АД</v>
      </c>
      <c r="B913" s="624" t="str">
        <f t="shared" si="55"/>
        <v>131407123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ВИНПРОМ ХАСКОВО АД</v>
      </c>
      <c r="B914" s="624" t="str">
        <f t="shared" si="55"/>
        <v>131407123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ВИНПРОМ ХАСКОВО АД</v>
      </c>
      <c r="B915" s="624" t="str">
        <f t="shared" si="55"/>
        <v>131407123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ВИНПРОМ ХАСКОВО АД</v>
      </c>
      <c r="B916" s="624" t="str">
        <f t="shared" si="55"/>
        <v>131407123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ВИНПРОМ ХАСКОВО АД</v>
      </c>
      <c r="B917" s="624" t="str">
        <f t="shared" si="55"/>
        <v>131407123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ВИНПРОМ ХАСКОВО АД</v>
      </c>
      <c r="B918" s="624" t="str">
        <f t="shared" si="55"/>
        <v>131407123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ВИНПРОМ ХАСКОВО АД</v>
      </c>
      <c r="B919" s="624" t="str">
        <f t="shared" si="55"/>
        <v>131407123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ВИНПРОМ ХАСКОВО АД</v>
      </c>
      <c r="B920" s="624" t="str">
        <f t="shared" si="55"/>
        <v>131407123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ВИНПРОМ ХАСКОВО АД</v>
      </c>
      <c r="B921" s="624" t="str">
        <f t="shared" si="55"/>
        <v>131407123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ВИНПРОМ ХАСКОВО АД</v>
      </c>
      <c r="B922" s="624" t="str">
        <f t="shared" si="55"/>
        <v>131407123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ВИНПРОМ ХАСКОВО АД</v>
      </c>
      <c r="B923" s="624" t="str">
        <f t="shared" si="55"/>
        <v>131407123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7169</v>
      </c>
    </row>
    <row r="924" spans="1:8">
      <c r="A924" s="624" t="str">
        <f t="shared" si="54"/>
        <v>ВИНПРОМ ХАСКОВО АД</v>
      </c>
      <c r="B924" s="624" t="str">
        <f t="shared" si="55"/>
        <v>131407123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7169</v>
      </c>
    </row>
    <row r="925" spans="1:8">
      <c r="A925" s="624" t="str">
        <f t="shared" si="54"/>
        <v>ВИНПРОМ ХАСКОВО АД</v>
      </c>
      <c r="B925" s="624" t="str">
        <f t="shared" si="55"/>
        <v>131407123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ВИНПРОМ ХАСКОВО АД</v>
      </c>
      <c r="B926" s="624" t="str">
        <f t="shared" si="55"/>
        <v>131407123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0</v>
      </c>
    </row>
    <row r="927" spans="1:8">
      <c r="A927" s="624" t="str">
        <f t="shared" si="54"/>
        <v>ВИНПРОМ ХАСКОВО АД</v>
      </c>
      <c r="B927" s="624" t="str">
        <f t="shared" si="55"/>
        <v>131407123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20278</v>
      </c>
    </row>
    <row r="928" spans="1:8">
      <c r="A928" s="624" t="str">
        <f t="shared" si="54"/>
        <v>ВИНПРОМ ХАСКОВО АД</v>
      </c>
      <c r="B928" s="624" t="str">
        <f t="shared" si="55"/>
        <v>131407123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2458</v>
      </c>
    </row>
    <row r="929" spans="1:8">
      <c r="A929" s="624" t="str">
        <f t="shared" si="54"/>
        <v>ВИНПРОМ ХАСКОВО АД</v>
      </c>
      <c r="B929" s="624" t="str">
        <f t="shared" si="55"/>
        <v>131407123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2733</v>
      </c>
    </row>
    <row r="930" spans="1:8">
      <c r="A930" s="624" t="str">
        <f t="shared" si="54"/>
        <v>ВИНПРОМ ХАСКОВО АД</v>
      </c>
      <c r="B930" s="624" t="str">
        <f t="shared" si="55"/>
        <v>131407123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ВИНПРОМ ХАСКОВО АД</v>
      </c>
      <c r="B931" s="624" t="str">
        <f t="shared" si="55"/>
        <v>131407123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ВИНПРОМ ХАСКОВО АД</v>
      </c>
      <c r="B932" s="624" t="str">
        <f t="shared" si="55"/>
        <v>131407123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1</v>
      </c>
    </row>
    <row r="933" spans="1:8">
      <c r="A933" s="624" t="str">
        <f t="shared" si="54"/>
        <v>ВИНПРОМ ХАСКОВО АД</v>
      </c>
      <c r="B933" s="624" t="str">
        <f t="shared" si="55"/>
        <v>131407123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ВИНПРОМ ХАСКОВО АД</v>
      </c>
      <c r="B934" s="624" t="str">
        <f t="shared" si="55"/>
        <v>131407123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1</v>
      </c>
    </row>
    <row r="935" spans="1:8">
      <c r="A935" s="624" t="str">
        <f t="shared" si="54"/>
        <v>ВИНПРОМ ХАСКОВО АД</v>
      </c>
      <c r="B935" s="624" t="str">
        <f t="shared" si="55"/>
        <v>131407123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ВИНПРОМ ХАСКОВО АД</v>
      </c>
      <c r="B936" s="624" t="str">
        <f t="shared" si="55"/>
        <v>131407123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ВИНПРОМ ХАСКОВО АД</v>
      </c>
      <c r="B937" s="624" t="str">
        <f t="shared" si="55"/>
        <v>131407123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0</v>
      </c>
    </row>
    <row r="938" spans="1:8">
      <c r="A938" s="624" t="str">
        <f t="shared" si="54"/>
        <v>ВИНПРОМ ХАСКОВО АД</v>
      </c>
      <c r="B938" s="624" t="str">
        <f t="shared" si="55"/>
        <v>131407123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ВИНПРОМ ХАСКОВО АД</v>
      </c>
      <c r="B939" s="624" t="str">
        <f t="shared" si="55"/>
        <v>131407123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ВИНПРОМ ХАСКОВО АД</v>
      </c>
      <c r="B940" s="624" t="str">
        <f t="shared" si="55"/>
        <v>131407123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ВИНПРОМ ХАСКОВО АД</v>
      </c>
      <c r="B941" s="624" t="str">
        <f t="shared" si="55"/>
        <v>131407123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0</v>
      </c>
    </row>
    <row r="942" spans="1:8">
      <c r="A942" s="624" t="str">
        <f t="shared" si="54"/>
        <v>ВИНПРОМ ХАСКОВО АД</v>
      </c>
      <c r="B942" s="624" t="str">
        <f t="shared" si="55"/>
        <v>131407123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32639</v>
      </c>
    </row>
    <row r="943" spans="1:8">
      <c r="A943" s="624" t="str">
        <f t="shared" si="54"/>
        <v>ВИНПРОМ ХАСКОВО АД</v>
      </c>
      <c r="B943" s="624" t="str">
        <f t="shared" si="55"/>
        <v>131407123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32639</v>
      </c>
    </row>
    <row r="944" spans="1:8">
      <c r="A944" s="624" t="str">
        <f t="shared" si="54"/>
        <v>ВИНПРОМ ХАСКОВО АД</v>
      </c>
      <c r="B944" s="624" t="str">
        <f t="shared" si="55"/>
        <v>131407123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ВИНПРОМ ХАСКОВО АД</v>
      </c>
      <c r="B945" s="624" t="str">
        <f t="shared" si="55"/>
        <v>131407123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ВИНПРОМ ХАСКОВО АД</v>
      </c>
      <c r="B946" s="624" t="str">
        <f t="shared" si="55"/>
        <v>131407123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ВИНПРОМ ХАСКОВО АД</v>
      </c>
      <c r="B947" s="624" t="str">
        <f t="shared" si="55"/>
        <v>131407123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ВИНПРОМ ХАСКОВО АД</v>
      </c>
      <c r="B948" s="624" t="str">
        <f t="shared" si="55"/>
        <v>131407123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ВИНПРОМ ХАСКОВО АД</v>
      </c>
      <c r="B949" s="624" t="str">
        <f t="shared" si="55"/>
        <v>131407123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ВИНПРОМ ХАСКОВО АД</v>
      </c>
      <c r="B950" s="624" t="str">
        <f t="shared" si="55"/>
        <v>131407123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ВИНПРОМ ХАСКОВО АД</v>
      </c>
      <c r="B951" s="624" t="str">
        <f t="shared" si="55"/>
        <v>131407123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ВИНПРОМ ХАСКОВО АД</v>
      </c>
      <c r="B952" s="624" t="str">
        <f t="shared" si="55"/>
        <v>131407123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ВИНПРОМ ХАСКОВО АД</v>
      </c>
      <c r="B953" s="624" t="str">
        <f t="shared" si="55"/>
        <v>131407123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ВИНПРОМ ХАСКОВО АД</v>
      </c>
      <c r="B954" s="624" t="str">
        <f t="shared" si="55"/>
        <v>131407123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ВИНПРОМ ХАСКОВО АД</v>
      </c>
      <c r="B955" s="624" t="str">
        <f t="shared" si="55"/>
        <v>131407123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0</v>
      </c>
    </row>
    <row r="956" spans="1:8">
      <c r="A956" s="624" t="str">
        <f t="shared" si="54"/>
        <v>ВИНПРОМ ХАСКОВО АД</v>
      </c>
      <c r="B956" s="624" t="str">
        <f t="shared" si="55"/>
        <v>131407123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ВИНПРОМ ХАСКОВО АД</v>
      </c>
      <c r="B957" s="624" t="str">
        <f t="shared" si="55"/>
        <v>131407123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ВИНПРОМ ХАСКОВО АД</v>
      </c>
      <c r="B958" s="624" t="str">
        <f t="shared" si="55"/>
        <v>131407123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ВИНПРОМ ХАСКОВО АД</v>
      </c>
      <c r="B959" s="624" t="str">
        <f t="shared" si="55"/>
        <v>131407123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0</v>
      </c>
    </row>
    <row r="960" spans="1:8">
      <c r="A960" s="624" t="str">
        <f t="shared" si="54"/>
        <v>ВИНПРОМ ХАСКОВО АД</v>
      </c>
      <c r="B960" s="624" t="str">
        <f t="shared" si="55"/>
        <v>131407123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0</v>
      </c>
    </row>
    <row r="961" spans="1:8">
      <c r="A961" s="624" t="str">
        <f t="shared" si="54"/>
        <v>ВИНПРОМ ХАСКОВО АД</v>
      </c>
      <c r="B961" s="624" t="str">
        <f t="shared" si="55"/>
        <v>131407123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0</v>
      </c>
    </row>
    <row r="962" spans="1:8">
      <c r="A962" s="624" t="str">
        <f t="shared" si="54"/>
        <v>ВИНПРОМ ХАСКОВО АД</v>
      </c>
      <c r="B962" s="624" t="str">
        <f t="shared" si="55"/>
        <v>131407123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ВИНПРОМ ХАСКОВО АД</v>
      </c>
      <c r="B963" s="624" t="str">
        <f t="shared" si="55"/>
        <v>131407123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ВИНПРОМ ХАСКОВО АД</v>
      </c>
      <c r="B964" s="624" t="str">
        <f t="shared" si="55"/>
        <v>131407123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ВИНПРОМ ХАСКОВО АД</v>
      </c>
      <c r="B965" s="624" t="str">
        <f t="shared" si="55"/>
        <v>131407123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ВИНПРОМ ХАСКОВО АД</v>
      </c>
      <c r="B966" s="624" t="str">
        <f t="shared" si="55"/>
        <v>131407123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ВИНПРОМ ХАСКОВО АД</v>
      </c>
      <c r="B967" s="624" t="str">
        <f t="shared" si="55"/>
        <v>131407123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ВИНПРОМ ХАСКОВО АД</v>
      </c>
      <c r="B968" s="624" t="str">
        <f t="shared" si="55"/>
        <v>131407123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ВИНПРОМ ХАСКОВО АД</v>
      </c>
      <c r="B969" s="624" t="str">
        <f t="shared" si="55"/>
        <v>131407123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0</v>
      </c>
    </row>
    <row r="970" spans="1:8">
      <c r="A970" s="624" t="str">
        <f t="shared" si="54"/>
        <v>ВИНПРОМ ХАСКОВО АД</v>
      </c>
      <c r="B970" s="624" t="str">
        <f t="shared" si="55"/>
        <v>131407123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ВИНПРОМ ХАСКОВО АД</v>
      </c>
      <c r="B971" s="624" t="str">
        <f t="shared" si="55"/>
        <v>131407123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ВИНПРОМ ХАСКОВО АД</v>
      </c>
      <c r="B972" s="624" t="str">
        <f t="shared" si="55"/>
        <v>131407123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ВИНПРОМ ХАСКОВО АД</v>
      </c>
      <c r="B973" s="624" t="str">
        <f t="shared" si="55"/>
        <v>131407123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0</v>
      </c>
    </row>
    <row r="974" spans="1:8">
      <c r="A974" s="624" t="str">
        <f t="shared" si="54"/>
        <v>ВИНПРОМ ХАСКОВО АД</v>
      </c>
      <c r="B974" s="624" t="str">
        <f t="shared" si="55"/>
        <v>131407123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0</v>
      </c>
    </row>
    <row r="975" spans="1:8">
      <c r="A975" s="624" t="str">
        <f t="shared" si="54"/>
        <v>ВИНПРОМ ХАСКОВО АД</v>
      </c>
      <c r="B975" s="624" t="str">
        <f t="shared" si="55"/>
        <v>131407123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0</v>
      </c>
    </row>
    <row r="976" spans="1:8">
      <c r="A976" s="624" t="str">
        <f t="shared" ref="A976:A1039" si="57">pdeName</f>
        <v>ВИНПРОМ ХАСКОВО АД</v>
      </c>
      <c r="B976" s="624" t="str">
        <f t="shared" ref="B976:B1039" si="58">pdeBulstat</f>
        <v>131407123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ВИНПРОМ ХАСКОВО АД</v>
      </c>
      <c r="B977" s="624" t="str">
        <f t="shared" si="58"/>
        <v>131407123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ВИНПРОМ ХАСКОВО АД</v>
      </c>
      <c r="B978" s="624" t="str">
        <f t="shared" si="58"/>
        <v>131407123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ВИНПРОМ ХАСКОВО АД</v>
      </c>
      <c r="B979" s="624" t="str">
        <f t="shared" si="58"/>
        <v>131407123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ВИНПРОМ ХАСКОВО АД</v>
      </c>
      <c r="B980" s="624" t="str">
        <f t="shared" si="58"/>
        <v>131407123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ВИНПРОМ ХАСКОВО АД</v>
      </c>
      <c r="B981" s="624" t="str">
        <f t="shared" si="58"/>
        <v>131407123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ВИНПРОМ ХАСКОВО АД</v>
      </c>
      <c r="B982" s="624" t="str">
        <f t="shared" si="58"/>
        <v>131407123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ВИНПРОМ ХАСКОВО АД</v>
      </c>
      <c r="B983" s="624" t="str">
        <f t="shared" si="58"/>
        <v>131407123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ВИНПРОМ ХАСКОВО АД</v>
      </c>
      <c r="B984" s="624" t="str">
        <f t="shared" si="58"/>
        <v>131407123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ВИНПРОМ ХАСКОВО АД</v>
      </c>
      <c r="B985" s="624" t="str">
        <f t="shared" si="58"/>
        <v>131407123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ВИНПРОМ ХАСКОВО АД</v>
      </c>
      <c r="B986" s="624" t="str">
        <f t="shared" si="58"/>
        <v>131407123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ВИНПРОМ ХАСКОВО АД</v>
      </c>
      <c r="B987" s="624" t="str">
        <f t="shared" si="58"/>
        <v>131407123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7169</v>
      </c>
    </row>
    <row r="988" spans="1:8">
      <c r="A988" s="624" t="str">
        <f t="shared" si="57"/>
        <v>ВИНПРОМ ХАСКОВО АД</v>
      </c>
      <c r="B988" s="624" t="str">
        <f t="shared" si="58"/>
        <v>131407123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7169</v>
      </c>
    </row>
    <row r="989" spans="1:8">
      <c r="A989" s="624" t="str">
        <f t="shared" si="57"/>
        <v>ВИНПРОМ ХАСКОВО АД</v>
      </c>
      <c r="B989" s="624" t="str">
        <f t="shared" si="58"/>
        <v>131407123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ВИНПРОМ ХАСКОВО АД</v>
      </c>
      <c r="B990" s="624" t="str">
        <f t="shared" si="58"/>
        <v>131407123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ВИНПРОМ ХАСКОВО АД</v>
      </c>
      <c r="B991" s="624" t="str">
        <f t="shared" si="58"/>
        <v>131407123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20278</v>
      </c>
    </row>
    <row r="992" spans="1:8">
      <c r="A992" s="624" t="str">
        <f t="shared" si="57"/>
        <v>ВИНПРОМ ХАСКОВО АД</v>
      </c>
      <c r="B992" s="624" t="str">
        <f t="shared" si="58"/>
        <v>131407123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2458</v>
      </c>
    </row>
    <row r="993" spans="1:8">
      <c r="A993" s="624" t="str">
        <f t="shared" si="57"/>
        <v>ВИНПРОМ ХАСКОВО АД</v>
      </c>
      <c r="B993" s="624" t="str">
        <f t="shared" si="58"/>
        <v>131407123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2733</v>
      </c>
    </row>
    <row r="994" spans="1:8">
      <c r="A994" s="624" t="str">
        <f t="shared" si="57"/>
        <v>ВИНПРОМ ХАСКОВО АД</v>
      </c>
      <c r="B994" s="624" t="str">
        <f t="shared" si="58"/>
        <v>131407123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ВИНПРОМ ХАСКОВО АД</v>
      </c>
      <c r="B995" s="624" t="str">
        <f t="shared" si="58"/>
        <v>131407123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ВИНПРОМ ХАСКОВО АД</v>
      </c>
      <c r="B996" s="624" t="str">
        <f t="shared" si="58"/>
        <v>131407123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1</v>
      </c>
    </row>
    <row r="997" spans="1:8">
      <c r="A997" s="624" t="str">
        <f t="shared" si="57"/>
        <v>ВИНПРОМ ХАСКОВО АД</v>
      </c>
      <c r="B997" s="624" t="str">
        <f t="shared" si="58"/>
        <v>131407123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ВИНПРОМ ХАСКОВО АД</v>
      </c>
      <c r="B998" s="624" t="str">
        <f t="shared" si="58"/>
        <v>131407123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1</v>
      </c>
    </row>
    <row r="999" spans="1:8">
      <c r="A999" s="624" t="str">
        <f t="shared" si="57"/>
        <v>ВИНПРОМ ХАСКОВО АД</v>
      </c>
      <c r="B999" s="624" t="str">
        <f t="shared" si="58"/>
        <v>131407123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ВИНПРОМ ХАСКОВО АД</v>
      </c>
      <c r="B1000" s="624" t="str">
        <f t="shared" si="58"/>
        <v>131407123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ВИНПРОМ ХАСКОВО АД</v>
      </c>
      <c r="B1001" s="624" t="str">
        <f t="shared" si="58"/>
        <v>131407123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ВИНПРОМ ХАСКОВО АД</v>
      </c>
      <c r="B1002" s="624" t="str">
        <f t="shared" si="58"/>
        <v>131407123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ВИНПРОМ ХАСКОВО АД</v>
      </c>
      <c r="B1003" s="624" t="str">
        <f t="shared" si="58"/>
        <v>131407123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ВИНПРОМ ХАСКОВО АД</v>
      </c>
      <c r="B1004" s="624" t="str">
        <f t="shared" si="58"/>
        <v>131407123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ВИНПРОМ ХАСКОВО АД</v>
      </c>
      <c r="B1005" s="624" t="str">
        <f t="shared" si="58"/>
        <v>131407123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ВИНПРОМ ХАСКОВО АД</v>
      </c>
      <c r="B1006" s="624" t="str">
        <f t="shared" si="58"/>
        <v>131407123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32639</v>
      </c>
    </row>
    <row r="1007" spans="1:8">
      <c r="A1007" s="624" t="str">
        <f t="shared" si="57"/>
        <v>ВИНПРОМ ХАСКОВО АД</v>
      </c>
      <c r="B1007" s="624" t="str">
        <f t="shared" si="58"/>
        <v>131407123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32639</v>
      </c>
    </row>
    <row r="1008" spans="1:8">
      <c r="A1008" s="624" t="str">
        <f t="shared" si="57"/>
        <v>ВИНПРОМ ХАСКОВО АД</v>
      </c>
      <c r="B1008" s="624" t="str">
        <f t="shared" si="58"/>
        <v>131407123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ВИНПРОМ ХАСКОВО АД</v>
      </c>
      <c r="B1009" s="624" t="str">
        <f t="shared" si="58"/>
        <v>131407123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ВИНПРОМ ХАСКОВО АД</v>
      </c>
      <c r="B1010" s="624" t="str">
        <f t="shared" si="58"/>
        <v>131407123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ВИНПРОМ ХАСКОВО АД</v>
      </c>
      <c r="B1011" s="624" t="str">
        <f t="shared" si="58"/>
        <v>131407123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ВИНПРОМ ХАСКОВО АД</v>
      </c>
      <c r="B1012" s="624" t="str">
        <f t="shared" si="58"/>
        <v>131407123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0</v>
      </c>
    </row>
    <row r="1013" spans="1:8">
      <c r="A1013" s="624" t="str">
        <f t="shared" si="57"/>
        <v>ВИНПРОМ ХАСКОВО АД</v>
      </c>
      <c r="B1013" s="624" t="str">
        <f t="shared" si="58"/>
        <v>131407123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ВИНПРОМ ХАСКОВО АД</v>
      </c>
      <c r="B1014" s="624" t="str">
        <f t="shared" si="58"/>
        <v>131407123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ВИНПРОМ ХАСКОВО АД</v>
      </c>
      <c r="B1015" s="624" t="str">
        <f t="shared" si="58"/>
        <v>131407123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ВИНПРОМ ХАСКОВО АД</v>
      </c>
      <c r="B1016" s="624" t="str">
        <f t="shared" si="58"/>
        <v>131407123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ВИНПРОМ ХАСКОВО АД</v>
      </c>
      <c r="B1017" s="624" t="str">
        <f t="shared" si="58"/>
        <v>131407123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ВИНПРОМ ХАСКОВО АД</v>
      </c>
      <c r="B1018" s="624" t="str">
        <f t="shared" si="58"/>
        <v>131407123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250000</v>
      </c>
    </row>
    <row r="1019" spans="1:8">
      <c r="A1019" s="624" t="str">
        <f t="shared" si="57"/>
        <v>ВИНПРОМ ХАСКОВО АД</v>
      </c>
      <c r="B1019" s="624" t="str">
        <f t="shared" si="58"/>
        <v>131407123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0</v>
      </c>
    </row>
    <row r="1020" spans="1:8">
      <c r="A1020" s="624" t="str">
        <f t="shared" si="57"/>
        <v>ВИНПРОМ ХАСКОВО АД</v>
      </c>
      <c r="B1020" s="624" t="str">
        <f t="shared" si="58"/>
        <v>131407123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ВИНПРОМ ХАСКОВО АД</v>
      </c>
      <c r="B1021" s="624" t="str">
        <f t="shared" si="58"/>
        <v>131407123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ВИНПРОМ ХАСКОВО АД</v>
      </c>
      <c r="B1022" s="624" t="str">
        <f t="shared" si="58"/>
        <v>131407123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250000</v>
      </c>
    </row>
    <row r="1023" spans="1:8">
      <c r="A1023" s="624" t="str">
        <f t="shared" si="57"/>
        <v>ВИНПРОМ ХАСКОВО АД</v>
      </c>
      <c r="B1023" s="624" t="str">
        <f t="shared" si="58"/>
        <v>131407123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ВИНПРОМ ХАСКОВО АД</v>
      </c>
      <c r="B1024" s="624" t="str">
        <f t="shared" si="58"/>
        <v>131407123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ВИНПРОМ ХАСКОВО АД</v>
      </c>
      <c r="B1025" s="624" t="str">
        <f t="shared" si="58"/>
        <v>131407123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ВИНПРОМ ХАСКОВО АД</v>
      </c>
      <c r="B1026" s="624" t="str">
        <f t="shared" si="58"/>
        <v>131407123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ВИНПРОМ ХАСКОВО АД</v>
      </c>
      <c r="B1027" s="624" t="str">
        <f t="shared" si="58"/>
        <v>131407123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ВИНПРОМ ХАСКОВО АД</v>
      </c>
      <c r="B1028" s="624" t="str">
        <f t="shared" si="58"/>
        <v>131407123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ВИНПРОМ ХАСКОВО АД</v>
      </c>
      <c r="B1029" s="624" t="str">
        <f t="shared" si="58"/>
        <v>131407123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ВИНПРОМ ХАСКОВО АД</v>
      </c>
      <c r="B1030" s="624" t="str">
        <f t="shared" si="58"/>
        <v>131407123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ВИНПРОМ ХАСКОВО АД</v>
      </c>
      <c r="B1031" s="624" t="str">
        <f t="shared" si="58"/>
        <v>131407123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ВИНПРОМ ХАСКОВО АД</v>
      </c>
      <c r="B1032" s="624" t="str">
        <f t="shared" si="58"/>
        <v>131407123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ВИНПРОМ ХАСКОВО АД</v>
      </c>
      <c r="B1033" s="624" t="str">
        <f t="shared" si="58"/>
        <v>131407123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165</v>
      </c>
    </row>
    <row r="1034" spans="1:8">
      <c r="A1034" s="624" t="str">
        <f t="shared" si="57"/>
        <v>ВИНПРОМ ХАСКОВО АД</v>
      </c>
      <c r="B1034" s="624" t="str">
        <f t="shared" si="58"/>
        <v>131407123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165</v>
      </c>
    </row>
    <row r="1035" spans="1:8">
      <c r="A1035" s="624" t="str">
        <f t="shared" si="57"/>
        <v>ВИНПРОМ ХАСКОВО АД</v>
      </c>
      <c r="B1035" s="624" t="str">
        <f t="shared" si="58"/>
        <v>131407123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0</v>
      </c>
    </row>
    <row r="1036" spans="1:8">
      <c r="A1036" s="624" t="str">
        <f t="shared" si="57"/>
        <v>ВИНПРОМ ХАСКОВО АД</v>
      </c>
      <c r="B1036" s="624" t="str">
        <f t="shared" si="58"/>
        <v>131407123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ВИНПРОМ ХАСКОВО АД</v>
      </c>
      <c r="B1037" s="624" t="str">
        <f t="shared" si="58"/>
        <v>131407123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ВИНПРОМ ХАСКОВО АД</v>
      </c>
      <c r="B1038" s="624" t="str">
        <f t="shared" si="58"/>
        <v>131407123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5</v>
      </c>
    </row>
    <row r="1039" spans="1:8">
      <c r="A1039" s="624" t="str">
        <f t="shared" si="57"/>
        <v>ВИНПРОМ ХАСКОВО АД</v>
      </c>
      <c r="B1039" s="624" t="str">
        <f t="shared" si="58"/>
        <v>131407123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0</v>
      </c>
    </row>
    <row r="1040" spans="1:8">
      <c r="A1040" s="624" t="str">
        <f t="shared" ref="A1040:A1103" si="60">pdeName</f>
        <v>ВИНПРОМ ХАСКОВО АД</v>
      </c>
      <c r="B1040" s="624" t="str">
        <f t="shared" ref="B1040:B1103" si="61">pdeBulstat</f>
        <v>131407123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2</v>
      </c>
    </row>
    <row r="1041" spans="1:8">
      <c r="A1041" s="624" t="str">
        <f t="shared" si="60"/>
        <v>ВИНПРОМ ХАСКОВО АД</v>
      </c>
      <c r="B1041" s="624" t="str">
        <f t="shared" si="61"/>
        <v>131407123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ВИНПРОМ ХАСКОВО АД</v>
      </c>
      <c r="B1042" s="624" t="str">
        <f t="shared" si="61"/>
        <v>131407123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2</v>
      </c>
    </row>
    <row r="1043" spans="1:8">
      <c r="A1043" s="624" t="str">
        <f t="shared" si="60"/>
        <v>ВИНПРОМ ХАСКОВО АД</v>
      </c>
      <c r="B1043" s="624" t="str">
        <f t="shared" si="61"/>
        <v>131407123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0</v>
      </c>
    </row>
    <row r="1044" spans="1:8">
      <c r="A1044" s="624" t="str">
        <f t="shared" si="60"/>
        <v>ВИНПРОМ ХАСКОВО АД</v>
      </c>
      <c r="B1044" s="624" t="str">
        <f t="shared" si="61"/>
        <v>131407123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ВИНПРОМ ХАСКОВО АД</v>
      </c>
      <c r="B1045" s="624" t="str">
        <f t="shared" si="61"/>
        <v>131407123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ВИНПРОМ ХАСКОВО АД</v>
      </c>
      <c r="B1046" s="624" t="str">
        <f t="shared" si="61"/>
        <v>131407123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0</v>
      </c>
    </row>
    <row r="1047" spans="1:8">
      <c r="A1047" s="624" t="str">
        <f t="shared" si="60"/>
        <v>ВИНПРОМ ХАСКОВО АД</v>
      </c>
      <c r="B1047" s="624" t="str">
        <f t="shared" si="61"/>
        <v>131407123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1</v>
      </c>
    </row>
    <row r="1048" spans="1:8">
      <c r="A1048" s="624" t="str">
        <f t="shared" si="60"/>
        <v>ВИНПРОМ ХАСКОВО АД</v>
      </c>
      <c r="B1048" s="624" t="str">
        <f t="shared" si="61"/>
        <v>131407123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26</v>
      </c>
    </row>
    <row r="1049" spans="1:8">
      <c r="A1049" s="624" t="str">
        <f t="shared" si="60"/>
        <v>ВИНПРОМ ХАСКОВО АД</v>
      </c>
      <c r="B1049" s="624" t="str">
        <f t="shared" si="61"/>
        <v>131407123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196</v>
      </c>
    </row>
    <row r="1050" spans="1:8">
      <c r="A1050" s="624" t="str">
        <f t="shared" si="60"/>
        <v>ВИНПРОМ ХАСКОВО АД</v>
      </c>
      <c r="B1050" s="624" t="str">
        <f t="shared" si="61"/>
        <v>131407123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250196</v>
      </c>
    </row>
    <row r="1051" spans="1:8">
      <c r="A1051" s="624" t="str">
        <f t="shared" si="60"/>
        <v>ВИНПРОМ ХАСКОВО АД</v>
      </c>
      <c r="B1051" s="624" t="str">
        <f t="shared" si="61"/>
        <v>131407123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ВИНПРОМ ХАСКОВО АД</v>
      </c>
      <c r="B1052" s="624" t="str">
        <f t="shared" si="61"/>
        <v>131407123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ВИНПРОМ ХАСКОВО АД</v>
      </c>
      <c r="B1053" s="624" t="str">
        <f t="shared" si="61"/>
        <v>131407123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ВИНПРОМ ХАСКОВО АД</v>
      </c>
      <c r="B1054" s="624" t="str">
        <f t="shared" si="61"/>
        <v>131407123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ВИНПРОМ ХАСКОВО АД</v>
      </c>
      <c r="B1055" s="624" t="str">
        <f t="shared" si="61"/>
        <v>131407123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ВИНПРОМ ХАСКОВО АД</v>
      </c>
      <c r="B1056" s="624" t="str">
        <f t="shared" si="61"/>
        <v>131407123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ВИНПРОМ ХАСКОВО АД</v>
      </c>
      <c r="B1057" s="624" t="str">
        <f t="shared" si="61"/>
        <v>131407123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ВИНПРОМ ХАСКОВО АД</v>
      </c>
      <c r="B1058" s="624" t="str">
        <f t="shared" si="61"/>
        <v>131407123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ВИНПРОМ ХАСКОВО АД</v>
      </c>
      <c r="B1059" s="624" t="str">
        <f t="shared" si="61"/>
        <v>131407123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ВИНПРОМ ХАСКОВО АД</v>
      </c>
      <c r="B1060" s="624" t="str">
        <f t="shared" si="61"/>
        <v>131407123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ВИНПРОМ ХАСКОВО АД</v>
      </c>
      <c r="B1061" s="624" t="str">
        <f t="shared" si="61"/>
        <v>131407123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ВИНПРОМ ХАСКОВО АД</v>
      </c>
      <c r="B1062" s="624" t="str">
        <f t="shared" si="61"/>
        <v>131407123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ВИНПРОМ ХАСКОВО АД</v>
      </c>
      <c r="B1063" s="624" t="str">
        <f t="shared" si="61"/>
        <v>131407123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ВИНПРОМ ХАСКОВО АД</v>
      </c>
      <c r="B1064" s="624" t="str">
        <f t="shared" si="61"/>
        <v>131407123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ВИНПРОМ ХАСКОВО АД</v>
      </c>
      <c r="B1065" s="624" t="str">
        <f t="shared" si="61"/>
        <v>131407123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ВИНПРОМ ХАСКОВО АД</v>
      </c>
      <c r="B1066" s="624" t="str">
        <f t="shared" si="61"/>
        <v>131407123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ВИНПРОМ ХАСКОВО АД</v>
      </c>
      <c r="B1067" s="624" t="str">
        <f t="shared" si="61"/>
        <v>131407123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ВИНПРОМ ХАСКОВО АД</v>
      </c>
      <c r="B1068" s="624" t="str">
        <f t="shared" si="61"/>
        <v>131407123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ВИНПРОМ ХАСКОВО АД</v>
      </c>
      <c r="B1069" s="624" t="str">
        <f t="shared" si="61"/>
        <v>131407123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ВИНПРОМ ХАСКОВО АД</v>
      </c>
      <c r="B1070" s="624" t="str">
        <f t="shared" si="61"/>
        <v>131407123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ВИНПРОМ ХАСКОВО АД</v>
      </c>
      <c r="B1071" s="624" t="str">
        <f t="shared" si="61"/>
        <v>131407123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ВИНПРОМ ХАСКОВО АД</v>
      </c>
      <c r="B1072" s="624" t="str">
        <f t="shared" si="61"/>
        <v>131407123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ВИНПРОМ ХАСКОВО АД</v>
      </c>
      <c r="B1073" s="624" t="str">
        <f t="shared" si="61"/>
        <v>131407123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ВИНПРОМ ХАСКОВО АД</v>
      </c>
      <c r="B1074" s="624" t="str">
        <f t="shared" si="61"/>
        <v>131407123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ВИНПРОМ ХАСКОВО АД</v>
      </c>
      <c r="B1075" s="624" t="str">
        <f t="shared" si="61"/>
        <v>131407123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ВИНПРОМ ХАСКОВО АД</v>
      </c>
      <c r="B1076" s="624" t="str">
        <f t="shared" si="61"/>
        <v>131407123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165</v>
      </c>
    </row>
    <row r="1077" spans="1:8">
      <c r="A1077" s="624" t="str">
        <f t="shared" si="60"/>
        <v>ВИНПРОМ ХАСКОВО АД</v>
      </c>
      <c r="B1077" s="624" t="str">
        <f t="shared" si="61"/>
        <v>131407123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165</v>
      </c>
    </row>
    <row r="1078" spans="1:8">
      <c r="A1078" s="624" t="str">
        <f t="shared" si="60"/>
        <v>ВИНПРОМ ХАСКОВО АД</v>
      </c>
      <c r="B1078" s="624" t="str">
        <f t="shared" si="61"/>
        <v>131407123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0</v>
      </c>
    </row>
    <row r="1079" spans="1:8">
      <c r="A1079" s="624" t="str">
        <f t="shared" si="60"/>
        <v>ВИНПРОМ ХАСКОВО АД</v>
      </c>
      <c r="B1079" s="624" t="str">
        <f t="shared" si="61"/>
        <v>131407123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ВИНПРОМ ХАСКОВО АД</v>
      </c>
      <c r="B1080" s="624" t="str">
        <f t="shared" si="61"/>
        <v>131407123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ВИНПРОМ ХАСКОВО АД</v>
      </c>
      <c r="B1081" s="624" t="str">
        <f t="shared" si="61"/>
        <v>131407123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3</v>
      </c>
    </row>
    <row r="1082" spans="1:8">
      <c r="A1082" s="624" t="str">
        <f t="shared" si="60"/>
        <v>ВИНПРОМ ХАСКОВО АД</v>
      </c>
      <c r="B1082" s="624" t="str">
        <f t="shared" si="61"/>
        <v>131407123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0</v>
      </c>
    </row>
    <row r="1083" spans="1:8">
      <c r="A1083" s="624" t="str">
        <f t="shared" si="60"/>
        <v>ВИНПРОМ ХАСКОВО АД</v>
      </c>
      <c r="B1083" s="624" t="str">
        <f t="shared" si="61"/>
        <v>131407123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0</v>
      </c>
    </row>
    <row r="1084" spans="1:8">
      <c r="A1084" s="624" t="str">
        <f t="shared" si="60"/>
        <v>ВИНПРОМ ХАСКОВО АД</v>
      </c>
      <c r="B1084" s="624" t="str">
        <f t="shared" si="61"/>
        <v>131407123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ВИНПРОМ ХАСКОВО АД</v>
      </c>
      <c r="B1085" s="624" t="str">
        <f t="shared" si="61"/>
        <v>131407123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2</v>
      </c>
    </row>
    <row r="1086" spans="1:8">
      <c r="A1086" s="624" t="str">
        <f t="shared" si="60"/>
        <v>ВИНПРОМ ХАСКОВО АД</v>
      </c>
      <c r="B1086" s="624" t="str">
        <f t="shared" si="61"/>
        <v>131407123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0</v>
      </c>
    </row>
    <row r="1087" spans="1:8">
      <c r="A1087" s="624" t="str">
        <f t="shared" si="60"/>
        <v>ВИНПРОМ ХАСКОВО АД</v>
      </c>
      <c r="B1087" s="624" t="str">
        <f t="shared" si="61"/>
        <v>131407123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ВИНПРОМ ХАСКОВО АД</v>
      </c>
      <c r="B1088" s="624" t="str">
        <f t="shared" si="61"/>
        <v>131407123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ВИНПРОМ ХАСКОВО АД</v>
      </c>
      <c r="B1089" s="624" t="str">
        <f t="shared" si="61"/>
        <v>131407123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0</v>
      </c>
    </row>
    <row r="1090" spans="1:8">
      <c r="A1090" s="624" t="str">
        <f t="shared" si="60"/>
        <v>ВИНПРОМ ХАСКОВО АД</v>
      </c>
      <c r="B1090" s="624" t="str">
        <f t="shared" si="61"/>
        <v>131407123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1</v>
      </c>
    </row>
    <row r="1091" spans="1:8">
      <c r="A1091" s="624" t="str">
        <f t="shared" si="60"/>
        <v>ВИНПРОМ ХАСКОВО АД</v>
      </c>
      <c r="B1091" s="624" t="str">
        <f t="shared" si="61"/>
        <v>131407123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26</v>
      </c>
    </row>
    <row r="1092" spans="1:8">
      <c r="A1092" s="624" t="str">
        <f t="shared" si="60"/>
        <v>ВИНПРОМ ХАСКОВО АД</v>
      </c>
      <c r="B1092" s="624" t="str">
        <f t="shared" si="61"/>
        <v>131407123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194</v>
      </c>
    </row>
    <row r="1093" spans="1:8">
      <c r="A1093" s="624" t="str">
        <f t="shared" si="60"/>
        <v>ВИНПРОМ ХАСКОВО АД</v>
      </c>
      <c r="B1093" s="624" t="str">
        <f t="shared" si="61"/>
        <v>131407123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194</v>
      </c>
    </row>
    <row r="1094" spans="1:8">
      <c r="A1094" s="624" t="str">
        <f t="shared" si="60"/>
        <v>ВИНПРОМ ХАСКОВО АД</v>
      </c>
      <c r="B1094" s="624" t="str">
        <f t="shared" si="61"/>
        <v>131407123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ВИНПРОМ ХАСКОВО АД</v>
      </c>
      <c r="B1095" s="624" t="str">
        <f t="shared" si="61"/>
        <v>131407123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ВИНПРОМ ХАСКОВО АД</v>
      </c>
      <c r="B1096" s="624" t="str">
        <f t="shared" si="61"/>
        <v>131407123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ВИНПРОМ ХАСКОВО АД</v>
      </c>
      <c r="B1097" s="624" t="str">
        <f t="shared" si="61"/>
        <v>131407123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ВИНПРОМ ХАСКОВО АД</v>
      </c>
      <c r="B1098" s="624" t="str">
        <f t="shared" si="61"/>
        <v>131407123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0</v>
      </c>
    </row>
    <row r="1099" spans="1:8">
      <c r="A1099" s="624" t="str">
        <f t="shared" si="60"/>
        <v>ВИНПРОМ ХАСКОВО АД</v>
      </c>
      <c r="B1099" s="624" t="str">
        <f t="shared" si="61"/>
        <v>131407123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ВИНПРОМ ХАСКОВО АД</v>
      </c>
      <c r="B1100" s="624" t="str">
        <f t="shared" si="61"/>
        <v>131407123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ВИНПРОМ ХАСКОВО АД</v>
      </c>
      <c r="B1101" s="624" t="str">
        <f t="shared" si="61"/>
        <v>131407123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ВИНПРОМ ХАСКОВО АД</v>
      </c>
      <c r="B1102" s="624" t="str">
        <f t="shared" si="61"/>
        <v>131407123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ВИНПРОМ ХАСКОВО АД</v>
      </c>
      <c r="B1103" s="624" t="str">
        <f t="shared" si="61"/>
        <v>131407123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ВИНПРОМ ХАСКОВО АД</v>
      </c>
      <c r="B1104" s="624" t="str">
        <f t="shared" ref="B1104:B1167" si="64">pdeBulstat</f>
        <v>131407123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250000</v>
      </c>
    </row>
    <row r="1105" spans="1:8">
      <c r="A1105" s="624" t="str">
        <f t="shared" si="63"/>
        <v>ВИНПРОМ ХАСКОВО АД</v>
      </c>
      <c r="B1105" s="624" t="str">
        <f t="shared" si="64"/>
        <v>131407123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0</v>
      </c>
    </row>
    <row r="1106" spans="1:8">
      <c r="A1106" s="624" t="str">
        <f t="shared" si="63"/>
        <v>ВИНПРОМ ХАСКОВО АД</v>
      </c>
      <c r="B1106" s="624" t="str">
        <f t="shared" si="64"/>
        <v>131407123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ВИНПРОМ ХАСКОВО АД</v>
      </c>
      <c r="B1107" s="624" t="str">
        <f t="shared" si="64"/>
        <v>131407123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ВИНПРОМ ХАСКОВО АД</v>
      </c>
      <c r="B1108" s="624" t="str">
        <f t="shared" si="64"/>
        <v>131407123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250000</v>
      </c>
    </row>
    <row r="1109" spans="1:8">
      <c r="A1109" s="624" t="str">
        <f t="shared" si="63"/>
        <v>ВИНПРОМ ХАСКОВО АД</v>
      </c>
      <c r="B1109" s="624" t="str">
        <f t="shared" si="64"/>
        <v>131407123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ВИНПРОМ ХАСКОВО АД</v>
      </c>
      <c r="B1110" s="624" t="str">
        <f t="shared" si="64"/>
        <v>131407123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ВИНПРОМ ХАСКОВО АД</v>
      </c>
      <c r="B1111" s="624" t="str">
        <f t="shared" si="64"/>
        <v>131407123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ВИНПРОМ ХАСКОВО АД</v>
      </c>
      <c r="B1112" s="624" t="str">
        <f t="shared" si="64"/>
        <v>131407123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ВИНПРОМ ХАСКОВО АД</v>
      </c>
      <c r="B1113" s="624" t="str">
        <f t="shared" si="64"/>
        <v>131407123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ВИНПРОМ ХАСКОВО АД</v>
      </c>
      <c r="B1114" s="624" t="str">
        <f t="shared" si="64"/>
        <v>131407123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ВИНПРОМ ХАСКОВО АД</v>
      </c>
      <c r="B1115" s="624" t="str">
        <f t="shared" si="64"/>
        <v>131407123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ВИНПРОМ ХАСКОВО АД</v>
      </c>
      <c r="B1116" s="624" t="str">
        <f t="shared" si="64"/>
        <v>131407123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ВИНПРОМ ХАСКОВО АД</v>
      </c>
      <c r="B1117" s="624" t="str">
        <f t="shared" si="64"/>
        <v>131407123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ВИНПРОМ ХАСКОВО АД</v>
      </c>
      <c r="B1118" s="624" t="str">
        <f t="shared" si="64"/>
        <v>131407123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ВИНПРОМ ХАСКОВО АД</v>
      </c>
      <c r="B1119" s="624" t="str">
        <f t="shared" si="64"/>
        <v>131407123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ВИНПРОМ ХАСКОВО АД</v>
      </c>
      <c r="B1120" s="624" t="str">
        <f t="shared" si="64"/>
        <v>131407123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ВИНПРОМ ХАСКОВО АД</v>
      </c>
      <c r="B1121" s="624" t="str">
        <f t="shared" si="64"/>
        <v>131407123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ВИНПРОМ ХАСКОВО АД</v>
      </c>
      <c r="B1122" s="624" t="str">
        <f t="shared" si="64"/>
        <v>131407123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ВИНПРОМ ХАСКОВО АД</v>
      </c>
      <c r="B1123" s="624" t="str">
        <f t="shared" si="64"/>
        <v>131407123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ВИНПРОМ ХАСКОВО АД</v>
      </c>
      <c r="B1124" s="624" t="str">
        <f t="shared" si="64"/>
        <v>131407123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2</v>
      </c>
    </row>
    <row r="1125" spans="1:8">
      <c r="A1125" s="624" t="str">
        <f t="shared" si="63"/>
        <v>ВИНПРОМ ХАСКОВО АД</v>
      </c>
      <c r="B1125" s="624" t="str">
        <f t="shared" si="64"/>
        <v>131407123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ВИНПРОМ ХАСКОВО АД</v>
      </c>
      <c r="B1126" s="624" t="str">
        <f t="shared" si="64"/>
        <v>131407123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2</v>
      </c>
    </row>
    <row r="1127" spans="1:8">
      <c r="A1127" s="624" t="str">
        <f t="shared" si="63"/>
        <v>ВИНПРОМ ХАСКОВО АД</v>
      </c>
      <c r="B1127" s="624" t="str">
        <f t="shared" si="64"/>
        <v>131407123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ВИНПРОМ ХАСКОВО АД</v>
      </c>
      <c r="B1128" s="624" t="str">
        <f t="shared" si="64"/>
        <v>131407123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ВИНПРОМ ХАСКОВО АД</v>
      </c>
      <c r="B1129" s="624" t="str">
        <f t="shared" si="64"/>
        <v>131407123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ВИНПРОМ ХАСКОВО АД</v>
      </c>
      <c r="B1130" s="624" t="str">
        <f t="shared" si="64"/>
        <v>131407123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ВИНПРОМ ХАСКОВО АД</v>
      </c>
      <c r="B1131" s="624" t="str">
        <f t="shared" si="64"/>
        <v>131407123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ВИНПРОМ ХАСКОВО АД</v>
      </c>
      <c r="B1132" s="624" t="str">
        <f t="shared" si="64"/>
        <v>131407123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ВИНПРОМ ХАСКОВО АД</v>
      </c>
      <c r="B1133" s="624" t="str">
        <f t="shared" si="64"/>
        <v>131407123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ВИНПРОМ ХАСКОВО АД</v>
      </c>
      <c r="B1134" s="624" t="str">
        <f t="shared" si="64"/>
        <v>131407123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ВИНПРОМ ХАСКОВО АД</v>
      </c>
      <c r="B1135" s="624" t="str">
        <f t="shared" si="64"/>
        <v>131407123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2</v>
      </c>
    </row>
    <row r="1136" spans="1:8">
      <c r="A1136" s="624" t="str">
        <f t="shared" si="63"/>
        <v>ВИНПРОМ ХАСКОВО АД</v>
      </c>
      <c r="B1136" s="624" t="str">
        <f t="shared" si="64"/>
        <v>131407123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250002</v>
      </c>
    </row>
    <row r="1137" spans="1:8">
      <c r="A1137" s="624" t="str">
        <f t="shared" si="63"/>
        <v>ВИНПРОМ ХАСКОВО АД</v>
      </c>
      <c r="B1137" s="624" t="str">
        <f t="shared" si="64"/>
        <v>131407123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ВИНПРОМ ХАСКОВО АД</v>
      </c>
      <c r="B1138" s="624" t="str">
        <f t="shared" si="64"/>
        <v>131407123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ВИНПРОМ ХАСКОВО АД</v>
      </c>
      <c r="B1139" s="624" t="str">
        <f t="shared" si="64"/>
        <v>131407123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ВИНПРОМ ХАСКОВО АД</v>
      </c>
      <c r="B1140" s="624" t="str">
        <f t="shared" si="64"/>
        <v>131407123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ВИНПРОМ ХАСКОВО АД</v>
      </c>
      <c r="B1141" s="624" t="str">
        <f t="shared" si="64"/>
        <v>131407123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ВИНПРОМ ХАСКОВО АД</v>
      </c>
      <c r="B1142" s="624" t="str">
        <f t="shared" si="64"/>
        <v>131407123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ВИНПРОМ ХАСКОВО АД</v>
      </c>
      <c r="B1143" s="624" t="str">
        <f t="shared" si="64"/>
        <v>131407123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ВИНПРОМ ХАСКОВО АД</v>
      </c>
      <c r="B1144" s="624" t="str">
        <f t="shared" si="64"/>
        <v>131407123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ВИНПРОМ ХАСКОВО АД</v>
      </c>
      <c r="B1145" s="624" t="str">
        <f t="shared" si="64"/>
        <v>131407123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ВИНПРОМ ХАСКОВО АД</v>
      </c>
      <c r="B1146" s="624" t="str">
        <f t="shared" si="64"/>
        <v>131407123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ВИНПРОМ ХАСКОВО АД</v>
      </c>
      <c r="B1147" s="624" t="str">
        <f t="shared" si="64"/>
        <v>131407123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ВИНПРОМ ХАСКОВО АД</v>
      </c>
      <c r="B1148" s="624" t="str">
        <f t="shared" si="64"/>
        <v>131407123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ВИНПРОМ ХАСКОВО АД</v>
      </c>
      <c r="B1149" s="624" t="str">
        <f t="shared" si="64"/>
        <v>131407123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ВИНПРОМ ХАСКОВО АД</v>
      </c>
      <c r="B1150" s="624" t="str">
        <f t="shared" si="64"/>
        <v>131407123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ВИНПРОМ ХАСКОВО АД</v>
      </c>
      <c r="B1151" s="624" t="str">
        <f t="shared" si="64"/>
        <v>131407123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ВИНПРОМ ХАСКОВО АД</v>
      </c>
      <c r="B1152" s="624" t="str">
        <f t="shared" si="64"/>
        <v>131407123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ВИНПРОМ ХАСКОВО АД</v>
      </c>
      <c r="B1153" s="624" t="str">
        <f t="shared" si="64"/>
        <v>131407123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ВИНПРОМ ХАСКОВО АД</v>
      </c>
      <c r="B1154" s="624" t="str">
        <f t="shared" si="64"/>
        <v>131407123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ВИНПРОМ ХАСКОВО АД</v>
      </c>
      <c r="B1155" s="624" t="str">
        <f t="shared" si="64"/>
        <v>131407123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ВИНПРОМ ХАСКОВО АД</v>
      </c>
      <c r="B1156" s="624" t="str">
        <f t="shared" si="64"/>
        <v>131407123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ВИНПРОМ ХАСКОВО АД</v>
      </c>
      <c r="B1157" s="624" t="str">
        <f t="shared" si="64"/>
        <v>131407123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ВИНПРОМ ХАСКОВО АД</v>
      </c>
      <c r="B1158" s="624" t="str">
        <f t="shared" si="64"/>
        <v>131407123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ВИНПРОМ ХАСКОВО АД</v>
      </c>
      <c r="B1159" s="624" t="str">
        <f t="shared" si="64"/>
        <v>131407123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ВИНПРОМ ХАСКОВО АД</v>
      </c>
      <c r="B1160" s="624" t="str">
        <f t="shared" si="64"/>
        <v>131407123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ВИНПРОМ ХАСКОВО АД</v>
      </c>
      <c r="B1161" s="624" t="str">
        <f t="shared" si="64"/>
        <v>131407123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ВИНПРОМ ХАСКОВО АД</v>
      </c>
      <c r="B1162" s="624" t="str">
        <f t="shared" si="64"/>
        <v>131407123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ВИНПРОМ ХАСКОВО АД</v>
      </c>
      <c r="B1163" s="624" t="str">
        <f t="shared" si="64"/>
        <v>131407123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ВИНПРОМ ХАСКОВО АД</v>
      </c>
      <c r="B1164" s="624" t="str">
        <f t="shared" si="64"/>
        <v>131407123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ВИНПРОМ ХАСКОВО АД</v>
      </c>
      <c r="B1165" s="624" t="str">
        <f t="shared" si="64"/>
        <v>131407123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ВИНПРОМ ХАСКОВО АД</v>
      </c>
      <c r="B1166" s="624" t="str">
        <f t="shared" si="64"/>
        <v>131407123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ВИНПРОМ ХАСКОВО АД</v>
      </c>
      <c r="B1167" s="624" t="str">
        <f t="shared" si="64"/>
        <v>131407123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ВИНПРОМ ХАСКОВО АД</v>
      </c>
      <c r="B1168" s="624" t="str">
        <f t="shared" ref="B1168:B1195" si="67">pdeBulstat</f>
        <v>131407123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ВИНПРОМ ХАСКОВО АД</v>
      </c>
      <c r="B1169" s="624" t="str">
        <f t="shared" si="67"/>
        <v>131407123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ВИНПРОМ ХАСКОВО АД</v>
      </c>
      <c r="B1170" s="624" t="str">
        <f t="shared" si="67"/>
        <v>131407123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ВИНПРОМ ХАСКОВО АД</v>
      </c>
      <c r="B1171" s="624" t="str">
        <f t="shared" si="67"/>
        <v>131407123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ВИНПРОМ ХАСКОВО АД</v>
      </c>
      <c r="B1172" s="624" t="str">
        <f t="shared" si="67"/>
        <v>131407123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ВИНПРОМ ХАСКОВО АД</v>
      </c>
      <c r="B1173" s="624" t="str">
        <f t="shared" si="67"/>
        <v>131407123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ВИНПРОМ ХАСКОВО АД</v>
      </c>
      <c r="B1174" s="624" t="str">
        <f t="shared" si="67"/>
        <v>131407123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ВИНПРОМ ХАСКОВО АД</v>
      </c>
      <c r="B1175" s="624" t="str">
        <f t="shared" si="67"/>
        <v>131407123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ВИНПРОМ ХАСКОВО АД</v>
      </c>
      <c r="B1176" s="624" t="str">
        <f t="shared" si="67"/>
        <v>131407123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ВИНПРОМ ХАСКОВО АД</v>
      </c>
      <c r="B1177" s="624" t="str">
        <f t="shared" si="67"/>
        <v>131407123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ВИНПРОМ ХАСКОВО АД</v>
      </c>
      <c r="B1178" s="624" t="str">
        <f t="shared" si="67"/>
        <v>131407123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ВИНПРОМ ХАСКОВО АД</v>
      </c>
      <c r="B1179" s="624" t="str">
        <f t="shared" si="67"/>
        <v>131407123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ВИНПРОМ ХАСКОВО АД</v>
      </c>
      <c r="B1180" s="624" t="str">
        <f t="shared" si="67"/>
        <v>131407123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ВИНПРОМ ХАСКОВО АД</v>
      </c>
      <c r="B1181" s="624" t="str">
        <f t="shared" si="67"/>
        <v>131407123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ВИНПРОМ ХАСКОВО АД</v>
      </c>
      <c r="B1182" s="624" t="str">
        <f t="shared" si="67"/>
        <v>131407123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ВИНПРОМ ХАСКОВО АД</v>
      </c>
      <c r="B1183" s="624" t="str">
        <f t="shared" si="67"/>
        <v>131407123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ВИНПРОМ ХАСКОВО АД</v>
      </c>
      <c r="B1184" s="624" t="str">
        <f t="shared" si="67"/>
        <v>131407123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ВИНПРОМ ХАСКОВО АД</v>
      </c>
      <c r="B1185" s="624" t="str">
        <f t="shared" si="67"/>
        <v>131407123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ВИНПРОМ ХАСКОВО АД</v>
      </c>
      <c r="B1186" s="624" t="str">
        <f t="shared" si="67"/>
        <v>131407123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ВИНПРОМ ХАСКОВО АД</v>
      </c>
      <c r="B1187" s="624" t="str">
        <f t="shared" si="67"/>
        <v>131407123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ВИНПРОМ ХАСКОВО АД</v>
      </c>
      <c r="B1188" s="624" t="str">
        <f t="shared" si="67"/>
        <v>131407123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ВИНПРОМ ХАСКОВО АД</v>
      </c>
      <c r="B1189" s="624" t="str">
        <f t="shared" si="67"/>
        <v>131407123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ВИНПРОМ ХАСКОВО АД</v>
      </c>
      <c r="B1190" s="624" t="str">
        <f t="shared" si="67"/>
        <v>131407123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ВИНПРОМ ХАСКОВО АД</v>
      </c>
      <c r="B1191" s="624" t="str">
        <f t="shared" si="67"/>
        <v>131407123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ВИНПРОМ ХАСКОВО АД</v>
      </c>
      <c r="B1192" s="624" t="str">
        <f t="shared" si="67"/>
        <v>131407123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ВИНПРОМ ХАСКОВО АД</v>
      </c>
      <c r="B1193" s="624" t="str">
        <f t="shared" si="67"/>
        <v>131407123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ВИНПРОМ ХАСКОВО АД</v>
      </c>
      <c r="B1194" s="624" t="str">
        <f t="shared" si="67"/>
        <v>131407123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ВИНПРОМ ХАСКОВО АД</v>
      </c>
      <c r="B1195" s="624" t="str">
        <f t="shared" si="67"/>
        <v>131407123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ВИНПРОМ ХАСКОВО АД</v>
      </c>
      <c r="B1197" s="624" t="str">
        <f t="shared" ref="B1197:B1228" si="70">pdeBulstat</f>
        <v>131407123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ВИНПРОМ ХАСКОВО АД</v>
      </c>
      <c r="B1198" s="624" t="str">
        <f t="shared" si="70"/>
        <v>131407123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ВИНПРОМ ХАСКОВО АД</v>
      </c>
      <c r="B1199" s="624" t="str">
        <f t="shared" si="70"/>
        <v>131407123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ВИНПРОМ ХАСКОВО АД</v>
      </c>
      <c r="B1200" s="624" t="str">
        <f t="shared" si="70"/>
        <v>131407123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ВИНПРОМ ХАСКОВО АД</v>
      </c>
      <c r="B1201" s="624" t="str">
        <f t="shared" si="70"/>
        <v>131407123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ВИНПРОМ ХАСКОВО АД</v>
      </c>
      <c r="B1202" s="624" t="str">
        <f t="shared" si="70"/>
        <v>131407123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ВИНПРОМ ХАСКОВО АД</v>
      </c>
      <c r="B1203" s="624" t="str">
        <f t="shared" si="70"/>
        <v>131407123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734</v>
      </c>
    </row>
    <row r="1204" spans="1:8">
      <c r="A1204" s="624" t="str">
        <f t="shared" si="69"/>
        <v>ВИНПРОМ ХАСКОВО АД</v>
      </c>
      <c r="B1204" s="624" t="str">
        <f t="shared" si="70"/>
        <v>131407123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ВИНПРОМ ХАСКОВО АД</v>
      </c>
      <c r="B1205" s="624" t="str">
        <f t="shared" si="70"/>
        <v>131407123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ВИНПРОМ ХАСКОВО АД</v>
      </c>
      <c r="B1206" s="624" t="str">
        <f t="shared" si="70"/>
        <v>131407123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ВИНПРОМ ХАСКОВО АД</v>
      </c>
      <c r="B1207" s="624" t="str">
        <f t="shared" si="70"/>
        <v>131407123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ВИНПРОМ ХАСКОВО АД</v>
      </c>
      <c r="B1208" s="624" t="str">
        <f t="shared" si="70"/>
        <v>131407123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ВИНПРОМ ХАСКОВО АД</v>
      </c>
      <c r="B1209" s="624" t="str">
        <f t="shared" si="70"/>
        <v>131407123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3580000</v>
      </c>
    </row>
    <row r="1210" spans="1:8">
      <c r="A1210" s="624" t="str">
        <f t="shared" si="69"/>
        <v>ВИНПРОМ ХАСКОВО АД</v>
      </c>
      <c r="B1210" s="624" t="str">
        <f t="shared" si="70"/>
        <v>131407123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3580734</v>
      </c>
    </row>
    <row r="1211" spans="1:8">
      <c r="A1211" s="624" t="str">
        <f t="shared" si="69"/>
        <v>ВИНПРОМ ХАСКОВО АД</v>
      </c>
      <c r="B1211" s="624" t="str">
        <f t="shared" si="70"/>
        <v>131407123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ВИНПРОМ ХАСКОВО АД</v>
      </c>
      <c r="B1212" s="624" t="str">
        <f t="shared" si="70"/>
        <v>131407123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ВИНПРОМ ХАСКОВО АД</v>
      </c>
      <c r="B1213" s="624" t="str">
        <f t="shared" si="70"/>
        <v>131407123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ВИНПРОМ ХАСКОВО АД</v>
      </c>
      <c r="B1214" s="624" t="str">
        <f t="shared" si="70"/>
        <v>131407123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ВИНПРОМ ХАСКОВО АД</v>
      </c>
      <c r="B1215" s="624" t="str">
        <f t="shared" si="70"/>
        <v>131407123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ВИНПРОМ ХАСКОВО АД</v>
      </c>
      <c r="B1216" s="624" t="str">
        <f t="shared" si="70"/>
        <v>131407123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ВИНПРОМ ХАСКОВО АД</v>
      </c>
      <c r="B1217" s="624" t="str">
        <f t="shared" si="70"/>
        <v>131407123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ВИНПРОМ ХАСКОВО АД</v>
      </c>
      <c r="B1218" s="624" t="str">
        <f t="shared" si="70"/>
        <v>131407123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ВИНПРОМ ХАСКОВО АД</v>
      </c>
      <c r="B1219" s="624" t="str">
        <f t="shared" si="70"/>
        <v>131407123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ВИНПРОМ ХАСКОВО АД</v>
      </c>
      <c r="B1220" s="624" t="str">
        <f t="shared" si="70"/>
        <v>131407123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ВИНПРОМ ХАСКОВО АД</v>
      </c>
      <c r="B1221" s="624" t="str">
        <f t="shared" si="70"/>
        <v>131407123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ВИНПРОМ ХАСКОВО АД</v>
      </c>
      <c r="B1222" s="624" t="str">
        <f t="shared" si="70"/>
        <v>131407123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ВИНПРОМ ХАСКОВО АД</v>
      </c>
      <c r="B1223" s="624" t="str">
        <f t="shared" si="70"/>
        <v>131407123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ВИНПРОМ ХАСКОВО АД</v>
      </c>
      <c r="B1224" s="624" t="str">
        <f t="shared" si="70"/>
        <v>131407123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ВИНПРОМ ХАСКОВО АД</v>
      </c>
      <c r="B1225" s="624" t="str">
        <f t="shared" si="70"/>
        <v>131407123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ВИНПРОМ ХАСКОВО АД</v>
      </c>
      <c r="B1226" s="624" t="str">
        <f t="shared" si="70"/>
        <v>131407123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ВИНПРОМ ХАСКОВО АД</v>
      </c>
      <c r="B1227" s="624" t="str">
        <f t="shared" si="70"/>
        <v>131407123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ВИНПРОМ ХАСКОВО АД</v>
      </c>
      <c r="B1228" s="624" t="str">
        <f t="shared" si="70"/>
        <v>131407123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ВИНПРОМ ХАСКОВО АД</v>
      </c>
      <c r="B1229" s="624" t="str">
        <f t="shared" ref="B1229:B1260" si="73">pdeBulstat</f>
        <v>131407123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ВИНПРОМ ХАСКОВО АД</v>
      </c>
      <c r="B1230" s="624" t="str">
        <f t="shared" si="73"/>
        <v>131407123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ВИНПРОМ ХАСКОВО АД</v>
      </c>
      <c r="B1231" s="624" t="str">
        <f t="shared" si="73"/>
        <v>131407123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ВИНПРОМ ХАСКОВО АД</v>
      </c>
      <c r="B1232" s="624" t="str">
        <f t="shared" si="73"/>
        <v>131407123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ВИНПРОМ ХАСКОВО АД</v>
      </c>
      <c r="B1233" s="624" t="str">
        <f t="shared" si="73"/>
        <v>131407123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ВИНПРОМ ХАСКОВО АД</v>
      </c>
      <c r="B1234" s="624" t="str">
        <f t="shared" si="73"/>
        <v>131407123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ВИНПРОМ ХАСКОВО АД</v>
      </c>
      <c r="B1235" s="624" t="str">
        <f t="shared" si="73"/>
        <v>131407123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ВИНПРОМ ХАСКОВО АД</v>
      </c>
      <c r="B1236" s="624" t="str">
        <f t="shared" si="73"/>
        <v>131407123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ВИНПРОМ ХАСКОВО АД</v>
      </c>
      <c r="B1237" s="624" t="str">
        <f t="shared" si="73"/>
        <v>131407123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ВИНПРОМ ХАСКОВО АД</v>
      </c>
      <c r="B1238" s="624" t="str">
        <f t="shared" si="73"/>
        <v>131407123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ВИНПРОМ ХАСКОВО АД</v>
      </c>
      <c r="B1239" s="624" t="str">
        <f t="shared" si="73"/>
        <v>131407123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ВИНПРОМ ХАСКОВО АД</v>
      </c>
      <c r="B1240" s="624" t="str">
        <f t="shared" si="73"/>
        <v>131407123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ВИНПРОМ ХАСКОВО АД</v>
      </c>
      <c r="B1241" s="624" t="str">
        <f t="shared" si="73"/>
        <v>131407123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ВИНПРОМ ХАСКОВО АД</v>
      </c>
      <c r="B1242" s="624" t="str">
        <f t="shared" si="73"/>
        <v>131407123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ВИНПРОМ ХАСКОВО АД</v>
      </c>
      <c r="B1243" s="624" t="str">
        <f t="shared" si="73"/>
        <v>131407123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ВИНПРОМ ХАСКОВО АД</v>
      </c>
      <c r="B1244" s="624" t="str">
        <f t="shared" si="73"/>
        <v>131407123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0</v>
      </c>
    </row>
    <row r="1245" spans="1:8">
      <c r="A1245" s="624" t="str">
        <f t="shared" si="72"/>
        <v>ВИНПРОМ ХАСКОВО АД</v>
      </c>
      <c r="B1245" s="624" t="str">
        <f t="shared" si="73"/>
        <v>131407123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228</v>
      </c>
    </row>
    <row r="1246" spans="1:8">
      <c r="A1246" s="624" t="str">
        <f t="shared" si="72"/>
        <v>ВИНПРОМ ХАСКОВО АД</v>
      </c>
      <c r="B1246" s="624" t="str">
        <f t="shared" si="73"/>
        <v>131407123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ВИНПРОМ ХАСКОВО АД</v>
      </c>
      <c r="B1247" s="624" t="str">
        <f t="shared" si="73"/>
        <v>131407123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ВИНПРОМ ХАСКОВО АД</v>
      </c>
      <c r="B1248" s="624" t="str">
        <f t="shared" si="73"/>
        <v>131407123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ВИНПРОМ ХАСКОВО АД</v>
      </c>
      <c r="B1249" s="624" t="str">
        <f t="shared" si="73"/>
        <v>131407123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ВИНПРОМ ХАСКОВО АД</v>
      </c>
      <c r="B1250" s="624" t="str">
        <f t="shared" si="73"/>
        <v>131407123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ВИНПРОМ ХАСКОВО АД</v>
      </c>
      <c r="B1251" s="624" t="str">
        <f t="shared" si="73"/>
        <v>131407123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1365</v>
      </c>
    </row>
    <row r="1252" spans="1:8">
      <c r="A1252" s="624" t="str">
        <f t="shared" si="72"/>
        <v>ВИНПРОМ ХАСКОВО АД</v>
      </c>
      <c r="B1252" s="624" t="str">
        <f t="shared" si="73"/>
        <v>131407123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1593</v>
      </c>
    </row>
    <row r="1253" spans="1:8">
      <c r="A1253" s="624" t="str">
        <f t="shared" si="72"/>
        <v>ВИНПРОМ ХАСКОВО АД</v>
      </c>
      <c r="B1253" s="624" t="str">
        <f t="shared" si="73"/>
        <v>131407123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ВИНПРОМ ХАСКОВО АД</v>
      </c>
      <c r="B1254" s="624" t="str">
        <f t="shared" si="73"/>
        <v>131407123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ВИНПРОМ ХАСКОВО АД</v>
      </c>
      <c r="B1255" s="624" t="str">
        <f t="shared" si="73"/>
        <v>131407123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ВИНПРОМ ХАСКОВО АД</v>
      </c>
      <c r="B1256" s="624" t="str">
        <f t="shared" si="73"/>
        <v>131407123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ВИНПРОМ ХАСКОВО АД</v>
      </c>
      <c r="B1257" s="624" t="str">
        <f t="shared" si="73"/>
        <v>131407123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ВИНПРОМ ХАСКОВО АД</v>
      </c>
      <c r="B1258" s="624" t="str">
        <f t="shared" si="73"/>
        <v>131407123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ВИНПРОМ ХАСКОВО АД</v>
      </c>
      <c r="B1259" s="624" t="str">
        <f t="shared" si="73"/>
        <v>131407123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ВИНПРОМ ХАСКОВО АД</v>
      </c>
      <c r="B1260" s="624" t="str">
        <f t="shared" si="73"/>
        <v>131407123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ВИНПРОМ ХАСКОВО АД</v>
      </c>
      <c r="B1261" s="624" t="str">
        <f t="shared" ref="B1261:B1294" si="76">pdeBulstat</f>
        <v>131407123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ВИНПРОМ ХАСКОВО АД</v>
      </c>
      <c r="B1262" s="624" t="str">
        <f t="shared" si="76"/>
        <v>131407123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ВИНПРОМ ХАСКОВО АД</v>
      </c>
      <c r="B1263" s="624" t="str">
        <f t="shared" si="76"/>
        <v>131407123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ВИНПРОМ ХАСКОВО АД</v>
      </c>
      <c r="B1264" s="624" t="str">
        <f t="shared" si="76"/>
        <v>131407123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ВИНПРОМ ХАСКОВО АД</v>
      </c>
      <c r="B1265" s="624" t="str">
        <f t="shared" si="76"/>
        <v>131407123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ВИНПРОМ ХАСКОВО АД</v>
      </c>
      <c r="B1266" s="624" t="str">
        <f t="shared" si="76"/>
        <v>131407123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ВИНПРОМ ХАСКОВО АД</v>
      </c>
      <c r="B1267" s="624" t="str">
        <f t="shared" si="76"/>
        <v>131407123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ВИНПРОМ ХАСКОВО АД</v>
      </c>
      <c r="B1268" s="624" t="str">
        <f t="shared" si="76"/>
        <v>131407123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ВИНПРОМ ХАСКОВО АД</v>
      </c>
      <c r="B1269" s="624" t="str">
        <f t="shared" si="76"/>
        <v>131407123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ВИНПРОМ ХАСКОВО АД</v>
      </c>
      <c r="B1270" s="624" t="str">
        <f t="shared" si="76"/>
        <v>131407123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ВИНПРОМ ХАСКОВО АД</v>
      </c>
      <c r="B1271" s="624" t="str">
        <f t="shared" si="76"/>
        <v>131407123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ВИНПРОМ ХАСКОВО АД</v>
      </c>
      <c r="B1272" s="624" t="str">
        <f t="shared" si="76"/>
        <v>131407123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ВИНПРОМ ХАСКОВО АД</v>
      </c>
      <c r="B1273" s="624" t="str">
        <f t="shared" si="76"/>
        <v>131407123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ВИНПРОМ ХАСКОВО АД</v>
      </c>
      <c r="B1274" s="624" t="str">
        <f t="shared" si="76"/>
        <v>131407123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ВИНПРОМ ХАСКОВО АД</v>
      </c>
      <c r="B1275" s="624" t="str">
        <f t="shared" si="76"/>
        <v>131407123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ВИНПРОМ ХАСКОВО АД</v>
      </c>
      <c r="B1276" s="624" t="str">
        <f t="shared" si="76"/>
        <v>131407123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ВИНПРОМ ХАСКОВО АД</v>
      </c>
      <c r="B1277" s="624" t="str">
        <f t="shared" si="76"/>
        <v>131407123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ВИНПРОМ ХАСКОВО АД</v>
      </c>
      <c r="B1278" s="624" t="str">
        <f t="shared" si="76"/>
        <v>131407123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ВИНПРОМ ХАСКОВО АД</v>
      </c>
      <c r="B1279" s="624" t="str">
        <f t="shared" si="76"/>
        <v>131407123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ВИНПРОМ ХАСКОВО АД</v>
      </c>
      <c r="B1280" s="624" t="str">
        <f t="shared" si="76"/>
        <v>131407123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ВИНПРОМ ХАСКОВО АД</v>
      </c>
      <c r="B1281" s="624" t="str">
        <f t="shared" si="76"/>
        <v>131407123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ВИНПРОМ ХАСКОВО АД</v>
      </c>
      <c r="B1282" s="624" t="str">
        <f t="shared" si="76"/>
        <v>131407123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ВИНПРОМ ХАСКОВО АД</v>
      </c>
      <c r="B1283" s="624" t="str">
        <f t="shared" si="76"/>
        <v>131407123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ВИНПРОМ ХАСКОВО АД</v>
      </c>
      <c r="B1284" s="624" t="str">
        <f t="shared" si="76"/>
        <v>131407123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ВИНПРОМ ХАСКОВО АД</v>
      </c>
      <c r="B1285" s="624" t="str">
        <f t="shared" si="76"/>
        <v>131407123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ВИНПРОМ ХАСКОВО АД</v>
      </c>
      <c r="B1286" s="624" t="str">
        <f t="shared" si="76"/>
        <v>131407123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0</v>
      </c>
    </row>
    <row r="1287" spans="1:8">
      <c r="A1287" s="624" t="str">
        <f t="shared" si="75"/>
        <v>ВИНПРОМ ХАСКОВО АД</v>
      </c>
      <c r="B1287" s="624" t="str">
        <f t="shared" si="76"/>
        <v>131407123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228</v>
      </c>
    </row>
    <row r="1288" spans="1:8">
      <c r="A1288" s="624" t="str">
        <f t="shared" si="75"/>
        <v>ВИНПРОМ ХАСКОВО АД</v>
      </c>
      <c r="B1288" s="624" t="str">
        <f t="shared" si="76"/>
        <v>131407123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ВИНПРОМ ХАСКОВО АД</v>
      </c>
      <c r="B1289" s="624" t="str">
        <f t="shared" si="76"/>
        <v>131407123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ВИНПРОМ ХАСКОВО АД</v>
      </c>
      <c r="B1290" s="624" t="str">
        <f t="shared" si="76"/>
        <v>131407123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ВИНПРОМ ХАСКОВО АД</v>
      </c>
      <c r="B1291" s="624" t="str">
        <f t="shared" si="76"/>
        <v>131407123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ВИНПРОМ ХАСКОВО АД</v>
      </c>
      <c r="B1292" s="624" t="str">
        <f t="shared" si="76"/>
        <v>131407123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ВИНПРОМ ХАСКОВО АД</v>
      </c>
      <c r="B1293" s="624" t="str">
        <f t="shared" si="76"/>
        <v>131407123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1365</v>
      </c>
    </row>
    <row r="1294" spans="1:8">
      <c r="A1294" s="624" t="str">
        <f t="shared" si="75"/>
        <v>ВИНПРОМ ХАСКОВО АД</v>
      </c>
      <c r="B1294" s="624" t="str">
        <f t="shared" si="76"/>
        <v>131407123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1593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ВИНПРОМ ХАСКОВО АД</v>
      </c>
      <c r="B1296" s="624" t="str">
        <f t="shared" ref="B1296:B1335" si="79">pdeBulstat</f>
        <v>131407123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0</v>
      </c>
    </row>
    <row r="1297" spans="1:8">
      <c r="A1297" s="624" t="str">
        <f t="shared" si="78"/>
        <v>ВИНПРОМ ХАСКОВО АД</v>
      </c>
      <c r="B1297" s="624" t="str">
        <f t="shared" si="79"/>
        <v>131407123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ВИНПРОМ ХАСКОВО АД</v>
      </c>
      <c r="B1298" s="624" t="str">
        <f t="shared" si="79"/>
        <v>131407123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ВИНПРОМ ХАСКОВО АД</v>
      </c>
      <c r="B1299" s="624" t="str">
        <f t="shared" si="79"/>
        <v>131407123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ВИНПРОМ ХАСКОВО АД</v>
      </c>
      <c r="B1300" s="624" t="str">
        <f t="shared" si="79"/>
        <v>131407123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0</v>
      </c>
    </row>
    <row r="1301" spans="1:8">
      <c r="A1301" s="624" t="str">
        <f t="shared" si="78"/>
        <v>ВИНПРОМ ХАСКОВО АД</v>
      </c>
      <c r="B1301" s="624" t="str">
        <f t="shared" si="79"/>
        <v>131407123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ВИНПРОМ ХАСКОВО АД</v>
      </c>
      <c r="B1302" s="624" t="str">
        <f t="shared" si="79"/>
        <v>131407123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ВИНПРОМ ХАСКОВО АД</v>
      </c>
      <c r="B1303" s="624" t="str">
        <f t="shared" si="79"/>
        <v>131407123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ВИНПРОМ ХАСКОВО АД</v>
      </c>
      <c r="B1304" s="624" t="str">
        <f t="shared" si="79"/>
        <v>131407123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ВИНПРОМ ХАСКОВО АД</v>
      </c>
      <c r="B1305" s="624" t="str">
        <f t="shared" si="79"/>
        <v>131407123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ВИНПРОМ ХАСКОВО АД</v>
      </c>
      <c r="B1306" s="624" t="str">
        <f t="shared" si="79"/>
        <v>131407123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ВИНПРОМ ХАСКОВО АД</v>
      </c>
      <c r="B1307" s="624" t="str">
        <f t="shared" si="79"/>
        <v>131407123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ВИНПРОМ ХАСКОВО АД</v>
      </c>
      <c r="B1308" s="624" t="str">
        <f t="shared" si="79"/>
        <v>131407123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ВИНПРОМ ХАСКОВО АД</v>
      </c>
      <c r="B1309" s="624" t="str">
        <f t="shared" si="79"/>
        <v>131407123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ВИНПРОМ ХАСКОВО АД</v>
      </c>
      <c r="B1310" s="624" t="str">
        <f t="shared" si="79"/>
        <v>131407123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ВИНПРОМ ХАСКОВО АД</v>
      </c>
      <c r="B1311" s="624" t="str">
        <f t="shared" si="79"/>
        <v>131407123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ВИНПРОМ ХАСКОВО АД</v>
      </c>
      <c r="B1312" s="624" t="str">
        <f t="shared" si="79"/>
        <v>131407123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ВИНПРОМ ХАСКОВО АД</v>
      </c>
      <c r="B1313" s="624" t="str">
        <f t="shared" si="79"/>
        <v>131407123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ВИНПРОМ ХАСКОВО АД</v>
      </c>
      <c r="B1314" s="624" t="str">
        <f t="shared" si="79"/>
        <v>131407123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ВИНПРОМ ХАСКОВО АД</v>
      </c>
      <c r="B1315" s="624" t="str">
        <f t="shared" si="79"/>
        <v>131407123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ВИНПРОМ ХАСКОВО АД</v>
      </c>
      <c r="B1316" s="624" t="str">
        <f t="shared" si="79"/>
        <v>131407123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ВИНПРОМ ХАСКОВО АД</v>
      </c>
      <c r="B1317" s="624" t="str">
        <f t="shared" si="79"/>
        <v>131407123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ВИНПРОМ ХАСКОВО АД</v>
      </c>
      <c r="B1318" s="624" t="str">
        <f t="shared" si="79"/>
        <v>131407123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ВИНПРОМ ХАСКОВО АД</v>
      </c>
      <c r="B1319" s="624" t="str">
        <f t="shared" si="79"/>
        <v>131407123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ВИНПРОМ ХАСКОВО АД</v>
      </c>
      <c r="B1320" s="624" t="str">
        <f t="shared" si="79"/>
        <v>131407123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ВИНПРОМ ХАСКОВО АД</v>
      </c>
      <c r="B1321" s="624" t="str">
        <f t="shared" si="79"/>
        <v>131407123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ВИНПРОМ ХАСКОВО АД</v>
      </c>
      <c r="B1322" s="624" t="str">
        <f t="shared" si="79"/>
        <v>131407123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ВИНПРОМ ХАСКОВО АД</v>
      </c>
      <c r="B1323" s="624" t="str">
        <f t="shared" si="79"/>
        <v>131407123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ВИНПРОМ ХАСКОВО АД</v>
      </c>
      <c r="B1324" s="624" t="str">
        <f t="shared" si="79"/>
        <v>131407123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ВИНПРОМ ХАСКОВО АД</v>
      </c>
      <c r="B1325" s="624" t="str">
        <f t="shared" si="79"/>
        <v>131407123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ВИНПРОМ ХАСКОВО АД</v>
      </c>
      <c r="B1326" s="624" t="str">
        <f t="shared" si="79"/>
        <v>131407123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0</v>
      </c>
    </row>
    <row r="1327" spans="1:8">
      <c r="A1327" s="624" t="str">
        <f t="shared" si="78"/>
        <v>ВИНПРОМ ХАСКОВО АД</v>
      </c>
      <c r="B1327" s="624" t="str">
        <f t="shared" si="79"/>
        <v>131407123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ВИНПРОМ ХАСКОВО АД</v>
      </c>
      <c r="B1328" s="624" t="str">
        <f t="shared" si="79"/>
        <v>131407123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ВИНПРОМ ХАСКОВО АД</v>
      </c>
      <c r="B1329" s="624" t="str">
        <f t="shared" si="79"/>
        <v>131407123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ВИНПРОМ ХАСКОВО АД</v>
      </c>
      <c r="B1330" s="624" t="str">
        <f t="shared" si="79"/>
        <v>131407123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0</v>
      </c>
    </row>
    <row r="1331" spans="1:8">
      <c r="A1331" s="624" t="str">
        <f t="shared" si="78"/>
        <v>ВИНПРОМ ХАСКОВО АД</v>
      </c>
      <c r="B1331" s="624" t="str">
        <f t="shared" si="79"/>
        <v>131407123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ВИНПРОМ ХАСКОВО АД</v>
      </c>
      <c r="B1332" s="624" t="str">
        <f t="shared" si="79"/>
        <v>131407123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ВИНПРОМ ХАСКОВО АД</v>
      </c>
      <c r="B1333" s="624" t="str">
        <f t="shared" si="79"/>
        <v>131407123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ВИНПРОМ ХАСКОВО АД</v>
      </c>
      <c r="B1334" s="624" t="str">
        <f t="shared" si="79"/>
        <v>131407123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ВИНПРОМ ХАСКОВО АД</v>
      </c>
      <c r="B1335" s="624" t="str">
        <f t="shared" si="79"/>
        <v>131407123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opLeftCell="A79" zoomScale="87" zoomScaleNormal="87" zoomScaleSheetLayoutView="82" workbookViewId="0">
      <selection activeCell="D62" sqref="D62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ВИНПРОМ ХАСКОВО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131407123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9116</v>
      </c>
      <c r="H12" s="159">
        <v>9116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9116</v>
      </c>
      <c r="H13" s="159">
        <v>9116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>
        <v>10</v>
      </c>
      <c r="D16" s="159">
        <v>10</v>
      </c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9116</v>
      </c>
      <c r="H18" s="545">
        <f>H12+H15+H16+H17</f>
        <v>9116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10</v>
      </c>
      <c r="D20" s="533">
        <f>SUM(D12:D19)</f>
        <v>10</v>
      </c>
      <c r="E20" s="74" t="s">
        <v>73</v>
      </c>
      <c r="F20" s="78" t="s">
        <v>74</v>
      </c>
      <c r="G20" s="160">
        <v>107</v>
      </c>
      <c r="H20" s="159">
        <v>107</v>
      </c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>
        <v>55</v>
      </c>
      <c r="D24" s="159">
        <v>55</v>
      </c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107</v>
      </c>
      <c r="H26" s="533">
        <f>H20+H21+H22</f>
        <v>107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55</v>
      </c>
      <c r="D28" s="533">
        <f>SUM(D24:D27)</f>
        <v>55</v>
      </c>
      <c r="E28" s="165" t="s">
        <v>103</v>
      </c>
      <c r="F28" s="78" t="s">
        <v>104</v>
      </c>
      <c r="G28" s="530">
        <f>SUM(G29:G31)</f>
        <v>1890</v>
      </c>
      <c r="H28" s="531">
        <f>SUM(H29:H31)</f>
        <v>1399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4437</v>
      </c>
      <c r="H29" s="159">
        <v>3946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-2547</v>
      </c>
      <c r="H30" s="159">
        <v>-2547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197</v>
      </c>
      <c r="H32" s="159">
        <v>491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2087</v>
      </c>
      <c r="H34" s="533">
        <f>H28+H32+H33</f>
        <v>1890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11310</v>
      </c>
      <c r="H37" s="535">
        <f>H26+H18+H34</f>
        <v>11113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25000</v>
      </c>
      <c r="H48" s="159">
        <v>25000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25000</v>
      </c>
      <c r="H50" s="531">
        <f>SUM(H44:H49)</f>
        <v>25000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>
        <v>16</v>
      </c>
      <c r="D55" s="426">
        <v>16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81</v>
      </c>
      <c r="D56" s="537">
        <f>D20+D21+D22+D28+D33+D46+D52+D54+D55</f>
        <v>81</v>
      </c>
      <c r="E56" s="83" t="s">
        <v>193</v>
      </c>
      <c r="F56" s="82" t="s">
        <v>194</v>
      </c>
      <c r="G56" s="534">
        <f>G50+G52+G53+G54+G55</f>
        <v>25000</v>
      </c>
      <c r="H56" s="535">
        <f>H50+H52+H53+H54+H55</f>
        <v>25000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165</v>
      </c>
      <c r="H60" s="159">
        <v>600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31</v>
      </c>
      <c r="H61" s="531">
        <f>SUM(H62:H68)</f>
        <v>191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>
        <v>162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</v>
      </c>
      <c r="H64" s="159">
        <v>1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2</v>
      </c>
      <c r="H66" s="159">
        <v>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0</v>
      </c>
    </row>
    <row r="68" spans="1:13">
      <c r="A68" s="74" t="s">
        <v>230</v>
      </c>
      <c r="B68" s="76" t="s">
        <v>231</v>
      </c>
      <c r="C68" s="160">
        <v>7169</v>
      </c>
      <c r="D68" s="159">
        <v>6969</v>
      </c>
      <c r="E68" s="74" t="s">
        <v>232</v>
      </c>
      <c r="F68" s="78" t="s">
        <v>233</v>
      </c>
      <c r="G68" s="160">
        <v>26</v>
      </c>
      <c r="H68" s="159">
        <v>24</v>
      </c>
    </row>
    <row r="69" spans="1:13">
      <c r="A69" s="74" t="s">
        <v>234</v>
      </c>
      <c r="B69" s="76" t="s">
        <v>235</v>
      </c>
      <c r="C69" s="160">
        <v>20278</v>
      </c>
      <c r="D69" s="159">
        <v>20277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2458</v>
      </c>
      <c r="D70" s="159">
        <v>4315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2733</v>
      </c>
      <c r="D71" s="159">
        <v>3495</v>
      </c>
      <c r="E71" s="421" t="s">
        <v>66</v>
      </c>
      <c r="F71" s="79" t="s">
        <v>243</v>
      </c>
      <c r="G71" s="532">
        <f>G59+G60+G61+G69+G70</f>
        <v>196</v>
      </c>
      <c r="H71" s="533">
        <f>H59+H60+H61+H69+H70</f>
        <v>791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1</v>
      </c>
      <c r="D73" s="159">
        <v>1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32639</v>
      </c>
      <c r="D76" s="533">
        <f>SUM(D68:D75)</f>
        <v>35057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196</v>
      </c>
      <c r="H79" s="535">
        <f>H71+H73+H75+H77</f>
        <v>791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>
        <v>1694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1694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5</v>
      </c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57</v>
      </c>
      <c r="D89" s="159">
        <v>72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62</v>
      </c>
      <c r="D92" s="533">
        <f>SUM(D88:D91)</f>
        <v>72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>
        <v>0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32701</v>
      </c>
      <c r="D94" s="537">
        <f>D65+D76+D85+D92+D93</f>
        <v>36823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32782</v>
      </c>
      <c r="D95" s="539">
        <f>D94+D56</f>
        <v>36904</v>
      </c>
      <c r="E95" s="191" t="s">
        <v>291</v>
      </c>
      <c r="F95" s="436" t="s">
        <v>292</v>
      </c>
      <c r="G95" s="538">
        <f>G37+G40+G56+G79</f>
        <v>36506</v>
      </c>
      <c r="H95" s="539">
        <f>H37+H40+H56+H79</f>
        <v>36904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9">
        <f>pdeReportingDate</f>
        <v>45858</v>
      </c>
      <c r="C98" s="639"/>
      <c r="D98" s="639"/>
      <c r="E98" s="639"/>
      <c r="F98" s="639"/>
      <c r="G98" s="639"/>
      <c r="H98" s="639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40" t="str">
        <f>authorName</f>
        <v xml:space="preserve">Счетоводна Кантора Бахарян ЕООД  чрез Такухи Бахарян 
</v>
      </c>
      <c r="C100" s="640"/>
      <c r="D100" s="640"/>
      <c r="E100" s="640"/>
      <c r="F100" s="640"/>
      <c r="G100" s="640"/>
      <c r="H100" s="640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41"/>
      <c r="C102" s="641"/>
      <c r="D102" s="641"/>
      <c r="E102" s="641"/>
      <c r="F102" s="641"/>
      <c r="G102" s="641"/>
      <c r="H102" s="641"/>
    </row>
    <row r="103" spans="1:13" ht="21.75" customHeight="1">
      <c r="A103" s="613"/>
      <c r="B103" s="638" t="s">
        <v>294</v>
      </c>
      <c r="C103" s="638"/>
      <c r="D103" s="638"/>
      <c r="E103" s="638"/>
      <c r="M103" s="81"/>
    </row>
    <row r="104" spans="1:13" ht="21.75" customHeight="1">
      <c r="A104" s="613"/>
      <c r="B104" s="638" t="s">
        <v>294</v>
      </c>
      <c r="C104" s="638"/>
      <c r="D104" s="638"/>
      <c r="E104" s="638"/>
    </row>
    <row r="105" spans="1:13" ht="21.75" customHeight="1">
      <c r="A105" s="613"/>
      <c r="B105" s="638" t="s">
        <v>294</v>
      </c>
      <c r="C105" s="638"/>
      <c r="D105" s="638"/>
      <c r="E105" s="638"/>
      <c r="M105" s="81"/>
    </row>
    <row r="106" spans="1:13" ht="21.75" customHeight="1">
      <c r="A106" s="613"/>
      <c r="B106" s="638" t="s">
        <v>294</v>
      </c>
      <c r="C106" s="638"/>
      <c r="D106" s="638"/>
      <c r="E106" s="638"/>
    </row>
    <row r="107" spans="1:13" ht="21.75" customHeight="1">
      <c r="A107" s="613"/>
      <c r="B107" s="638"/>
      <c r="C107" s="638"/>
      <c r="D107" s="638"/>
      <c r="E107" s="638"/>
      <c r="M107" s="81"/>
    </row>
    <row r="108" spans="1:13" ht="21.75" customHeight="1">
      <c r="A108" s="613"/>
      <c r="B108" s="638"/>
      <c r="C108" s="638"/>
      <c r="D108" s="638"/>
      <c r="E108" s="638"/>
    </row>
    <row r="109" spans="1:13" ht="21.75" customHeight="1">
      <c r="A109" s="613"/>
      <c r="B109" s="638"/>
      <c r="C109" s="638"/>
      <c r="D109" s="638"/>
      <c r="E109" s="638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32" zoomScale="89" zoomScaleNormal="89" zoomScaleSheetLayoutView="78" workbookViewId="0">
      <selection activeCell="C26" sqref="C2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ВИНПРОМ ХАСКОВО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131407123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108</v>
      </c>
      <c r="D13" s="276">
        <v>79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23</v>
      </c>
      <c r="D15" s="276">
        <v>23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>
        <v>1</v>
      </c>
      <c r="D16" s="276">
        <v>1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132</v>
      </c>
      <c r="D22" s="560">
        <f>SUM(D12:D18)+D19</f>
        <v>103</v>
      </c>
      <c r="E22" s="157" t="s">
        <v>336</v>
      </c>
      <c r="F22" s="199" t="s">
        <v>337</v>
      </c>
      <c r="G22" s="275">
        <v>372</v>
      </c>
      <c r="H22" s="276">
        <v>708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196</v>
      </c>
      <c r="H24" s="276">
        <v>183</v>
      </c>
    </row>
    <row r="25" spans="1:8" ht="31.5">
      <c r="A25" s="157" t="s">
        <v>343</v>
      </c>
      <c r="B25" s="199" t="s">
        <v>344</v>
      </c>
      <c r="C25" s="275">
        <v>222</v>
      </c>
      <c r="D25" s="276">
        <v>636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>
        <v>5</v>
      </c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568</v>
      </c>
      <c r="H27" s="560">
        <f>SUM(H22:H26)</f>
        <v>891</v>
      </c>
    </row>
    <row r="28" spans="1:8">
      <c r="A28" s="157" t="s">
        <v>98</v>
      </c>
      <c r="B28" s="199" t="s">
        <v>354</v>
      </c>
      <c r="C28" s="275">
        <v>17</v>
      </c>
      <c r="D28" s="276">
        <v>55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239</v>
      </c>
      <c r="D29" s="560">
        <f>SUM(D25:D28)</f>
        <v>696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371</v>
      </c>
      <c r="D31" s="214">
        <f>D29+D22</f>
        <v>799</v>
      </c>
      <c r="E31" s="211" t="s">
        <v>358</v>
      </c>
      <c r="F31" s="226" t="s">
        <v>359</v>
      </c>
      <c r="G31" s="213">
        <f>G16+G18+G27</f>
        <v>568</v>
      </c>
      <c r="H31" s="214">
        <f>H16+H18+H27</f>
        <v>891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197</v>
      </c>
      <c r="D33" s="205">
        <f>IF((H31-D31)&gt;0,H31-D31,0)</f>
        <v>92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371</v>
      </c>
      <c r="D36" s="566">
        <f>D31-D34+D35</f>
        <v>799</v>
      </c>
      <c r="E36" s="222" t="s">
        <v>374</v>
      </c>
      <c r="F36" s="216" t="s">
        <v>375</v>
      </c>
      <c r="G36" s="227">
        <f>G35-G34+G31</f>
        <v>568</v>
      </c>
      <c r="H36" s="228">
        <f>H35-H34+H31</f>
        <v>891</v>
      </c>
    </row>
    <row r="37" spans="1:8">
      <c r="A37" s="221" t="s">
        <v>376</v>
      </c>
      <c r="B37" s="193" t="s">
        <v>377</v>
      </c>
      <c r="C37" s="213">
        <f>IF((G36-C36)&gt;0,G36-C36,0)</f>
        <v>197</v>
      </c>
      <c r="D37" s="214">
        <f>IF((H36-D36)&gt;0,H36-D36,0)</f>
        <v>92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197</v>
      </c>
      <c r="D42" s="205">
        <f>+IF((H36-D36-D38)&gt;0,H36-D36-D38,0)</f>
        <v>92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197</v>
      </c>
      <c r="D44" s="228">
        <f>IF(H42=0,IF(D42-D43&gt;0,D42-D43+H43,0),IF(H42-H43&lt;0,H43-H42+D42,0))</f>
        <v>92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568</v>
      </c>
      <c r="D45" s="562">
        <f>D36+D38+D42</f>
        <v>891</v>
      </c>
      <c r="E45" s="230" t="s">
        <v>401</v>
      </c>
      <c r="F45" s="232" t="s">
        <v>402</v>
      </c>
      <c r="G45" s="561">
        <f>G42+G36</f>
        <v>568</v>
      </c>
      <c r="H45" s="562">
        <f>H42+H36</f>
        <v>891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2" t="s">
        <v>403</v>
      </c>
      <c r="B47" s="642"/>
      <c r="C47" s="642"/>
      <c r="D47" s="642"/>
      <c r="E47" s="642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9">
        <f>pdeReportingDate</f>
        <v>45858</v>
      </c>
      <c r="C50" s="639"/>
      <c r="D50" s="639"/>
      <c r="E50" s="639"/>
      <c r="F50" s="639"/>
      <c r="G50" s="639"/>
      <c r="H50" s="639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40" t="str">
        <f>authorName</f>
        <v xml:space="preserve">Счетоводна Кантора Бахарян ЕООД  чрез Такухи Бахарян 
</v>
      </c>
      <c r="C52" s="640"/>
      <c r="D52" s="640"/>
      <c r="E52" s="640"/>
      <c r="F52" s="640"/>
      <c r="G52" s="640"/>
      <c r="H52" s="640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41"/>
      <c r="C54" s="641"/>
      <c r="D54" s="641"/>
      <c r="E54" s="641"/>
      <c r="F54" s="641"/>
      <c r="G54" s="641"/>
      <c r="H54" s="641"/>
    </row>
    <row r="55" spans="1:13" ht="15.75" customHeight="1">
      <c r="A55" s="613"/>
      <c r="B55" s="638" t="s">
        <v>294</v>
      </c>
      <c r="C55" s="638"/>
      <c r="D55" s="638"/>
      <c r="E55" s="638"/>
      <c r="F55" s="512"/>
      <c r="G55" s="38"/>
      <c r="H55" s="35"/>
    </row>
    <row r="56" spans="1:13" ht="15.75" customHeight="1">
      <c r="A56" s="613"/>
      <c r="B56" s="638" t="s">
        <v>294</v>
      </c>
      <c r="C56" s="638"/>
      <c r="D56" s="638"/>
      <c r="E56" s="638"/>
      <c r="F56" s="512"/>
      <c r="G56" s="38"/>
      <c r="H56" s="35"/>
    </row>
    <row r="57" spans="1:13" ht="15.75" customHeight="1">
      <c r="A57" s="613"/>
      <c r="B57" s="638" t="s">
        <v>294</v>
      </c>
      <c r="C57" s="638"/>
      <c r="D57" s="638"/>
      <c r="E57" s="638"/>
      <c r="F57" s="512"/>
      <c r="G57" s="38"/>
      <c r="H57" s="35"/>
    </row>
    <row r="58" spans="1:13" ht="15.75" customHeight="1">
      <c r="A58" s="613"/>
      <c r="B58" s="638" t="s">
        <v>294</v>
      </c>
      <c r="C58" s="638"/>
      <c r="D58" s="638"/>
      <c r="E58" s="638"/>
      <c r="F58" s="512"/>
      <c r="G58" s="38"/>
      <c r="H58" s="35"/>
    </row>
    <row r="59" spans="1:13">
      <c r="A59" s="613"/>
      <c r="B59" s="638"/>
      <c r="C59" s="638"/>
      <c r="D59" s="638"/>
      <c r="E59" s="638"/>
      <c r="F59" s="512"/>
      <c r="G59" s="38"/>
      <c r="H59" s="35"/>
    </row>
    <row r="60" spans="1:13">
      <c r="A60" s="613"/>
      <c r="B60" s="638"/>
      <c r="C60" s="638"/>
      <c r="D60" s="638"/>
      <c r="E60" s="638"/>
      <c r="F60" s="512"/>
      <c r="G60" s="38"/>
      <c r="H60" s="35"/>
    </row>
    <row r="61" spans="1:13">
      <c r="A61" s="613"/>
      <c r="B61" s="638"/>
      <c r="C61" s="638"/>
      <c r="D61" s="638"/>
      <c r="E61" s="638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0" zoomScale="89" zoomScaleNormal="89" zoomScaleSheetLayoutView="80" workbookViewId="0">
      <selection activeCell="C46" sqref="C46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ВИНПРОМ ХАСКОВО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131407123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-71</v>
      </c>
      <c r="D12" s="159">
        <v>-223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-44</v>
      </c>
      <c r="D14" s="159">
        <v>-42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>
        <v>63</v>
      </c>
      <c r="D17" s="159">
        <v>36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-52</v>
      </c>
      <c r="D21" s="583">
        <f>SUM(D11:D20)</f>
        <v>-229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-716</v>
      </c>
      <c r="D25" s="159">
        <v>-6578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>
        <v>-20106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1516</v>
      </c>
      <c r="D29" s="159">
        <v>12421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800</v>
      </c>
      <c r="D33" s="583">
        <f>SUM(D23:D32)</f>
        <v>-14263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>
        <v>4001</v>
      </c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30</v>
      </c>
      <c r="D37" s="159">
        <v>25776</v>
      </c>
    </row>
    <row r="38" spans="1:13">
      <c r="A38" s="237" t="s">
        <v>458</v>
      </c>
      <c r="B38" s="147" t="s">
        <v>459</v>
      </c>
      <c r="C38" s="160"/>
      <c r="D38" s="159">
        <v>-15117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-653</v>
      </c>
      <c r="D40" s="159">
        <v>-41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-135</v>
      </c>
      <c r="D42" s="159">
        <v>-1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-758</v>
      </c>
      <c r="D43" s="585">
        <f>SUM(D35:D42)</f>
        <v>14618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-10</v>
      </c>
      <c r="D44" s="266">
        <f>D43+D33+D21</f>
        <v>126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72</v>
      </c>
      <c r="D45" s="268">
        <v>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62</v>
      </c>
      <c r="D46" s="270">
        <f>D45+D44</f>
        <v>127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3" t="s">
        <v>481</v>
      </c>
      <c r="B51" s="643"/>
      <c r="C51" s="643"/>
      <c r="D51" s="643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9">
        <f>pdeReportingDate</f>
        <v>45858</v>
      </c>
      <c r="C54" s="639"/>
      <c r="D54" s="639"/>
      <c r="E54" s="639"/>
      <c r="F54" s="614"/>
      <c r="G54" s="614"/>
      <c r="H54" s="614"/>
      <c r="M54" s="81"/>
    </row>
    <row r="55" spans="1:13" s="35" customFormat="1">
      <c r="A55" s="611"/>
      <c r="B55" s="639"/>
      <c r="C55" s="639"/>
      <c r="D55" s="639"/>
      <c r="E55" s="639"/>
      <c r="F55" s="44"/>
      <c r="G55" s="44"/>
      <c r="H55" s="44"/>
      <c r="M55" s="81"/>
    </row>
    <row r="56" spans="1:13" s="35" customFormat="1">
      <c r="A56" s="612" t="s">
        <v>293</v>
      </c>
      <c r="B56" s="640" t="str">
        <f>authorName</f>
        <v xml:space="preserve">Счетоводна Кантора Бахарян ЕООД  чрез Такухи Бахарян 
</v>
      </c>
      <c r="C56" s="640"/>
      <c r="D56" s="640"/>
      <c r="E56" s="640"/>
      <c r="F56" s="66"/>
      <c r="G56" s="66"/>
      <c r="H56" s="66"/>
    </row>
    <row r="57" spans="1:13" s="35" customFormat="1">
      <c r="A57" s="612"/>
      <c r="B57" s="640"/>
      <c r="C57" s="640"/>
      <c r="D57" s="640"/>
      <c r="E57" s="640"/>
      <c r="F57" s="66"/>
      <c r="G57" s="66"/>
      <c r="H57" s="66"/>
    </row>
    <row r="58" spans="1:13" s="35" customFormat="1">
      <c r="A58" s="612" t="s">
        <v>13</v>
      </c>
      <c r="B58" s="640"/>
      <c r="C58" s="640"/>
      <c r="D58" s="640"/>
      <c r="E58" s="640"/>
      <c r="F58" s="66"/>
      <c r="G58" s="66"/>
      <c r="H58" s="66"/>
    </row>
    <row r="59" spans="1:13" s="26" customFormat="1">
      <c r="A59" s="613"/>
      <c r="B59" s="638" t="s">
        <v>294</v>
      </c>
      <c r="C59" s="638"/>
      <c r="D59" s="638"/>
      <c r="E59" s="638"/>
      <c r="F59" s="512"/>
      <c r="G59" s="38"/>
      <c r="H59" s="35"/>
    </row>
    <row r="60" spans="1:13">
      <c r="A60" s="613"/>
      <c r="B60" s="638" t="s">
        <v>294</v>
      </c>
      <c r="C60" s="638"/>
      <c r="D60" s="638"/>
      <c r="E60" s="638"/>
      <c r="F60" s="512"/>
      <c r="G60" s="38"/>
      <c r="H60" s="35"/>
    </row>
    <row r="61" spans="1:13">
      <c r="A61" s="613"/>
      <c r="B61" s="638" t="s">
        <v>294</v>
      </c>
      <c r="C61" s="638"/>
      <c r="D61" s="638"/>
      <c r="E61" s="638"/>
      <c r="F61" s="512"/>
      <c r="G61" s="38"/>
      <c r="H61" s="35"/>
    </row>
    <row r="62" spans="1:13">
      <c r="A62" s="613"/>
      <c r="B62" s="638" t="s">
        <v>294</v>
      </c>
      <c r="C62" s="638"/>
      <c r="D62" s="638"/>
      <c r="E62" s="638"/>
      <c r="F62" s="512"/>
      <c r="G62" s="38"/>
      <c r="H62" s="35"/>
    </row>
    <row r="63" spans="1:13">
      <c r="A63" s="613"/>
      <c r="B63" s="638"/>
      <c r="C63" s="638"/>
      <c r="D63" s="638"/>
      <c r="E63" s="638"/>
      <c r="F63" s="512"/>
      <c r="G63" s="38"/>
      <c r="H63" s="35"/>
    </row>
    <row r="64" spans="1:13">
      <c r="A64" s="613"/>
      <c r="B64" s="638"/>
      <c r="C64" s="638"/>
      <c r="D64" s="638"/>
      <c r="E64" s="638"/>
      <c r="F64" s="512"/>
      <c r="G64" s="38"/>
      <c r="H64" s="35"/>
    </row>
    <row r="65" spans="1:8">
      <c r="A65" s="613"/>
      <c r="B65" s="638"/>
      <c r="C65" s="638"/>
      <c r="D65" s="638"/>
      <c r="E65" s="638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0" zoomScale="78" zoomScaleNormal="100" zoomScaleSheetLayoutView="78" workbookViewId="0">
      <selection activeCell="I18" sqref="I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ВИНПРОМ ХАСКОВО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131407123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8" t="s">
        <v>484</v>
      </c>
      <c r="B8" s="651" t="s">
        <v>485</v>
      </c>
      <c r="C8" s="644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4" t="s">
        <v>489</v>
      </c>
      <c r="L8" s="644" t="s">
        <v>490</v>
      </c>
      <c r="M8" s="472"/>
      <c r="N8" s="473"/>
    </row>
    <row r="9" spans="1:14" s="474" customFormat="1" ht="31.5">
      <c r="A9" s="649"/>
      <c r="B9" s="652"/>
      <c r="C9" s="645"/>
      <c r="D9" s="647" t="s">
        <v>491</v>
      </c>
      <c r="E9" s="647" t="s">
        <v>492</v>
      </c>
      <c r="F9" s="476" t="s">
        <v>493</v>
      </c>
      <c r="G9" s="476"/>
      <c r="H9" s="476"/>
      <c r="I9" s="654" t="s">
        <v>494</v>
      </c>
      <c r="J9" s="654" t="s">
        <v>495</v>
      </c>
      <c r="K9" s="645"/>
      <c r="L9" s="645"/>
      <c r="M9" s="477" t="s">
        <v>496</v>
      </c>
      <c r="N9" s="473"/>
    </row>
    <row r="10" spans="1:14" s="474" customFormat="1" ht="31.5">
      <c r="A10" s="650"/>
      <c r="B10" s="653"/>
      <c r="C10" s="646"/>
      <c r="D10" s="647"/>
      <c r="E10" s="647"/>
      <c r="F10" s="475" t="s">
        <v>497</v>
      </c>
      <c r="G10" s="475" t="s">
        <v>498</v>
      </c>
      <c r="H10" s="475" t="s">
        <v>499</v>
      </c>
      <c r="I10" s="646"/>
      <c r="J10" s="646"/>
      <c r="K10" s="646"/>
      <c r="L10" s="646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9116</v>
      </c>
      <c r="D13" s="519">
        <f>'1-Баланс'!H20</f>
        <v>107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4437</v>
      </c>
      <c r="J13" s="519">
        <f>'1-Баланс'!H30+'1-Баланс'!H33</f>
        <v>-2547</v>
      </c>
      <c r="K13" s="520"/>
      <c r="L13" s="519">
        <f>SUM(C13:K13)</f>
        <v>11113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9116</v>
      </c>
      <c r="D17" s="519">
        <f t="shared" ref="D17:M17" si="2">D13+D14</f>
        <v>107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4437</v>
      </c>
      <c r="J17" s="519">
        <f t="shared" si="2"/>
        <v>-2547</v>
      </c>
      <c r="K17" s="519">
        <f t="shared" si="2"/>
        <v>0</v>
      </c>
      <c r="L17" s="519">
        <f t="shared" si="1"/>
        <v>11113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197</v>
      </c>
      <c r="J18" s="519">
        <f>+'1-Баланс'!G33</f>
        <v>0</v>
      </c>
      <c r="K18" s="520"/>
      <c r="L18" s="519">
        <f t="shared" si="1"/>
        <v>197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9116</v>
      </c>
      <c r="D31" s="519">
        <f t="shared" ref="D31:M31" si="6">D19+D22+D23+D26+D30+D29+D17+D18</f>
        <v>107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4634</v>
      </c>
      <c r="J31" s="519">
        <f t="shared" si="6"/>
        <v>-2547</v>
      </c>
      <c r="K31" s="519">
        <f t="shared" si="6"/>
        <v>0</v>
      </c>
      <c r="L31" s="519">
        <f t="shared" si="1"/>
        <v>11310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9116</v>
      </c>
      <c r="D34" s="522">
        <f t="shared" si="7"/>
        <v>107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4634</v>
      </c>
      <c r="J34" s="522">
        <f t="shared" si="7"/>
        <v>-2547</v>
      </c>
      <c r="K34" s="522">
        <f t="shared" si="7"/>
        <v>0</v>
      </c>
      <c r="L34" s="522">
        <f t="shared" si="1"/>
        <v>11310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9">
        <f>pdeReportingDate</f>
        <v>45858</v>
      </c>
      <c r="C38" s="639"/>
      <c r="D38" s="639"/>
      <c r="E38" s="639"/>
      <c r="F38" s="639"/>
      <c r="G38" s="639"/>
      <c r="H38" s="639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40" t="str">
        <f>authorName</f>
        <v xml:space="preserve">Счетоводна Кантора Бахарян ЕООД  чрез Такухи Бахарян 
</v>
      </c>
      <c r="C40" s="640"/>
      <c r="D40" s="640"/>
      <c r="E40" s="640"/>
      <c r="F40" s="640"/>
      <c r="G40" s="640"/>
      <c r="H40" s="640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41"/>
      <c r="C42" s="641"/>
      <c r="D42" s="641"/>
      <c r="E42" s="641"/>
      <c r="F42" s="641"/>
      <c r="G42" s="641"/>
      <c r="H42" s="641"/>
    </row>
    <row r="43" spans="1:13">
      <c r="A43" s="613"/>
      <c r="B43" s="638" t="s">
        <v>294</v>
      </c>
      <c r="C43" s="638"/>
      <c r="D43" s="638"/>
      <c r="E43" s="638"/>
      <c r="F43" s="512"/>
      <c r="G43" s="38"/>
      <c r="H43" s="35"/>
    </row>
    <row r="44" spans="1:13">
      <c r="A44" s="613"/>
      <c r="B44" s="638" t="s">
        <v>294</v>
      </c>
      <c r="C44" s="638"/>
      <c r="D44" s="638"/>
      <c r="E44" s="638"/>
      <c r="F44" s="512"/>
      <c r="G44" s="38"/>
      <c r="H44" s="35"/>
    </row>
    <row r="45" spans="1:13">
      <c r="A45" s="613"/>
      <c r="B45" s="638" t="s">
        <v>294</v>
      </c>
      <c r="C45" s="638"/>
      <c r="D45" s="638"/>
      <c r="E45" s="638"/>
      <c r="F45" s="512"/>
      <c r="G45" s="38"/>
      <c r="H45" s="35"/>
    </row>
    <row r="46" spans="1:13">
      <c r="A46" s="613"/>
      <c r="B46" s="638" t="s">
        <v>294</v>
      </c>
      <c r="C46" s="638"/>
      <c r="D46" s="638"/>
      <c r="E46" s="638"/>
      <c r="F46" s="512"/>
      <c r="G46" s="38"/>
      <c r="H46" s="35"/>
    </row>
    <row r="47" spans="1:13">
      <c r="A47" s="613"/>
      <c r="B47" s="638"/>
      <c r="C47" s="638"/>
      <c r="D47" s="638"/>
      <c r="E47" s="638"/>
      <c r="F47" s="512"/>
      <c r="G47" s="38"/>
      <c r="H47" s="35"/>
    </row>
    <row r="48" spans="1:13">
      <c r="A48" s="613"/>
      <c r="B48" s="638"/>
      <c r="C48" s="638"/>
      <c r="D48" s="638"/>
      <c r="E48" s="638"/>
      <c r="F48" s="512"/>
      <c r="G48" s="38"/>
      <c r="H48" s="35"/>
    </row>
    <row r="49" spans="1:8">
      <c r="A49" s="613"/>
      <c r="B49" s="638"/>
      <c r="C49" s="638"/>
      <c r="D49" s="638"/>
      <c r="E49" s="638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60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ВИНПРОМ ХАСКОВО АД</v>
      </c>
      <c r="B3" s="49"/>
      <c r="C3" s="16"/>
      <c r="D3" s="19"/>
    </row>
    <row r="4" spans="1:7">
      <c r="A4" s="62" t="str">
        <f>CONCATENATE("ЕИК по БУЛСТАТ: ", pdeBulstat)</f>
        <v>ЕИК по БУЛСТАТ: 131407123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8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9">
        <f>pdeReportingDate</f>
        <v>45858</v>
      </c>
      <c r="C151" s="639"/>
      <c r="D151" s="639"/>
      <c r="E151" s="639"/>
      <c r="F151" s="639"/>
      <c r="G151" s="639"/>
      <c r="H151" s="639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40" t="str">
        <f>authorName</f>
        <v xml:space="preserve">Счетоводна Кантора Бахарян ЕООД  чрез Такухи Бахарян 
</v>
      </c>
      <c r="C153" s="640"/>
      <c r="D153" s="640"/>
      <c r="E153" s="640"/>
      <c r="F153" s="640"/>
      <c r="G153" s="640"/>
      <c r="H153" s="640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41"/>
      <c r="C155" s="641"/>
      <c r="D155" s="641"/>
      <c r="E155" s="641"/>
      <c r="F155" s="641"/>
      <c r="G155" s="641"/>
      <c r="H155" s="641"/>
    </row>
    <row r="156" spans="1:8">
      <c r="A156" s="613"/>
      <c r="B156" s="638" t="s">
        <v>294</v>
      </c>
      <c r="C156" s="638"/>
      <c r="D156" s="638"/>
      <c r="E156" s="638"/>
      <c r="F156" s="512"/>
      <c r="G156" s="38"/>
      <c r="H156" s="35"/>
    </row>
    <row r="157" spans="1:8">
      <c r="A157" s="613"/>
      <c r="B157" s="638" t="s">
        <v>294</v>
      </c>
      <c r="C157" s="638"/>
      <c r="D157" s="638"/>
      <c r="E157" s="638"/>
      <c r="F157" s="512"/>
      <c r="G157" s="38"/>
      <c r="H157" s="35"/>
    </row>
    <row r="158" spans="1:8">
      <c r="A158" s="613"/>
      <c r="B158" s="638" t="s">
        <v>294</v>
      </c>
      <c r="C158" s="638"/>
      <c r="D158" s="638"/>
      <c r="E158" s="638"/>
      <c r="F158" s="512"/>
      <c r="G158" s="38"/>
      <c r="H158" s="35"/>
    </row>
    <row r="159" spans="1:8">
      <c r="A159" s="613"/>
      <c r="B159" s="638" t="s">
        <v>294</v>
      </c>
      <c r="C159" s="638"/>
      <c r="D159" s="638"/>
      <c r="E159" s="638"/>
      <c r="F159" s="512"/>
      <c r="G159" s="38"/>
      <c r="H159" s="35"/>
    </row>
    <row r="160" spans="1:8">
      <c r="A160" s="613"/>
      <c r="B160" s="638"/>
      <c r="C160" s="638"/>
      <c r="D160" s="638"/>
      <c r="E160" s="638"/>
      <c r="F160" s="512"/>
      <c r="G160" s="38"/>
      <c r="H160" s="35"/>
    </row>
    <row r="161" spans="1:8">
      <c r="A161" s="613"/>
      <c r="B161" s="638"/>
      <c r="C161" s="638"/>
      <c r="D161" s="638"/>
      <c r="E161" s="638"/>
      <c r="F161" s="512"/>
      <c r="G161" s="38"/>
      <c r="H161" s="35"/>
    </row>
    <row r="162" spans="1:8">
      <c r="A162" s="613"/>
      <c r="B162" s="638"/>
      <c r="C162" s="638"/>
      <c r="D162" s="638"/>
      <c r="E162" s="638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8" zoomScale="80" zoomScaleNormal="85" zoomScaleSheetLayoutView="80" workbookViewId="0">
      <selection activeCell="N45" sqref="N45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ВИНПРОМ ХАСКОВО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131407123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9" t="s">
        <v>484</v>
      </c>
      <c r="B7" s="660"/>
      <c r="C7" s="663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5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5" t="s">
        <v>578</v>
      </c>
      <c r="R7" s="657" t="s">
        <v>579</v>
      </c>
    </row>
    <row r="8" spans="1:19" s="93" customFormat="1" ht="66.75" customHeight="1">
      <c r="A8" s="661"/>
      <c r="B8" s="662"/>
      <c r="C8" s="664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6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6"/>
      <c r="R8" s="658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44</v>
      </c>
      <c r="E15" s="287"/>
      <c r="F15" s="287"/>
      <c r="G15" s="283">
        <f t="shared" si="2"/>
        <v>44</v>
      </c>
      <c r="H15" s="287"/>
      <c r="I15" s="287"/>
      <c r="J15" s="283">
        <f t="shared" si="3"/>
        <v>44</v>
      </c>
      <c r="K15" s="287">
        <v>34</v>
      </c>
      <c r="L15" s="287"/>
      <c r="M15" s="287"/>
      <c r="N15" s="283">
        <f t="shared" si="4"/>
        <v>34</v>
      </c>
      <c r="O15" s="287"/>
      <c r="P15" s="287"/>
      <c r="Q15" s="283">
        <f t="shared" si="0"/>
        <v>34</v>
      </c>
      <c r="R15" s="297">
        <f t="shared" si="1"/>
        <v>10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44</v>
      </c>
      <c r="E19" s="288">
        <f>SUM(E11:E18)</f>
        <v>0</v>
      </c>
      <c r="F19" s="288">
        <f>SUM(F11:F18)</f>
        <v>0</v>
      </c>
      <c r="G19" s="283">
        <f t="shared" si="2"/>
        <v>44</v>
      </c>
      <c r="H19" s="288">
        <f>SUM(H11:H18)</f>
        <v>0</v>
      </c>
      <c r="I19" s="288">
        <f>SUM(I11:I18)</f>
        <v>0</v>
      </c>
      <c r="J19" s="283">
        <f t="shared" si="3"/>
        <v>44</v>
      </c>
      <c r="K19" s="288">
        <f>SUM(K11:K18)</f>
        <v>34</v>
      </c>
      <c r="L19" s="288">
        <f>SUM(L11:L18)</f>
        <v>0</v>
      </c>
      <c r="M19" s="288">
        <f>SUM(M11:M18)</f>
        <v>0</v>
      </c>
      <c r="N19" s="283">
        <f t="shared" si="4"/>
        <v>34</v>
      </c>
      <c r="O19" s="288">
        <f>SUM(O11:O18)</f>
        <v>0</v>
      </c>
      <c r="P19" s="288">
        <f>SUM(P11:P18)</f>
        <v>0</v>
      </c>
      <c r="Q19" s="283">
        <f t="shared" si="0"/>
        <v>34</v>
      </c>
      <c r="R19" s="297">
        <f t="shared" si="1"/>
        <v>10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>
        <v>191</v>
      </c>
      <c r="E24" s="287"/>
      <c r="F24" s="287"/>
      <c r="G24" s="283">
        <f t="shared" si="2"/>
        <v>191</v>
      </c>
      <c r="H24" s="287"/>
      <c r="I24" s="287"/>
      <c r="J24" s="283">
        <f t="shared" si="3"/>
        <v>191</v>
      </c>
      <c r="K24" s="287">
        <v>136</v>
      </c>
      <c r="L24" s="287"/>
      <c r="M24" s="287"/>
      <c r="N24" s="283">
        <f t="shared" si="4"/>
        <v>136</v>
      </c>
      <c r="O24" s="287"/>
      <c r="P24" s="287"/>
      <c r="Q24" s="283">
        <f t="shared" si="0"/>
        <v>136</v>
      </c>
      <c r="R24" s="297">
        <f t="shared" si="1"/>
        <v>55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191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191</v>
      </c>
      <c r="H28" s="290">
        <f t="shared" si="5"/>
        <v>0</v>
      </c>
      <c r="I28" s="290">
        <f t="shared" si="5"/>
        <v>0</v>
      </c>
      <c r="J28" s="291">
        <f t="shared" si="3"/>
        <v>191</v>
      </c>
      <c r="K28" s="290">
        <f t="shared" si="5"/>
        <v>136</v>
      </c>
      <c r="L28" s="290">
        <f t="shared" si="5"/>
        <v>0</v>
      </c>
      <c r="M28" s="290">
        <f t="shared" si="5"/>
        <v>0</v>
      </c>
      <c r="N28" s="291">
        <f t="shared" si="4"/>
        <v>136</v>
      </c>
      <c r="O28" s="290">
        <f t="shared" si="5"/>
        <v>0</v>
      </c>
      <c r="P28" s="290">
        <f t="shared" si="5"/>
        <v>0</v>
      </c>
      <c r="Q28" s="291">
        <f t="shared" si="0"/>
        <v>136</v>
      </c>
      <c r="R28" s="300">
        <f t="shared" si="1"/>
        <v>55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235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235</v>
      </c>
      <c r="H43" s="306">
        <f t="shared" si="11"/>
        <v>0</v>
      </c>
      <c r="I43" s="306">
        <f t="shared" si="11"/>
        <v>0</v>
      </c>
      <c r="J43" s="306">
        <f t="shared" si="11"/>
        <v>235</v>
      </c>
      <c r="K43" s="306">
        <f t="shared" si="11"/>
        <v>170</v>
      </c>
      <c r="L43" s="306">
        <f t="shared" si="11"/>
        <v>0</v>
      </c>
      <c r="M43" s="306">
        <f t="shared" si="11"/>
        <v>0</v>
      </c>
      <c r="N43" s="306">
        <f t="shared" si="11"/>
        <v>170</v>
      </c>
      <c r="O43" s="306">
        <f t="shared" si="11"/>
        <v>0</v>
      </c>
      <c r="P43" s="306">
        <f t="shared" si="11"/>
        <v>0</v>
      </c>
      <c r="Q43" s="306">
        <f t="shared" si="11"/>
        <v>170</v>
      </c>
      <c r="R43" s="307">
        <f t="shared" si="11"/>
        <v>65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9">
        <f>pdeReportingDate</f>
        <v>45858</v>
      </c>
      <c r="D46" s="639"/>
      <c r="E46" s="639"/>
      <c r="F46" s="639"/>
      <c r="G46" s="639"/>
      <c r="H46" s="639"/>
      <c r="I46" s="639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40" t="str">
        <f>authorName</f>
        <v xml:space="preserve">Счетоводна Кантора Бахарян ЕООД  чрез Такухи Бахарян 
</v>
      </c>
      <c r="D48" s="640"/>
      <c r="E48" s="640"/>
      <c r="F48" s="640"/>
      <c r="G48" s="640"/>
      <c r="H48" s="640"/>
      <c r="I48" s="640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41"/>
      <c r="D50" s="641"/>
      <c r="E50" s="641"/>
      <c r="F50" s="641"/>
      <c r="G50" s="641"/>
      <c r="H50" s="641"/>
      <c r="I50" s="641"/>
    </row>
    <row r="51" spans="2:9">
      <c r="B51" s="613"/>
      <c r="C51" s="638" t="s">
        <v>294</v>
      </c>
      <c r="D51" s="638"/>
      <c r="E51" s="638"/>
      <c r="F51" s="638"/>
      <c r="G51" s="512"/>
      <c r="H51" s="38"/>
      <c r="I51" s="35"/>
    </row>
    <row r="52" spans="2:9">
      <c r="B52" s="613"/>
      <c r="C52" s="638" t="s">
        <v>294</v>
      </c>
      <c r="D52" s="638"/>
      <c r="E52" s="638"/>
      <c r="F52" s="638"/>
      <c r="G52" s="512"/>
      <c r="H52" s="38"/>
      <c r="I52" s="35"/>
    </row>
    <row r="53" spans="2:9">
      <c r="B53" s="613"/>
      <c r="C53" s="638" t="s">
        <v>294</v>
      </c>
      <c r="D53" s="638"/>
      <c r="E53" s="638"/>
      <c r="F53" s="638"/>
      <c r="G53" s="512"/>
      <c r="H53" s="38"/>
      <c r="I53" s="35"/>
    </row>
    <row r="54" spans="2:9">
      <c r="B54" s="613"/>
      <c r="C54" s="638" t="s">
        <v>294</v>
      </c>
      <c r="D54" s="638"/>
      <c r="E54" s="638"/>
      <c r="F54" s="638"/>
      <c r="G54" s="512"/>
      <c r="H54" s="38"/>
      <c r="I54" s="35"/>
    </row>
    <row r="55" spans="2:9">
      <c r="B55" s="613"/>
      <c r="C55" s="638"/>
      <c r="D55" s="638"/>
      <c r="E55" s="638"/>
      <c r="F55" s="638"/>
      <c r="G55" s="512"/>
      <c r="H55" s="38"/>
      <c r="I55" s="35"/>
    </row>
    <row r="56" spans="2:9">
      <c r="B56" s="613"/>
      <c r="C56" s="638"/>
      <c r="D56" s="638"/>
      <c r="E56" s="638"/>
      <c r="F56" s="638"/>
      <c r="G56" s="512"/>
      <c r="H56" s="38"/>
      <c r="I56" s="35"/>
    </row>
    <row r="57" spans="2:9">
      <c r="B57" s="613"/>
      <c r="C57" s="638"/>
      <c r="D57" s="638"/>
      <c r="E57" s="638"/>
      <c r="F57" s="638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J122"/>
  <sheetViews>
    <sheetView topLeftCell="A54" zoomScale="85" zoomScaleNormal="85" zoomScaleSheetLayoutView="80" workbookViewId="0">
      <selection activeCell="C90" sqref="C90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28.140625" style="32" customWidth="1"/>
    <col min="7" max="7" width="10.7109375" style="32" customWidth="1"/>
    <col min="8" max="8" width="43.140625" style="32" customWidth="1"/>
    <col min="9" max="10" width="10.7109375" style="32" customWidth="1"/>
    <col min="11" max="11" width="23" style="32" customWidth="1"/>
    <col min="12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ВИНПРОМ ХАСКОВО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131407123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8" t="s">
        <v>484</v>
      </c>
      <c r="B8" s="670" t="s">
        <v>28</v>
      </c>
      <c r="C8" s="666" t="s">
        <v>661</v>
      </c>
      <c r="D8" s="322" t="s">
        <v>662</v>
      </c>
      <c r="E8" s="323"/>
      <c r="F8" s="105"/>
    </row>
    <row r="9" spans="1:8" s="93" customFormat="1">
      <c r="A9" s="669"/>
      <c r="B9" s="671"/>
      <c r="C9" s="667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7169</v>
      </c>
      <c r="D26" s="319">
        <f>SUM(D27:D29)</f>
        <v>0</v>
      </c>
      <c r="E26" s="326">
        <f>SUM(E27:E29)</f>
        <v>7169</v>
      </c>
      <c r="F26" s="110"/>
    </row>
    <row r="27" spans="1:6">
      <c r="A27" s="327" t="s">
        <v>691</v>
      </c>
      <c r="B27" s="112" t="s">
        <v>692</v>
      </c>
      <c r="C27" s="325">
        <v>7169</v>
      </c>
      <c r="D27" s="325"/>
      <c r="E27" s="326">
        <f t="shared" si="0"/>
        <v>7169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20278</v>
      </c>
      <c r="D30" s="325"/>
      <c r="E30" s="326">
        <f t="shared" si="0"/>
        <v>20278</v>
      </c>
      <c r="F30" s="110"/>
    </row>
    <row r="31" spans="1:6">
      <c r="A31" s="327" t="s">
        <v>699</v>
      </c>
      <c r="B31" s="112" t="s">
        <v>700</v>
      </c>
      <c r="C31" s="325">
        <v>2458</v>
      </c>
      <c r="D31" s="325"/>
      <c r="E31" s="326">
        <f t="shared" si="0"/>
        <v>2458</v>
      </c>
      <c r="F31" s="110"/>
    </row>
    <row r="32" spans="1:6">
      <c r="A32" s="327" t="s">
        <v>701</v>
      </c>
      <c r="B32" s="112" t="s">
        <v>702</v>
      </c>
      <c r="C32" s="325">
        <v>2733</v>
      </c>
      <c r="D32" s="325"/>
      <c r="E32" s="326">
        <f t="shared" si="0"/>
        <v>2733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</v>
      </c>
      <c r="D35" s="319">
        <f>SUM(D36:D39)</f>
        <v>0</v>
      </c>
      <c r="E35" s="326">
        <f>SUM(E36:E39)</f>
        <v>1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1</v>
      </c>
      <c r="D37" s="325"/>
      <c r="E37" s="326">
        <f t="shared" si="0"/>
        <v>1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32639</v>
      </c>
      <c r="D45" s="386">
        <f>D26+D30+D31+D33+D32+D34+D35+D40</f>
        <v>0</v>
      </c>
      <c r="E45" s="387">
        <f>E26+E30+E31+E33+E32+E34+E35+E40</f>
        <v>32639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32639</v>
      </c>
      <c r="D46" s="392">
        <f>D45+D23+D21+D11</f>
        <v>0</v>
      </c>
      <c r="E46" s="393">
        <f>E45+E23+E21+E11</f>
        <v>32639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8" t="s">
        <v>484</v>
      </c>
      <c r="B50" s="670" t="s">
        <v>28</v>
      </c>
      <c r="C50" s="672" t="s">
        <v>732</v>
      </c>
      <c r="D50" s="322" t="s">
        <v>733</v>
      </c>
      <c r="E50" s="322"/>
      <c r="F50" s="674" t="s">
        <v>734</v>
      </c>
    </row>
    <row r="51" spans="1:6" s="93" customFormat="1" ht="18" customHeight="1">
      <c r="A51" s="669"/>
      <c r="B51" s="671"/>
      <c r="C51" s="673"/>
      <c r="D51" s="107" t="s">
        <v>663</v>
      </c>
      <c r="E51" s="107" t="s">
        <v>664</v>
      </c>
      <c r="F51" s="675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>
        <v>250000</v>
      </c>
      <c r="D64" s="160"/>
      <c r="E64" s="111">
        <f t="shared" si="1"/>
        <v>250000</v>
      </c>
      <c r="F64" s="159"/>
    </row>
    <row r="65" spans="1:10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  <c r="H65" s="32" t="s">
        <v>200</v>
      </c>
      <c r="I65" s="32" t="s">
        <v>201</v>
      </c>
    </row>
    <row r="66" spans="1:10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  <c r="H66" s="32" t="s">
        <v>204</v>
      </c>
      <c r="I66" s="32" t="s">
        <v>205</v>
      </c>
      <c r="J66" s="633">
        <v>165</v>
      </c>
    </row>
    <row r="67" spans="1:10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  <c r="H67" s="32" t="s">
        <v>208</v>
      </c>
      <c r="I67" s="32" t="s">
        <v>209</v>
      </c>
      <c r="J67" s="32">
        <v>31</v>
      </c>
    </row>
    <row r="68" spans="1:10" ht="16.5" thickBot="1">
      <c r="A68" s="340" t="s">
        <v>760</v>
      </c>
      <c r="B68" s="341" t="s">
        <v>761</v>
      </c>
      <c r="C68" s="384">
        <f>C54+C58+C63+C64+C65+C66</f>
        <v>250000</v>
      </c>
      <c r="D68" s="384">
        <f>D54+D58+D63+D64+D65+D66</f>
        <v>0</v>
      </c>
      <c r="E68" s="382">
        <f t="shared" si="1"/>
        <v>250000</v>
      </c>
      <c r="F68" s="385">
        <f>F54+F58+F63+F64+F65+F66</f>
        <v>0</v>
      </c>
      <c r="H68" s="32" t="s">
        <v>212</v>
      </c>
      <c r="I68" s="32" t="s">
        <v>213</v>
      </c>
    </row>
    <row r="69" spans="1:10">
      <c r="A69" s="336" t="s">
        <v>762</v>
      </c>
      <c r="B69" s="106"/>
      <c r="C69" s="355"/>
      <c r="D69" s="355"/>
      <c r="E69" s="355"/>
      <c r="F69" s="356"/>
      <c r="H69" s="32" t="s">
        <v>216</v>
      </c>
      <c r="I69" s="32" t="s">
        <v>217</v>
      </c>
    </row>
    <row r="70" spans="1:10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  <c r="H70" s="32" t="s">
        <v>220</v>
      </c>
      <c r="I70" s="32" t="s">
        <v>221</v>
      </c>
      <c r="J70" s="32">
        <v>2</v>
      </c>
    </row>
    <row r="71" spans="1:10" ht="16.5" thickBot="1">
      <c r="A71" s="360"/>
      <c r="B71" s="104"/>
      <c r="C71" s="361"/>
      <c r="D71" s="361"/>
      <c r="E71" s="361"/>
      <c r="F71" s="362"/>
      <c r="H71" s="32" t="s">
        <v>223</v>
      </c>
      <c r="I71" s="32" t="s">
        <v>224</v>
      </c>
    </row>
    <row r="72" spans="1:10">
      <c r="A72" s="330" t="s">
        <v>765</v>
      </c>
      <c r="B72" s="357"/>
      <c r="C72" s="365"/>
      <c r="D72" s="365"/>
      <c r="E72" s="365"/>
      <c r="F72" s="366"/>
      <c r="H72" s="32" t="s">
        <v>225</v>
      </c>
      <c r="I72" s="32" t="s">
        <v>226</v>
      </c>
      <c r="J72" s="633">
        <v>2</v>
      </c>
    </row>
    <row r="73" spans="1:10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  <c r="H73" s="32" t="s">
        <v>228</v>
      </c>
      <c r="I73" s="32" t="s">
        <v>229</v>
      </c>
      <c r="J73" s="633">
        <v>1</v>
      </c>
    </row>
    <row r="74" spans="1:10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  <c r="H74" s="32" t="s">
        <v>232</v>
      </c>
      <c r="I74" s="32" t="s">
        <v>233</v>
      </c>
      <c r="J74" s="633">
        <v>26</v>
      </c>
    </row>
    <row r="75" spans="1:10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  <c r="H75" s="32" t="s">
        <v>98</v>
      </c>
      <c r="I75" s="32" t="s">
        <v>236</v>
      </c>
    </row>
    <row r="76" spans="1:10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  <c r="H76" s="32" t="s">
        <v>239</v>
      </c>
      <c r="I76" s="32" t="s">
        <v>240</v>
      </c>
    </row>
    <row r="77" spans="1:10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  <c r="H77" s="32" t="s">
        <v>66</v>
      </c>
      <c r="I77" s="32" t="s">
        <v>243</v>
      </c>
      <c r="J77" s="32">
        <v>196</v>
      </c>
    </row>
    <row r="78" spans="1:10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10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10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165</v>
      </c>
      <c r="D82" s="113">
        <f>SUM(D83:D86)</f>
        <v>165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>
        <v>165</v>
      </c>
      <c r="D83" s="160">
        <v>165</v>
      </c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5</v>
      </c>
      <c r="D87" s="111">
        <f>SUM(D88:D92)+D96</f>
        <v>3</v>
      </c>
      <c r="E87" s="111">
        <f>SUM(E88:E92)+E96</f>
        <v>2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</v>
      </c>
      <c r="D89" s="160"/>
      <c r="E89" s="111">
        <f t="shared" si="1"/>
        <v>2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2</v>
      </c>
      <c r="D91" s="160">
        <v>2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26</v>
      </c>
      <c r="D97" s="160">
        <v>26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196</v>
      </c>
      <c r="D98" s="382">
        <f>D87+D82+D77+D73+D97</f>
        <v>194</v>
      </c>
      <c r="E98" s="382">
        <f>E87+E82+E77+E73+E97</f>
        <v>2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250196</v>
      </c>
      <c r="D99" s="376">
        <f>D98+D70+D68</f>
        <v>194</v>
      </c>
      <c r="E99" s="376">
        <f>E98+E70+E68</f>
        <v>250002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5" t="s">
        <v>829</v>
      </c>
      <c r="B109" s="665"/>
      <c r="C109" s="665"/>
      <c r="D109" s="665"/>
      <c r="E109" s="665"/>
      <c r="F109" s="665"/>
    </row>
    <row r="111" spans="1:8">
      <c r="A111" s="611" t="s">
        <v>8</v>
      </c>
      <c r="B111" s="639">
        <f>pdeReportingDate</f>
        <v>45858</v>
      </c>
      <c r="C111" s="639"/>
      <c r="D111" s="639"/>
      <c r="E111" s="639"/>
      <c r="F111" s="639"/>
      <c r="G111" s="44"/>
      <c r="H111" s="44"/>
    </row>
    <row r="112" spans="1:8">
      <c r="A112" s="611"/>
      <c r="B112" s="639"/>
      <c r="C112" s="639"/>
      <c r="D112" s="639"/>
      <c r="E112" s="639"/>
      <c r="F112" s="639"/>
      <c r="G112" s="44"/>
      <c r="H112" s="44"/>
    </row>
    <row r="113" spans="1:8">
      <c r="A113" s="612" t="s">
        <v>293</v>
      </c>
      <c r="B113" s="640" t="str">
        <f>authorName</f>
        <v xml:space="preserve">Счетоводна Кантора Бахарян ЕООД  чрез Такухи Бахарян 
</v>
      </c>
      <c r="C113" s="640"/>
      <c r="D113" s="640"/>
      <c r="E113" s="640"/>
      <c r="F113" s="640"/>
      <c r="G113" s="66"/>
      <c r="H113" s="66"/>
    </row>
    <row r="114" spans="1:8">
      <c r="A114" s="612"/>
      <c r="B114" s="640"/>
      <c r="C114" s="640"/>
      <c r="D114" s="640"/>
      <c r="E114" s="640"/>
      <c r="F114" s="640"/>
      <c r="G114" s="66"/>
      <c r="H114" s="66"/>
    </row>
    <row r="115" spans="1:8">
      <c r="A115" s="612" t="s">
        <v>13</v>
      </c>
      <c r="B115" s="641"/>
      <c r="C115" s="641"/>
      <c r="D115" s="641"/>
      <c r="E115" s="641"/>
      <c r="F115" s="641"/>
      <c r="G115" s="68"/>
      <c r="H115" s="68"/>
    </row>
    <row r="116" spans="1:8" ht="15.75" customHeight="1">
      <c r="A116" s="613"/>
      <c r="B116" s="638" t="s">
        <v>294</v>
      </c>
      <c r="C116" s="638"/>
      <c r="D116" s="638"/>
      <c r="E116" s="638"/>
      <c r="F116" s="638"/>
      <c r="G116" s="613"/>
      <c r="H116" s="613"/>
    </row>
    <row r="117" spans="1:8" ht="15.75" customHeight="1">
      <c r="A117" s="613"/>
      <c r="B117" s="638" t="s">
        <v>294</v>
      </c>
      <c r="C117" s="638"/>
      <c r="D117" s="638"/>
      <c r="E117" s="638"/>
      <c r="F117" s="638"/>
      <c r="G117" s="613"/>
      <c r="H117" s="613"/>
    </row>
    <row r="118" spans="1:8" ht="15.75" customHeight="1">
      <c r="A118" s="613"/>
      <c r="B118" s="638" t="s">
        <v>294</v>
      </c>
      <c r="C118" s="638"/>
      <c r="D118" s="638"/>
      <c r="E118" s="638"/>
      <c r="F118" s="638"/>
      <c r="G118" s="613"/>
      <c r="H118" s="613"/>
    </row>
    <row r="119" spans="1:8" ht="15.75" customHeight="1">
      <c r="A119" s="613"/>
      <c r="B119" s="638" t="s">
        <v>294</v>
      </c>
      <c r="C119" s="638"/>
      <c r="D119" s="638"/>
      <c r="E119" s="638"/>
      <c r="F119" s="638"/>
      <c r="G119" s="613"/>
      <c r="H119" s="613"/>
    </row>
    <row r="120" spans="1:8">
      <c r="A120" s="613"/>
      <c r="B120" s="638"/>
      <c r="C120" s="638"/>
      <c r="D120" s="638"/>
      <c r="E120" s="638"/>
      <c r="F120" s="638"/>
      <c r="G120" s="613"/>
      <c r="H120" s="613"/>
    </row>
    <row r="121" spans="1:8">
      <c r="A121" s="613"/>
      <c r="B121" s="638"/>
      <c r="C121" s="638"/>
      <c r="D121" s="638"/>
      <c r="E121" s="638"/>
      <c r="F121" s="638"/>
      <c r="G121" s="613"/>
      <c r="H121" s="613"/>
    </row>
    <row r="122" spans="1:8">
      <c r="A122" s="613"/>
      <c r="B122" s="638"/>
      <c r="C122" s="638"/>
      <c r="D122" s="638"/>
      <c r="E122" s="638"/>
      <c r="F122" s="638"/>
      <c r="G122" s="613"/>
      <c r="H122" s="61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zoomScale="85" zoomScaleNormal="85" zoomScaleSheetLayoutView="85" workbookViewId="0">
      <selection activeCell="C27" sqref="C27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ВИНПРОМ ХАСКОВО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131407123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8" t="s">
        <v>484</v>
      </c>
      <c r="B8" s="683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9"/>
      <c r="B9" s="684"/>
      <c r="C9" s="681" t="s">
        <v>833</v>
      </c>
      <c r="D9" s="681" t="s">
        <v>834</v>
      </c>
      <c r="E9" s="681" t="s">
        <v>835</v>
      </c>
      <c r="F9" s="681" t="s">
        <v>836</v>
      </c>
      <c r="G9" s="94" t="s">
        <v>837</v>
      </c>
      <c r="H9" s="94"/>
      <c r="I9" s="682" t="s">
        <v>838</v>
      </c>
    </row>
    <row r="10" spans="1:22" s="93" customFormat="1" ht="24" customHeight="1">
      <c r="A10" s="679"/>
      <c r="B10" s="684"/>
      <c r="C10" s="681"/>
      <c r="D10" s="681"/>
      <c r="E10" s="681"/>
      <c r="F10" s="681"/>
      <c r="G10" s="96" t="s">
        <v>839</v>
      </c>
      <c r="H10" s="96" t="s">
        <v>840</v>
      </c>
      <c r="I10" s="682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734</v>
      </c>
      <c r="D20" s="397"/>
      <c r="E20" s="397"/>
      <c r="F20" s="397">
        <v>228</v>
      </c>
      <c r="G20" s="397"/>
      <c r="H20" s="397"/>
      <c r="I20" s="398">
        <f t="shared" si="0"/>
        <v>228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3580000</v>
      </c>
      <c r="D26" s="397"/>
      <c r="E26" s="397"/>
      <c r="F26" s="397">
        <v>1365</v>
      </c>
      <c r="G26" s="397"/>
      <c r="H26" s="397"/>
      <c r="I26" s="398">
        <f t="shared" si="0"/>
        <v>1365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3580734</v>
      </c>
      <c r="D27" s="404">
        <f t="shared" si="2"/>
        <v>0</v>
      </c>
      <c r="E27" s="404">
        <f t="shared" si="2"/>
        <v>0</v>
      </c>
      <c r="F27" s="404">
        <f t="shared" si="2"/>
        <v>1593</v>
      </c>
      <c r="G27" s="404">
        <f t="shared" si="2"/>
        <v>0</v>
      </c>
      <c r="H27" s="404">
        <f t="shared" si="2"/>
        <v>0</v>
      </c>
      <c r="I27" s="405">
        <f t="shared" si="0"/>
        <v>1593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0" t="s">
        <v>866</v>
      </c>
      <c r="B29" s="680"/>
      <c r="C29" s="680"/>
      <c r="D29" s="680"/>
      <c r="E29" s="680"/>
      <c r="F29" s="680"/>
      <c r="G29" s="680"/>
      <c r="H29" s="680"/>
      <c r="I29" s="680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9">
        <f>pdeReportingDate</f>
        <v>45858</v>
      </c>
      <c r="C31" s="639"/>
      <c r="D31" s="639"/>
      <c r="E31" s="639"/>
      <c r="F31" s="639"/>
      <c r="G31" s="98"/>
      <c r="H31" s="98"/>
      <c r="I31" s="98"/>
    </row>
    <row r="32" spans="1:16">
      <c r="A32" s="611"/>
      <c r="B32" s="639"/>
      <c r="C32" s="639"/>
      <c r="D32" s="639"/>
      <c r="E32" s="639"/>
      <c r="F32" s="639"/>
      <c r="G32" s="98"/>
      <c r="H32" s="98"/>
      <c r="I32" s="98"/>
    </row>
    <row r="33" spans="1:9">
      <c r="A33" s="612" t="s">
        <v>293</v>
      </c>
      <c r="B33" s="640" t="str">
        <f>authorName</f>
        <v xml:space="preserve">Счетоводна Кантора Бахарян ЕООД  чрез Такухи Бахарян 
</v>
      </c>
      <c r="C33" s="640"/>
      <c r="D33" s="640"/>
      <c r="E33" s="640"/>
      <c r="F33" s="640"/>
      <c r="G33" s="98"/>
      <c r="H33" s="98"/>
      <c r="I33" s="98"/>
    </row>
    <row r="34" spans="1:9">
      <c r="A34" s="612"/>
      <c r="B34" s="676"/>
      <c r="C34" s="676"/>
      <c r="D34" s="676"/>
      <c r="E34" s="676"/>
      <c r="F34" s="676"/>
      <c r="G34" s="676"/>
      <c r="H34" s="676"/>
      <c r="I34" s="676"/>
    </row>
    <row r="35" spans="1:9">
      <c r="A35" s="612" t="s">
        <v>13</v>
      </c>
      <c r="B35" s="677"/>
      <c r="C35" s="677"/>
      <c r="D35" s="677"/>
      <c r="E35" s="677"/>
      <c r="F35" s="677"/>
      <c r="G35" s="677"/>
      <c r="H35" s="677"/>
      <c r="I35" s="677"/>
    </row>
    <row r="36" spans="1:9" ht="15.75" customHeight="1">
      <c r="A36" s="613"/>
      <c r="B36" s="638" t="s">
        <v>294</v>
      </c>
      <c r="C36" s="638"/>
      <c r="D36" s="638"/>
      <c r="E36" s="638"/>
      <c r="F36" s="638"/>
      <c r="G36" s="638"/>
      <c r="H36" s="638"/>
      <c r="I36" s="638"/>
    </row>
    <row r="37" spans="1:9" ht="15.75" customHeight="1">
      <c r="A37" s="613"/>
      <c r="B37" s="638" t="s">
        <v>294</v>
      </c>
      <c r="C37" s="638"/>
      <c r="D37" s="638"/>
      <c r="E37" s="638"/>
      <c r="F37" s="638"/>
      <c r="G37" s="638"/>
      <c r="H37" s="638"/>
      <c r="I37" s="638"/>
    </row>
    <row r="38" spans="1:9" ht="15.75" customHeight="1">
      <c r="A38" s="613"/>
      <c r="B38" s="638" t="s">
        <v>294</v>
      </c>
      <c r="C38" s="638"/>
      <c r="D38" s="638"/>
      <c r="E38" s="638"/>
      <c r="F38" s="638"/>
      <c r="G38" s="638"/>
      <c r="H38" s="638"/>
      <c r="I38" s="638"/>
    </row>
    <row r="39" spans="1:9" ht="15.75" customHeight="1">
      <c r="A39" s="613"/>
      <c r="B39" s="638" t="s">
        <v>294</v>
      </c>
      <c r="C39" s="638"/>
      <c r="D39" s="638"/>
      <c r="E39" s="638"/>
      <c r="F39" s="638"/>
      <c r="G39" s="638"/>
      <c r="H39" s="638"/>
      <c r="I39" s="638"/>
    </row>
    <row r="40" spans="1:9">
      <c r="A40" s="613"/>
      <c r="B40" s="638"/>
      <c r="C40" s="638"/>
      <c r="D40" s="638"/>
      <c r="E40" s="638"/>
      <c r="F40" s="638"/>
      <c r="G40" s="638"/>
      <c r="H40" s="638"/>
      <c r="I40" s="638"/>
    </row>
    <row r="41" spans="1:9">
      <c r="A41" s="613"/>
      <c r="B41" s="638"/>
      <c r="C41" s="638"/>
      <c r="D41" s="638"/>
      <c r="E41" s="638"/>
      <c r="F41" s="638"/>
      <c r="G41" s="638"/>
      <c r="H41" s="638"/>
      <c r="I41" s="638"/>
    </row>
    <row r="42" spans="1:9">
      <c r="A42" s="613"/>
      <c r="B42" s="638"/>
      <c r="C42" s="638"/>
      <c r="D42" s="638"/>
      <c r="E42" s="638"/>
      <c r="F42" s="638"/>
      <c r="G42" s="638"/>
      <c r="H42" s="638"/>
      <c r="I42" s="638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Zahari Popchev</cp:lastModifiedBy>
  <cp:revision/>
  <dcterms:created xsi:type="dcterms:W3CDTF">2006-09-16T00:00:00Z</dcterms:created>
  <dcterms:modified xsi:type="dcterms:W3CDTF">2025-07-21T12:42:31Z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