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45" yWindow="5430" windowWidth="19440" windowHeight="5715" tabRatio="814" firstSheet="2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C12" i="6"/>
  <c r="AA3" i="1" l="1"/>
  <c r="B113" i="9" s="1"/>
  <c r="AA2" i="1"/>
  <c r="B98" i="4" s="1"/>
  <c r="AA1" i="1"/>
  <c r="H8" i="2"/>
  <c r="C47" i="8"/>
  <c r="B38" i="7"/>
  <c r="B56" i="6"/>
  <c r="B50" i="5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B100" i="4"/>
  <c r="E148" i="11"/>
  <c r="H1324" i="2" s="1"/>
  <c r="C148" i="11"/>
  <c r="H1304" i="2" s="1"/>
  <c r="F147" i="11"/>
  <c r="F146"/>
  <c r="F145"/>
  <c r="F144"/>
  <c r="F143"/>
  <c r="F142"/>
  <c r="F141"/>
  <c r="F140"/>
  <c r="F139"/>
  <c r="F138"/>
  <c r="F137"/>
  <c r="F136"/>
  <c r="F135"/>
  <c r="F148" s="1"/>
  <c r="H1334" i="2" s="1"/>
  <c r="F134" i="11"/>
  <c r="F133"/>
  <c r="E131"/>
  <c r="H1323" i="2"/>
  <c r="C131" i="11"/>
  <c r="F130"/>
  <c r="F129"/>
  <c r="F128"/>
  <c r="F127"/>
  <c r="F126"/>
  <c r="F125"/>
  <c r="F124"/>
  <c r="F123"/>
  <c r="F122"/>
  <c r="F121"/>
  <c r="F120"/>
  <c r="F119"/>
  <c r="F118"/>
  <c r="F117"/>
  <c r="F116"/>
  <c r="F131" s="1"/>
  <c r="E114"/>
  <c r="H1322" i="2"/>
  <c r="C114" i="11"/>
  <c r="H1302" i="2"/>
  <c r="F113" i="11"/>
  <c r="F112"/>
  <c r="F111"/>
  <c r="F110"/>
  <c r="F109"/>
  <c r="F108"/>
  <c r="F107"/>
  <c r="F106"/>
  <c r="F105"/>
  <c r="F104"/>
  <c r="F103"/>
  <c r="F102"/>
  <c r="F101"/>
  <c r="F100"/>
  <c r="F99"/>
  <c r="F114"/>
  <c r="H1332" i="2" s="1"/>
  <c r="E97" i="11"/>
  <c r="H1321" i="2" s="1"/>
  <c r="C97" i="11"/>
  <c r="H1301" i="2" s="1"/>
  <c r="F96" i="11"/>
  <c r="F95"/>
  <c r="F94"/>
  <c r="F93"/>
  <c r="F92"/>
  <c r="F91"/>
  <c r="F90"/>
  <c r="F89"/>
  <c r="F88"/>
  <c r="F87"/>
  <c r="F86"/>
  <c r="F85"/>
  <c r="F84"/>
  <c r="F83"/>
  <c r="F82"/>
  <c r="E78"/>
  <c r="H1319" i="2" s="1"/>
  <c r="C78" i="11"/>
  <c r="F77"/>
  <c r="F76"/>
  <c r="F75"/>
  <c r="F74"/>
  <c r="F73"/>
  <c r="F72"/>
  <c r="F71"/>
  <c r="F70"/>
  <c r="F69"/>
  <c r="F68"/>
  <c r="F67"/>
  <c r="F66"/>
  <c r="F65"/>
  <c r="F64"/>
  <c r="F63"/>
  <c r="E6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E13" i="14" s="1"/>
  <c r="D13" s="1"/>
  <c r="F43" i="11"/>
  <c r="F42"/>
  <c r="F41"/>
  <c r="F40"/>
  <c r="F39"/>
  <c r="F38"/>
  <c r="F37"/>
  <c r="F36"/>
  <c r="F35"/>
  <c r="F34"/>
  <c r="F33"/>
  <c r="F32"/>
  <c r="F31"/>
  <c r="F30"/>
  <c r="F29"/>
  <c r="E27"/>
  <c r="H1316" i="2" s="1"/>
  <c r="C27" i="11"/>
  <c r="F26"/>
  <c r="F25"/>
  <c r="F24"/>
  <c r="F23"/>
  <c r="F22"/>
  <c r="F21"/>
  <c r="F20"/>
  <c r="F19"/>
  <c r="F18"/>
  <c r="F17"/>
  <c r="F16"/>
  <c r="F15"/>
  <c r="F14"/>
  <c r="F13"/>
  <c r="F12"/>
  <c r="F27" s="1"/>
  <c r="H1326" i="2" s="1"/>
  <c r="H27" i="10"/>
  <c r="H1280" i="2" s="1"/>
  <c r="G27" i="10"/>
  <c r="H1266" i="2" s="1"/>
  <c r="F27" i="10"/>
  <c r="H1252" i="2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/>
  <c r="I20" i="10"/>
  <c r="H1287" i="2" s="1"/>
  <c r="H18" i="10"/>
  <c r="H1272" i="2" s="1"/>
  <c r="G18" i="10"/>
  <c r="H1258" i="2" s="1"/>
  <c r="F18" i="10"/>
  <c r="I18" s="1"/>
  <c r="H1286" i="2" s="1"/>
  <c r="E18" i="10"/>
  <c r="H1230" i="2"/>
  <c r="D18" i="10"/>
  <c r="H1216" i="2"/>
  <c r="C18" i="10"/>
  <c r="H1202" i="2" s="1"/>
  <c r="I17" i="10"/>
  <c r="H1285" i="2"/>
  <c r="I16" i="10"/>
  <c r="H1284" i="2"/>
  <c r="I15" i="10"/>
  <c r="H1283" i="2"/>
  <c r="I14" i="10"/>
  <c r="H1282" i="2"/>
  <c r="I13" i="10"/>
  <c r="H1281" i="2" s="1"/>
  <c r="E107" i="9"/>
  <c r="H1191" i="2" s="1"/>
  <c r="D107" i="9"/>
  <c r="H1187" i="2" s="1"/>
  <c r="C107" i="9"/>
  <c r="H1183" i="2" s="1"/>
  <c r="F106" i="9"/>
  <c r="H1194" i="2"/>
  <c r="F105" i="9"/>
  <c r="H1193" i="2"/>
  <c r="F104" i="9"/>
  <c r="E97"/>
  <c r="H1134" i="2" s="1"/>
  <c r="E96" i="9"/>
  <c r="E95"/>
  <c r="H1132" i="2" s="1"/>
  <c r="E94" i="9"/>
  <c r="H1131" i="2" s="1"/>
  <c r="E93" i="9"/>
  <c r="F92"/>
  <c r="D92"/>
  <c r="C92"/>
  <c r="H1043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/>
  <c r="F82" i="9"/>
  <c r="H1162" i="2"/>
  <c r="D82" i="9"/>
  <c r="H1076" i="2" s="1"/>
  <c r="C82" i="9"/>
  <c r="E81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 s="1"/>
  <c r="E56" i="9"/>
  <c r="H1096" i="2" s="1"/>
  <c r="E55" i="9"/>
  <c r="H1095" i="2" s="1"/>
  <c r="F54" i="9"/>
  <c r="H1137" i="2" s="1"/>
  <c r="D54" i="9"/>
  <c r="H1051" i="2" s="1"/>
  <c r="C54" i="9"/>
  <c r="H1008" i="2" s="1"/>
  <c r="E44" i="9"/>
  <c r="H1005" i="2" s="1"/>
  <c r="E43" i="9"/>
  <c r="H1004" i="2" s="1"/>
  <c r="E42" i="9"/>
  <c r="E40" s="1"/>
  <c r="H1001" i="2" s="1"/>
  <c r="E41" i="9"/>
  <c r="H1002" i="2" s="1"/>
  <c r="D40" i="9"/>
  <c r="H969" i="2" s="1"/>
  <c r="C40" i="9"/>
  <c r="H937" i="2" s="1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E26" s="1"/>
  <c r="H987" i="2" s="1"/>
  <c r="E27" i="9"/>
  <c r="D26"/>
  <c r="H955" i="2" s="1"/>
  <c r="C26" i="9"/>
  <c r="H923" i="2" s="1"/>
  <c r="E23" i="9"/>
  <c r="H986" i="2" s="1"/>
  <c r="E22" i="9"/>
  <c r="E20"/>
  <c r="H984" i="2"/>
  <c r="E19" i="9"/>
  <c r="H983" i="2"/>
  <c r="D18" i="9"/>
  <c r="C18"/>
  <c r="E18" s="1"/>
  <c r="H982" i="2" s="1"/>
  <c r="E17" i="9"/>
  <c r="H981" i="2"/>
  <c r="E16" i="9"/>
  <c r="H980" i="2"/>
  <c r="E15" i="9"/>
  <c r="E14"/>
  <c r="E13" s="1"/>
  <c r="D13"/>
  <c r="D21" s="1"/>
  <c r="H953" i="2" s="1"/>
  <c r="C13" i="9"/>
  <c r="H913" i="2" s="1"/>
  <c r="E11" i="9"/>
  <c r="H976" i="2" s="1"/>
  <c r="N41" i="8"/>
  <c r="H789" i="2" s="1"/>
  <c r="Q41" i="8"/>
  <c r="H879" i="2" s="1"/>
  <c r="G41" i="8"/>
  <c r="H579" i="2" s="1"/>
  <c r="N39" i="8"/>
  <c r="Q39" s="1"/>
  <c r="G39"/>
  <c r="H577" i="2" s="1"/>
  <c r="N38" i="8"/>
  <c r="Q38" s="1"/>
  <c r="H876" i="2" s="1"/>
  <c r="G38" i="8"/>
  <c r="J38" s="1"/>
  <c r="H576" i="2"/>
  <c r="N37" i="8"/>
  <c r="Q37" s="1"/>
  <c r="H785" i="2"/>
  <c r="G37" i="8"/>
  <c r="H575" i="2" s="1"/>
  <c r="J37" i="8"/>
  <c r="H665" i="2" s="1"/>
  <c r="N36" i="8"/>
  <c r="Q36" s="1"/>
  <c r="G36"/>
  <c r="H574" i="2" s="1"/>
  <c r="J36" i="8"/>
  <c r="H664" i="2" s="1"/>
  <c r="N35" i="8"/>
  <c r="H783" i="2" s="1"/>
  <c r="Q35" i="8"/>
  <c r="H873" i="2" s="1"/>
  <c r="G35" i="8"/>
  <c r="J35" s="1"/>
  <c r="P34"/>
  <c r="H842" i="2" s="1"/>
  <c r="O34" i="8"/>
  <c r="H812" i="2" s="1"/>
  <c r="M34" i="8"/>
  <c r="M40" s="1"/>
  <c r="L34"/>
  <c r="H722" i="2" s="1"/>
  <c r="K34" i="8"/>
  <c r="H692" i="2" s="1"/>
  <c r="I34" i="8"/>
  <c r="H632" i="2" s="1"/>
  <c r="H34" i="8"/>
  <c r="H602" i="2" s="1"/>
  <c r="F34" i="8"/>
  <c r="H542" i="2"/>
  <c r="E34" i="8"/>
  <c r="H512" i="2"/>
  <c r="D34" i="8"/>
  <c r="H482" i="2"/>
  <c r="N33" i="8"/>
  <c r="Q33" s="1"/>
  <c r="H781" i="2"/>
  <c r="G33" i="8"/>
  <c r="H571" i="2" s="1"/>
  <c r="J33" i="8"/>
  <c r="H661" i="2" s="1"/>
  <c r="N32" i="8"/>
  <c r="Q32" s="1"/>
  <c r="G32"/>
  <c r="H570" i="2" s="1"/>
  <c r="N31" i="8"/>
  <c r="H779" i="2" s="1"/>
  <c r="Q31" i="8"/>
  <c r="H869" i="2" s="1"/>
  <c r="G31" i="8"/>
  <c r="H569" i="2" s="1"/>
  <c r="N30" i="8"/>
  <c r="H778" i="2" s="1"/>
  <c r="G30" i="8"/>
  <c r="J30" s="1"/>
  <c r="H568" i="2"/>
  <c r="P29" i="8"/>
  <c r="O29"/>
  <c r="H807" i="2" s="1"/>
  <c r="M29" i="8"/>
  <c r="L29"/>
  <c r="L40" s="1"/>
  <c r="K29"/>
  <c r="H687" i="2" s="1"/>
  <c r="I29" i="8"/>
  <c r="I40" s="1"/>
  <c r="H29"/>
  <c r="H597" i="2" s="1"/>
  <c r="F29" i="8"/>
  <c r="H537" i="2" s="1"/>
  <c r="E29" i="8"/>
  <c r="H507" i="2" s="1"/>
  <c r="D29" i="8"/>
  <c r="P27"/>
  <c r="H836" i="2" s="1"/>
  <c r="O27" i="8"/>
  <c r="H806" i="2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H506" i="2" s="1"/>
  <c r="D27" i="8"/>
  <c r="H476" i="2" s="1"/>
  <c r="N26" i="8"/>
  <c r="H775" i="2" s="1"/>
  <c r="G26" i="8"/>
  <c r="J26" s="1"/>
  <c r="N25"/>
  <c r="H774" i="2" s="1"/>
  <c r="G25" i="8"/>
  <c r="J25" s="1"/>
  <c r="N24"/>
  <c r="G24"/>
  <c r="J24" s="1"/>
  <c r="N23"/>
  <c r="Q23" s="1"/>
  <c r="H862" i="2" s="1"/>
  <c r="G23" i="8"/>
  <c r="N22"/>
  <c r="Q22" s="1"/>
  <c r="G22"/>
  <c r="J22" s="1"/>
  <c r="N21"/>
  <c r="G21"/>
  <c r="J21"/>
  <c r="H651" i="2" s="1"/>
  <c r="N20" i="8"/>
  <c r="H770" i="2" s="1"/>
  <c r="Q20" i="8"/>
  <c r="H860" i="2" s="1"/>
  <c r="G20" i="8"/>
  <c r="P19"/>
  <c r="H829" i="2" s="1"/>
  <c r="O19" i="8"/>
  <c r="H799" i="2" s="1"/>
  <c r="M19" i="8"/>
  <c r="H739" i="2" s="1"/>
  <c r="L19" i="8"/>
  <c r="K19"/>
  <c r="H679" i="2" s="1"/>
  <c r="I19" i="8"/>
  <c r="H619" i="2" s="1"/>
  <c r="H19" i="8"/>
  <c r="F19"/>
  <c r="E19"/>
  <c r="H499" i="2" s="1"/>
  <c r="D19" i="8"/>
  <c r="H469" i="2" s="1"/>
  <c r="N18" i="8"/>
  <c r="H768" i="2" s="1"/>
  <c r="G18" i="8"/>
  <c r="J18" s="1"/>
  <c r="H558" i="2"/>
  <c r="N17" i="8"/>
  <c r="H767" i="2" s="1"/>
  <c r="Q17" i="8"/>
  <c r="H857" i="2" s="1"/>
  <c r="G17" i="8"/>
  <c r="H557" i="2" s="1"/>
  <c r="N16" i="8"/>
  <c r="H766" i="2" s="1"/>
  <c r="G16" i="8"/>
  <c r="H556" i="2" s="1"/>
  <c r="N15" i="8"/>
  <c r="H765" i="2" s="1"/>
  <c r="G15" i="8"/>
  <c r="H555" i="2" s="1"/>
  <c r="N14" i="8"/>
  <c r="H764" i="2" s="1"/>
  <c r="G14" i="8"/>
  <c r="J14" s="1"/>
  <c r="N13"/>
  <c r="Q13" s="1"/>
  <c r="H853" i="2" s="1"/>
  <c r="G13" i="8"/>
  <c r="H553" i="2" s="1"/>
  <c r="N12" i="8"/>
  <c r="H762" i="2" s="1"/>
  <c r="G12" i="8"/>
  <c r="J12" s="1"/>
  <c r="N11"/>
  <c r="Q11" s="1"/>
  <c r="H851" i="2" s="1"/>
  <c r="H761"/>
  <c r="G11" i="8"/>
  <c r="H551" i="2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H231" i="2" s="1"/>
  <c r="L25" i="7"/>
  <c r="H428" i="2" s="1"/>
  <c r="L24" i="7"/>
  <c r="H427" i="2" s="1"/>
  <c r="M23" i="7"/>
  <c r="H448" i="2" s="1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H228" i="2" s="1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 s="1"/>
  <c r="H14" i="7"/>
  <c r="H17" s="1"/>
  <c r="G14"/>
  <c r="H307" i="2" s="1"/>
  <c r="F14" i="7"/>
  <c r="H285" i="2" s="1"/>
  <c r="E14" i="7"/>
  <c r="H263" i="2" s="1"/>
  <c r="D14" i="7"/>
  <c r="H241" i="2" s="1"/>
  <c r="C14" i="7"/>
  <c r="H219" i="2" s="1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/>
  <c r="D33"/>
  <c r="C33"/>
  <c r="H202" i="2" s="1"/>
  <c r="D21" i="6"/>
  <c r="C21"/>
  <c r="H191" i="2" s="1"/>
  <c r="D38" i="5"/>
  <c r="C38"/>
  <c r="H149" i="2" s="1"/>
  <c r="D29" i="5"/>
  <c r="C29"/>
  <c r="H142" i="2" s="1"/>
  <c r="H27" i="5"/>
  <c r="G27"/>
  <c r="H169" i="2" s="1"/>
  <c r="D22" i="5"/>
  <c r="C22"/>
  <c r="H137" i="2" s="1"/>
  <c r="H16" i="5"/>
  <c r="H31" s="1"/>
  <c r="H36" s="1"/>
  <c r="G16"/>
  <c r="D3" i="12"/>
  <c r="D92" i="4"/>
  <c r="C9" i="14" s="1"/>
  <c r="D9" s="1"/>
  <c r="C92" i="4"/>
  <c r="C10" i="14" s="1"/>
  <c r="D79" i="4"/>
  <c r="D85"/>
  <c r="C79"/>
  <c r="H58" i="2"/>
  <c r="D76" i="4"/>
  <c r="C76"/>
  <c r="H57" i="2" s="1"/>
  <c r="D65" i="4"/>
  <c r="C65"/>
  <c r="H48" i="2" s="1"/>
  <c r="H61" i="4"/>
  <c r="H71" s="1"/>
  <c r="H79" s="1"/>
  <c r="G61"/>
  <c r="H110" i="2" s="1"/>
  <c r="D52" i="4"/>
  <c r="C52"/>
  <c r="H38" i="2" s="1"/>
  <c r="H50" i="4"/>
  <c r="H56" s="1"/>
  <c r="G50"/>
  <c r="H102" i="2" s="1"/>
  <c r="D40" i="4"/>
  <c r="C40"/>
  <c r="H27" i="2"/>
  <c r="D35" i="4"/>
  <c r="D46"/>
  <c r="C35"/>
  <c r="H22" i="2" s="1"/>
  <c r="D33" i="4"/>
  <c r="C33"/>
  <c r="H21" i="2" s="1"/>
  <c r="H28" i="4"/>
  <c r="H34" s="1"/>
  <c r="G28"/>
  <c r="G34" s="1"/>
  <c r="H93" i="2" s="1"/>
  <c r="D28" i="4"/>
  <c r="C28"/>
  <c r="H18" i="2" s="1"/>
  <c r="H22" i="4"/>
  <c r="H26" s="1"/>
  <c r="G22"/>
  <c r="G26" s="1"/>
  <c r="D20"/>
  <c r="C20"/>
  <c r="D15" i="12" s="1"/>
  <c r="H18" i="4"/>
  <c r="C13" i="7" s="1"/>
  <c r="G18" i="4"/>
  <c r="E7" i="14" s="1"/>
  <c r="G27" i="8"/>
  <c r="H566" i="2" s="1"/>
  <c r="N27" i="8"/>
  <c r="H776" i="2" s="1"/>
  <c r="G34" i="8"/>
  <c r="H572" i="2"/>
  <c r="C46" i="4"/>
  <c r="C56" s="1"/>
  <c r="H41" i="2" s="1"/>
  <c r="C85" i="4"/>
  <c r="L23" i="7"/>
  <c r="H426" i="2" s="1"/>
  <c r="K17" i="7"/>
  <c r="H398" i="2" s="1"/>
  <c r="H529"/>
  <c r="H562"/>
  <c r="J23" i="8"/>
  <c r="H652" i="2" s="1"/>
  <c r="H477"/>
  <c r="H1192"/>
  <c r="F107" i="9"/>
  <c r="H1195" i="2" s="1"/>
  <c r="H627"/>
  <c r="H1033"/>
  <c r="H709"/>
  <c r="H560"/>
  <c r="J20" i="8"/>
  <c r="H564" i="2"/>
  <c r="H988"/>
  <c r="H1172"/>
  <c r="F87" i="9"/>
  <c r="H1303" i="2"/>
  <c r="E149" i="11"/>
  <c r="H1325" i="2"/>
  <c r="H589"/>
  <c r="H771"/>
  <c r="Q21" i="8"/>
  <c r="H861" i="2" s="1"/>
  <c r="H773"/>
  <c r="Q24" i="8"/>
  <c r="Q26"/>
  <c r="H865" i="2" s="1"/>
  <c r="H1086"/>
  <c r="D87" i="9"/>
  <c r="H1081" i="2" s="1"/>
  <c r="H563"/>
  <c r="H747"/>
  <c r="H979"/>
  <c r="H950"/>
  <c r="H1133"/>
  <c r="J34" i="8"/>
  <c r="E58" i="9"/>
  <c r="H1098" i="2" s="1"/>
  <c r="I27" i="10"/>
  <c r="H1294" i="2" s="1"/>
  <c r="E79" i="11"/>
  <c r="H1320" i="2" s="1"/>
  <c r="H561"/>
  <c r="H772"/>
  <c r="H565"/>
  <c r="H662"/>
  <c r="H863"/>
  <c r="H1167"/>
  <c r="R20" i="8"/>
  <c r="H890" i="2" s="1"/>
  <c r="H650"/>
  <c r="D40" i="8"/>
  <c r="H488" i="2" s="1"/>
  <c r="H161"/>
  <c r="D42" i="8"/>
  <c r="H490" i="2" s="1"/>
  <c r="C149" i="11"/>
  <c r="H1305" i="2"/>
  <c r="H1296"/>
  <c r="H64"/>
  <c r="D45" i="9"/>
  <c r="D46" s="1"/>
  <c r="H975" i="2" s="1"/>
  <c r="E82" i="9"/>
  <c r="H1119" i="2" s="1"/>
  <c r="H1130"/>
  <c r="E17" i="7"/>
  <c r="E31" s="1"/>
  <c r="G31" i="5"/>
  <c r="A3" i="14"/>
  <c r="C73" i="2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A6" i="4"/>
  <c r="A5" i="10"/>
  <c r="A5" i="9"/>
  <c r="A5" i="8"/>
  <c r="C1335" i="2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A6" i="5"/>
  <c r="A5" i="11"/>
  <c r="C820" i="2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8"/>
  <c r="C737"/>
  <c r="C734"/>
  <c r="C732"/>
  <c r="C729"/>
  <c r="C726"/>
  <c r="C723"/>
  <c r="C720"/>
  <c r="C718"/>
  <c r="C715"/>
  <c r="C712"/>
  <c r="C709"/>
  <c r="C707"/>
  <c r="C704"/>
  <c r="C701"/>
  <c r="C698"/>
  <c r="C695"/>
  <c r="C692"/>
  <c r="C690"/>
  <c r="C687"/>
  <c r="C684"/>
  <c r="C681"/>
  <c r="C679"/>
  <c r="C676"/>
  <c r="C673"/>
  <c r="C670"/>
  <c r="C668"/>
  <c r="C665"/>
  <c r="C662"/>
  <c r="C659"/>
  <c r="C657"/>
  <c r="C654"/>
  <c r="C651"/>
  <c r="C648"/>
  <c r="C645"/>
  <c r="C643"/>
  <c r="C640"/>
  <c r="C638"/>
  <c r="C635"/>
  <c r="C632"/>
  <c r="C629"/>
  <c r="C626"/>
  <c r="C623"/>
  <c r="C621"/>
  <c r="C618"/>
  <c r="C615"/>
  <c r="C613"/>
  <c r="C610"/>
  <c r="C607"/>
  <c r="C604"/>
  <c r="C601"/>
  <c r="C599"/>
  <c r="C596"/>
  <c r="C593"/>
  <c r="C590"/>
  <c r="C588"/>
  <c r="C585"/>
  <c r="C582"/>
  <c r="C579"/>
  <c r="C577"/>
  <c r="C574"/>
  <c r="C572"/>
  <c r="C569"/>
  <c r="C566"/>
  <c r="C563"/>
  <c r="C561"/>
  <c r="C558"/>
  <c r="C555"/>
  <c r="C553"/>
  <c r="C550"/>
  <c r="C547"/>
  <c r="C545"/>
  <c r="C543"/>
  <c r="C540"/>
  <c r="C537"/>
  <c r="C534"/>
  <c r="C531"/>
  <c r="C529"/>
  <c r="C526"/>
  <c r="C523"/>
  <c r="C520"/>
  <c r="C518"/>
  <c r="C515"/>
  <c r="C512"/>
  <c r="C510"/>
  <c r="C507"/>
  <c r="C504"/>
  <c r="C501"/>
  <c r="C499"/>
  <c r="C496"/>
  <c r="C493"/>
  <c r="C490"/>
  <c r="C488"/>
  <c r="C485"/>
  <c r="C482"/>
  <c r="C479"/>
  <c r="C476"/>
  <c r="C473"/>
  <c r="C470"/>
  <c r="C468"/>
  <c r="C465"/>
  <c r="C463"/>
  <c r="C459"/>
  <c r="C456"/>
  <c r="C453"/>
  <c r="C450"/>
  <c r="C448"/>
  <c r="C445"/>
  <c r="C442"/>
  <c r="C440"/>
  <c r="C437"/>
  <c r="C435"/>
  <c r="C432"/>
  <c r="C429"/>
  <c r="C426"/>
  <c r="C423"/>
  <c r="C420"/>
  <c r="C417"/>
  <c r="C414"/>
  <c r="C412"/>
  <c r="C409"/>
  <c r="C406"/>
  <c r="C403"/>
  <c r="C401"/>
  <c r="C398"/>
  <c r="C395"/>
  <c r="C392"/>
  <c r="C389"/>
  <c r="C387"/>
  <c r="C384"/>
  <c r="C382"/>
  <c r="C380"/>
  <c r="C378"/>
  <c r="C376"/>
  <c r="C374"/>
  <c r="C372"/>
  <c r="C370"/>
  <c r="C368"/>
  <c r="C366"/>
  <c r="C364"/>
  <c r="C362"/>
  <c r="C360"/>
  <c r="C357"/>
  <c r="C355"/>
  <c r="C353"/>
  <c r="C351"/>
  <c r="C349"/>
  <c r="C347"/>
  <c r="C345"/>
  <c r="C343"/>
  <c r="C341"/>
  <c r="C339"/>
  <c r="C336"/>
  <c r="C334"/>
  <c r="C332"/>
  <c r="C330"/>
  <c r="C328"/>
  <c r="C326"/>
  <c r="C324"/>
  <c r="C322"/>
  <c r="C320"/>
  <c r="C318"/>
  <c r="C316"/>
  <c r="C314"/>
  <c r="C312"/>
  <c r="C309"/>
  <c r="C307"/>
  <c r="C305"/>
  <c r="C303"/>
  <c r="C301"/>
  <c r="C299"/>
  <c r="C297"/>
  <c r="C295"/>
  <c r="C293"/>
  <c r="C291"/>
  <c r="C289"/>
  <c r="C287"/>
  <c r="C284"/>
  <c r="C282"/>
  <c r="C280"/>
  <c r="C278"/>
  <c r="C276"/>
  <c r="C274"/>
  <c r="C272"/>
  <c r="C270"/>
  <c r="C269"/>
  <c r="C266"/>
  <c r="C264"/>
  <c r="C262"/>
  <c r="C260"/>
  <c r="C258"/>
  <c r="C256"/>
  <c r="C254"/>
  <c r="C252"/>
  <c r="C250"/>
  <c r="C248"/>
  <c r="C246"/>
  <c r="C244"/>
  <c r="C242"/>
  <c r="C239"/>
  <c r="C237"/>
  <c r="C235"/>
  <c r="C233"/>
  <c r="C231"/>
  <c r="C229"/>
  <c r="C227"/>
  <c r="C225"/>
  <c r="C222"/>
  <c r="C220"/>
  <c r="C218"/>
  <c r="C215"/>
  <c r="C213"/>
  <c r="C211"/>
  <c r="C208"/>
  <c r="C206"/>
  <c r="C204"/>
  <c r="C202"/>
  <c r="C200"/>
  <c r="C198"/>
  <c r="C195"/>
  <c r="C193"/>
  <c r="C191"/>
  <c r="C189"/>
  <c r="C187"/>
  <c r="C185"/>
  <c r="C183"/>
  <c r="C181"/>
  <c r="A6" i="6"/>
  <c r="C781" i="2"/>
  <c r="C739"/>
  <c r="C736"/>
  <c r="C735"/>
  <c r="C733"/>
  <c r="C731"/>
  <c r="C730"/>
  <c r="C728"/>
  <c r="C727"/>
  <c r="C725"/>
  <c r="C724"/>
  <c r="C722"/>
  <c r="C721"/>
  <c r="C719"/>
  <c r="C717"/>
  <c r="C716"/>
  <c r="C714"/>
  <c r="C713"/>
  <c r="C711"/>
  <c r="C710"/>
  <c r="C708"/>
  <c r="C706"/>
  <c r="C705"/>
  <c r="C703"/>
  <c r="C702"/>
  <c r="C700"/>
  <c r="C699"/>
  <c r="C697"/>
  <c r="C696"/>
  <c r="C694"/>
  <c r="C693"/>
  <c r="C691"/>
  <c r="C689"/>
  <c r="C688"/>
  <c r="C686"/>
  <c r="C685"/>
  <c r="C683"/>
  <c r="C682"/>
  <c r="C680"/>
  <c r="C678"/>
  <c r="C677"/>
  <c r="C675"/>
  <c r="C674"/>
  <c r="C672"/>
  <c r="C671"/>
  <c r="C669"/>
  <c r="C667"/>
  <c r="C666"/>
  <c r="C664"/>
  <c r="C663"/>
  <c r="C661"/>
  <c r="C660"/>
  <c r="C658"/>
  <c r="C656"/>
  <c r="C655"/>
  <c r="C653"/>
  <c r="C652"/>
  <c r="C650"/>
  <c r="C649"/>
  <c r="C647"/>
  <c r="C646"/>
  <c r="C644"/>
  <c r="C642"/>
  <c r="C641"/>
  <c r="C639"/>
  <c r="C637"/>
  <c r="C636"/>
  <c r="C634"/>
  <c r="C633"/>
  <c r="C631"/>
  <c r="C630"/>
  <c r="C628"/>
  <c r="C627"/>
  <c r="C625"/>
  <c r="C624"/>
  <c r="C622"/>
  <c r="C620"/>
  <c r="C619"/>
  <c r="C617"/>
  <c r="C616"/>
  <c r="C614"/>
  <c r="C612"/>
  <c r="C611"/>
  <c r="C609"/>
  <c r="C608"/>
  <c r="C606"/>
  <c r="C605"/>
  <c r="C603"/>
  <c r="C602"/>
  <c r="C600"/>
  <c r="C598"/>
  <c r="C597"/>
  <c r="C595"/>
  <c r="C594"/>
  <c r="C592"/>
  <c r="C591"/>
  <c r="C589"/>
  <c r="C587"/>
  <c r="C586"/>
  <c r="C584"/>
  <c r="C583"/>
  <c r="C581"/>
  <c r="C580"/>
  <c r="C578"/>
  <c r="C576"/>
  <c r="C575"/>
  <c r="C573"/>
  <c r="C571"/>
  <c r="C570"/>
  <c r="C568"/>
  <c r="C567"/>
  <c r="C565"/>
  <c r="C564"/>
  <c r="C562"/>
  <c r="C560"/>
  <c r="C559"/>
  <c r="C557"/>
  <c r="C556"/>
  <c r="C554"/>
  <c r="C552"/>
  <c r="C551"/>
  <c r="C549"/>
  <c r="C548"/>
  <c r="C546"/>
  <c r="C544"/>
  <c r="C542"/>
  <c r="C541"/>
  <c r="C539"/>
  <c r="C538"/>
  <c r="C536"/>
  <c r="C535"/>
  <c r="C533"/>
  <c r="C532"/>
  <c r="C530"/>
  <c r="C528"/>
  <c r="C527"/>
  <c r="C525"/>
  <c r="C524"/>
  <c r="C522"/>
  <c r="C521"/>
  <c r="C519"/>
  <c r="C517"/>
  <c r="C516"/>
  <c r="C514"/>
  <c r="C513"/>
  <c r="C511"/>
  <c r="C509"/>
  <c r="C508"/>
  <c r="C506"/>
  <c r="C505"/>
  <c r="C503"/>
  <c r="C502"/>
  <c r="C500"/>
  <c r="C498"/>
  <c r="C497"/>
  <c r="C495"/>
  <c r="C494"/>
  <c r="C492"/>
  <c r="C491"/>
  <c r="C489"/>
  <c r="C487"/>
  <c r="C486"/>
  <c r="C484"/>
  <c r="C483"/>
  <c r="C481"/>
  <c r="C480"/>
  <c r="C478"/>
  <c r="C477"/>
  <c r="C475"/>
  <c r="C474"/>
  <c r="C472"/>
  <c r="C471"/>
  <c r="C469"/>
  <c r="C467"/>
  <c r="C466"/>
  <c r="C464"/>
  <c r="C462"/>
  <c r="C461"/>
  <c r="C458"/>
  <c r="C457"/>
  <c r="C455"/>
  <c r="C454"/>
  <c r="C452"/>
  <c r="C451"/>
  <c r="C449"/>
  <c r="C447"/>
  <c r="C446"/>
  <c r="C444"/>
  <c r="C443"/>
  <c r="C441"/>
  <c r="C439"/>
  <c r="C438"/>
  <c r="C436"/>
  <c r="C434"/>
  <c r="C433"/>
  <c r="C431"/>
  <c r="C430"/>
  <c r="C428"/>
  <c r="C427"/>
  <c r="C425"/>
  <c r="C424"/>
  <c r="C422"/>
  <c r="C421"/>
  <c r="C419"/>
  <c r="C418"/>
  <c r="C416"/>
  <c r="C415"/>
  <c r="C413"/>
  <c r="C411"/>
  <c r="C410"/>
  <c r="C408"/>
  <c r="C407"/>
  <c r="C405"/>
  <c r="C404"/>
  <c r="C402"/>
  <c r="C400"/>
  <c r="C399"/>
  <c r="C397"/>
  <c r="C396"/>
  <c r="C394"/>
  <c r="C393"/>
  <c r="C391"/>
  <c r="C390"/>
  <c r="C388"/>
  <c r="C386"/>
  <c r="C385"/>
  <c r="C383"/>
  <c r="C381"/>
  <c r="C379"/>
  <c r="C377"/>
  <c r="C375"/>
  <c r="C373"/>
  <c r="C371"/>
  <c r="C369"/>
  <c r="C367"/>
  <c r="C365"/>
  <c r="C363"/>
  <c r="C361"/>
  <c r="C359"/>
  <c r="C358"/>
  <c r="C356"/>
  <c r="C354"/>
  <c r="C352"/>
  <c r="C350"/>
  <c r="C348"/>
  <c r="C346"/>
  <c r="C344"/>
  <c r="C342"/>
  <c r="C340"/>
  <c r="C338"/>
  <c r="C337"/>
  <c r="C335"/>
  <c r="C333"/>
  <c r="C331"/>
  <c r="C329"/>
  <c r="C327"/>
  <c r="C325"/>
  <c r="C323"/>
  <c r="C321"/>
  <c r="C319"/>
  <c r="C317"/>
  <c r="C315"/>
  <c r="C313"/>
  <c r="C311"/>
  <c r="C310"/>
  <c r="C308"/>
  <c r="C306"/>
  <c r="C304"/>
  <c r="C302"/>
  <c r="C300"/>
  <c r="C298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170" i="2"/>
  <c r="H82"/>
  <c r="D56" i="4"/>
  <c r="F17" i="7"/>
  <c r="H288" i="2" s="1"/>
  <c r="E35" i="9" l="1"/>
  <c r="H974" i="2"/>
  <c r="E40" i="8"/>
  <c r="J32"/>
  <c r="H660" i="2" s="1"/>
  <c r="J27" i="8"/>
  <c r="H656" i="2" s="1"/>
  <c r="J17" i="8"/>
  <c r="R17" s="1"/>
  <c r="H887" i="2" s="1"/>
  <c r="Q16" i="8"/>
  <c r="H856" i="2" s="1"/>
  <c r="J16" i="8"/>
  <c r="H646" i="2" s="1"/>
  <c r="Q15" i="8"/>
  <c r="H855" i="2" s="1"/>
  <c r="H763"/>
  <c r="H552"/>
  <c r="J11" i="8"/>
  <c r="H641" i="2" s="1"/>
  <c r="F44" i="11"/>
  <c r="H1327" i="2" s="1"/>
  <c r="H1297"/>
  <c r="C79" i="11"/>
  <c r="H1300" i="2" s="1"/>
  <c r="D44" i="6"/>
  <c r="D46" s="1"/>
  <c r="C44"/>
  <c r="C46" s="1"/>
  <c r="C31" i="5"/>
  <c r="C36" s="1"/>
  <c r="H147" i="2" s="1"/>
  <c r="G71" i="4"/>
  <c r="G79" s="1"/>
  <c r="D12" i="12" s="1"/>
  <c r="L18" i="7"/>
  <c r="H421" i="2" s="1"/>
  <c r="F31" i="7"/>
  <c r="H302" i="2" s="1"/>
  <c r="G17" i="7"/>
  <c r="H310" i="2" s="1"/>
  <c r="G31" i="7"/>
  <c r="G34" s="1"/>
  <c r="H327" i="2" s="1"/>
  <c r="H79"/>
  <c r="H69"/>
  <c r="D94" i="4"/>
  <c r="D95" s="1"/>
  <c r="C94"/>
  <c r="C95" s="1"/>
  <c r="H72" i="2" s="1"/>
  <c r="H33"/>
  <c r="B52" i="5"/>
  <c r="B153" i="11"/>
  <c r="B40" i="7"/>
  <c r="B111" i="9"/>
  <c r="B54" i="6"/>
  <c r="B151" i="11"/>
  <c r="D10" i="12"/>
  <c r="R22" i="8"/>
  <c r="H654" i="2"/>
  <c r="E45" i="9"/>
  <c r="B31" i="10"/>
  <c r="K31" i="7"/>
  <c r="C21" i="9"/>
  <c r="H921" i="2" s="1"/>
  <c r="H1299"/>
  <c r="H1244"/>
  <c r="C45" i="9"/>
  <c r="N34" i="8"/>
  <c r="H87" i="2"/>
  <c r="H647"/>
  <c r="G29" i="8"/>
  <c r="L14" i="7"/>
  <c r="H417" i="2" s="1"/>
  <c r="D31" i="5"/>
  <c r="D36" s="1"/>
  <c r="H211" i="2"/>
  <c r="Q14" i="8"/>
  <c r="H854" i="2" s="1"/>
  <c r="F40" i="8"/>
  <c r="J39"/>
  <c r="H667" i="2" s="1"/>
  <c r="H989"/>
  <c r="H1003"/>
  <c r="D68" i="9"/>
  <c r="H1065" i="2" s="1"/>
  <c r="E77" i="9"/>
  <c r="H1114" i="2" s="1"/>
  <c r="C87" i="9"/>
  <c r="E92"/>
  <c r="H1129" i="2" s="1"/>
  <c r="E12" i="14"/>
  <c r="D12" s="1"/>
  <c r="F97" i="11"/>
  <c r="H1331" i="2" s="1"/>
  <c r="H918"/>
  <c r="E15" i="14"/>
  <c r="D15" s="1"/>
  <c r="F98" i="9"/>
  <c r="N19" i="8"/>
  <c r="N42" s="1"/>
  <c r="H790" i="2" s="1"/>
  <c r="G19" i="8"/>
  <c r="H945" i="2"/>
  <c r="L26" i="7"/>
  <c r="H429" i="2" s="1"/>
  <c r="Q27" i="8"/>
  <c r="H866" i="2" s="1"/>
  <c r="C33" i="5"/>
  <c r="H144" i="2" s="1"/>
  <c r="J17" i="7"/>
  <c r="H376" i="2" s="1"/>
  <c r="O40" i="8"/>
  <c r="D98" i="9"/>
  <c r="H1092" i="2" s="1"/>
  <c r="E54" i="9"/>
  <c r="H1094" i="2" s="1"/>
  <c r="K40" i="8"/>
  <c r="H698" i="2" s="1"/>
  <c r="N29" i="8"/>
  <c r="E73" i="9"/>
  <c r="H1110" i="2" s="1"/>
  <c r="H11"/>
  <c r="H37" i="4"/>
  <c r="H95" s="1"/>
  <c r="Q25" i="8"/>
  <c r="H864" i="2" s="1"/>
  <c r="H40" i="8"/>
  <c r="H608" i="2" s="1"/>
  <c r="H717"/>
  <c r="P40" i="8"/>
  <c r="J31"/>
  <c r="H787" i="2"/>
  <c r="H978"/>
  <c r="C68" i="9"/>
  <c r="F68"/>
  <c r="H1151" i="2" s="1"/>
  <c r="F78" i="11"/>
  <c r="C45" i="8"/>
  <c r="E34" i="7"/>
  <c r="H283" i="2" s="1"/>
  <c r="H280"/>
  <c r="J31" i="7"/>
  <c r="H266" i="2"/>
  <c r="L13" i="7"/>
  <c r="H416" i="2" s="1"/>
  <c r="C17" i="7"/>
  <c r="H222" i="2" s="1"/>
  <c r="I17" i="7"/>
  <c r="I31" s="1"/>
  <c r="H368" i="2" s="1"/>
  <c r="D17" i="7"/>
  <c r="M17"/>
  <c r="B33" i="10"/>
  <c r="H1006" i="2"/>
  <c r="G37" i="4"/>
  <c r="H86" i="2"/>
  <c r="H33" i="5"/>
  <c r="R26" i="8"/>
  <c r="H895" i="2" s="1"/>
  <c r="H655"/>
  <c r="I42" i="8"/>
  <c r="H640" i="2" s="1"/>
  <c r="H638"/>
  <c r="H658"/>
  <c r="R32" i="8"/>
  <c r="H900" i="2" s="1"/>
  <c r="H870"/>
  <c r="R33" i="8"/>
  <c r="H901" i="2" s="1"/>
  <c r="H871"/>
  <c r="H874"/>
  <c r="R36" i="8"/>
  <c r="H904" i="2" s="1"/>
  <c r="H875"/>
  <c r="R37" i="8"/>
  <c r="H905" i="2" s="1"/>
  <c r="H31" i="7"/>
  <c r="H332" i="2"/>
  <c r="H644"/>
  <c r="H653"/>
  <c r="R24" i="8"/>
  <c r="H893" i="2" s="1"/>
  <c r="H728"/>
  <c r="N40" i="8"/>
  <c r="L42"/>
  <c r="H730" i="2" s="1"/>
  <c r="M42" i="8"/>
  <c r="H760" i="2" s="1"/>
  <c r="H758"/>
  <c r="R39" i="8"/>
  <c r="H907" i="2" s="1"/>
  <c r="H877"/>
  <c r="E21" i="9"/>
  <c r="H985" i="2" s="1"/>
  <c r="H977"/>
  <c r="H642"/>
  <c r="H648"/>
  <c r="H848"/>
  <c r="P42" i="8"/>
  <c r="H850" i="2" s="1"/>
  <c r="R35" i="8"/>
  <c r="H903" i="2" s="1"/>
  <c r="H663"/>
  <c r="R38" i="8"/>
  <c r="H906" i="2" s="1"/>
  <c r="H666"/>
  <c r="F79" i="11"/>
  <c r="H1330" i="2" s="1"/>
  <c r="H1329"/>
  <c r="F149" i="11"/>
  <c r="H1335" i="2" s="1"/>
  <c r="H1333"/>
  <c r="H786"/>
  <c r="E14" i="14"/>
  <c r="D14" s="1"/>
  <c r="H354" i="2"/>
  <c r="C31" i="7"/>
  <c r="G36" i="5"/>
  <c r="H218" i="2"/>
  <c r="H1178"/>
  <c r="R23" i="8"/>
  <c r="H892" i="2" s="1"/>
  <c r="H996"/>
  <c r="R21" i="8"/>
  <c r="H891" i="2" s="1"/>
  <c r="G56" i="4"/>
  <c r="L19" i="7"/>
  <c r="H422" i="2" s="1"/>
  <c r="R11" i="8"/>
  <c r="H881" i="2" s="1"/>
  <c r="H329"/>
  <c r="Q12" i="8"/>
  <c r="H852" i="2" s="1"/>
  <c r="H554"/>
  <c r="Q18" i="8"/>
  <c r="H858" i="2" s="1"/>
  <c r="H837"/>
  <c r="Q30" i="8"/>
  <c r="H868" i="2" s="1"/>
  <c r="H752"/>
  <c r="H780"/>
  <c r="H573"/>
  <c r="H784"/>
  <c r="G33" i="5"/>
  <c r="H171" i="2" s="1"/>
  <c r="J13" i="8"/>
  <c r="J15"/>
  <c r="J41"/>
  <c r="E87" i="9" l="1"/>
  <c r="E98" s="1"/>
  <c r="D99"/>
  <c r="H1093" i="2" s="1"/>
  <c r="H518"/>
  <c r="E42" i="8"/>
  <c r="H520" i="2" s="1"/>
  <c r="R16" i="8"/>
  <c r="H886" i="2" s="1"/>
  <c r="R14" i="8"/>
  <c r="H884" i="2" s="1"/>
  <c r="I34" i="7"/>
  <c r="H371" i="2" s="1"/>
  <c r="H212"/>
  <c r="D33" i="5"/>
  <c r="H143" i="2"/>
  <c r="H120"/>
  <c r="D13" i="12"/>
  <c r="D11"/>
  <c r="H124" i="2"/>
  <c r="F34" i="7"/>
  <c r="H305" i="2" s="1"/>
  <c r="H324"/>
  <c r="H71"/>
  <c r="D6" i="12"/>
  <c r="H548" i="2"/>
  <c r="F42" i="8"/>
  <c r="H550" i="2" s="1"/>
  <c r="G40" i="8"/>
  <c r="H942" i="2"/>
  <c r="C46" i="9"/>
  <c r="H943" i="2" s="1"/>
  <c r="E68" i="9"/>
  <c r="H1108" i="2" s="1"/>
  <c r="H1022"/>
  <c r="Q19" i="8"/>
  <c r="H859" i="2" s="1"/>
  <c r="H769"/>
  <c r="H782"/>
  <c r="Q34" i="8"/>
  <c r="E10" i="14"/>
  <c r="D10" s="1"/>
  <c r="H214" i="2"/>
  <c r="F99" i="9"/>
  <c r="H1179" i="2" s="1"/>
  <c r="K42" i="8"/>
  <c r="H700" i="2" s="1"/>
  <c r="H659"/>
  <c r="R31" i="8"/>
  <c r="H899" i="2" s="1"/>
  <c r="Q29" i="8"/>
  <c r="H867" i="2" s="1"/>
  <c r="H777"/>
  <c r="O42" i="8"/>
  <c r="H820" i="2" s="1"/>
  <c r="H818"/>
  <c r="H559"/>
  <c r="J19" i="8"/>
  <c r="H1038" i="2"/>
  <c r="C98" i="9"/>
  <c r="J29" i="8"/>
  <c r="H567" i="2"/>
  <c r="R25" i="8"/>
  <c r="H894" i="2" s="1"/>
  <c r="C6" i="14"/>
  <c r="D16" i="12"/>
  <c r="R27" i="8"/>
  <c r="H896" i="2" s="1"/>
  <c r="H42" i="8"/>
  <c r="H610" i="2" s="1"/>
  <c r="H412"/>
  <c r="K34" i="7"/>
  <c r="H415" i="2" s="1"/>
  <c r="D31" i="7"/>
  <c r="L31" s="1"/>
  <c r="H434" i="2" s="1"/>
  <c r="H244"/>
  <c r="H442"/>
  <c r="M31" i="7"/>
  <c r="J34"/>
  <c r="H393" i="2" s="1"/>
  <c r="H390"/>
  <c r="L17" i="7"/>
  <c r="H420" i="2" s="1"/>
  <c r="R15" i="8"/>
  <c r="H885" i="2" s="1"/>
  <c r="H645"/>
  <c r="R41" i="8"/>
  <c r="H909" i="2" s="1"/>
  <c r="H669"/>
  <c r="D18" i="12"/>
  <c r="D5"/>
  <c r="H107" i="2"/>
  <c r="D42" i="5"/>
  <c r="D45" s="1"/>
  <c r="D37"/>
  <c r="H37"/>
  <c r="R12" i="8"/>
  <c r="H882" i="2" s="1"/>
  <c r="R13" i="8"/>
  <c r="H883" i="2" s="1"/>
  <c r="H643"/>
  <c r="H236"/>
  <c r="C34" i="7"/>
  <c r="H1124" i="2"/>
  <c r="E46" i="9"/>
  <c r="H1007" i="2" s="1"/>
  <c r="C37" i="5"/>
  <c r="D8" i="12"/>
  <c r="C42" i="5"/>
  <c r="H174" i="2"/>
  <c r="Q40" i="8"/>
  <c r="H788" i="2"/>
  <c r="C7" i="14"/>
  <c r="D7" s="1"/>
  <c r="D4" i="12"/>
  <c r="G95" i="4"/>
  <c r="C11" i="14"/>
  <c r="H94" i="2"/>
  <c r="G37" i="5"/>
  <c r="R30" i="8"/>
  <c r="H898" i="2" s="1"/>
  <c r="H346"/>
  <c r="H34" i="7"/>
  <c r="H349" i="2" s="1"/>
  <c r="R18" i="8"/>
  <c r="H888" i="2" s="1"/>
  <c r="D19" i="12" l="1"/>
  <c r="D20"/>
  <c r="C99" i="9"/>
  <c r="H1050" i="2" s="1"/>
  <c r="H1049"/>
  <c r="H657"/>
  <c r="R29" i="8"/>
  <c r="H897" i="2" s="1"/>
  <c r="R19" i="8"/>
  <c r="H889" i="2" s="1"/>
  <c r="H649"/>
  <c r="H872"/>
  <c r="R34" i="8"/>
  <c r="H902" i="2" s="1"/>
  <c r="H578"/>
  <c r="J40" i="8"/>
  <c r="G42"/>
  <c r="H580" i="2" s="1"/>
  <c r="H456"/>
  <c r="M34" i="7"/>
  <c r="H459" i="2" s="1"/>
  <c r="H258"/>
  <c r="D34" i="7"/>
  <c r="H261" i="2" s="1"/>
  <c r="H239"/>
  <c r="H125"/>
  <c r="E6" i="14"/>
  <c r="D6" s="1"/>
  <c r="H878" i="2"/>
  <c r="Q42" i="8"/>
  <c r="H880" i="2" s="1"/>
  <c r="H148"/>
  <c r="D21" i="12"/>
  <c r="H153" i="2"/>
  <c r="C45" i="5"/>
  <c r="H156" i="2" s="1"/>
  <c r="H42" i="5"/>
  <c r="H175" i="2"/>
  <c r="G42" i="5"/>
  <c r="G44" s="1"/>
  <c r="H178" i="2" s="1"/>
  <c r="E99" i="9"/>
  <c r="H1136" i="2" s="1"/>
  <c r="H1135"/>
  <c r="H668" l="1"/>
  <c r="R40" i="8"/>
  <c r="J42"/>
  <c r="H670" i="2" s="1"/>
  <c r="L34" i="7"/>
  <c r="E11" i="14" s="1"/>
  <c r="D11" s="1"/>
  <c r="D44" i="5"/>
  <c r="H45"/>
  <c r="H176" i="2"/>
  <c r="G45" i="5"/>
  <c r="H179" i="2" s="1"/>
  <c r="C44" i="5"/>
  <c r="D22" i="12"/>
  <c r="D23"/>
  <c r="D24"/>
  <c r="H44" i="5"/>
  <c r="H437" i="2" l="1"/>
  <c r="H908"/>
  <c r="R42" i="8"/>
  <c r="H910" i="2" s="1"/>
  <c r="E8" i="14"/>
  <c r="D8" s="1"/>
  <c r="H155" i="2"/>
</calcChain>
</file>

<file path=xl/sharedStrings.xml><?xml version="1.0" encoding="utf-8"?>
<sst xmlns="http://schemas.openxmlformats.org/spreadsheetml/2006/main" count="4321" uniqueCount="1004">
  <si>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</si>
  <si>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</si>
  <si>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</si>
  <si>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</si>
  <si>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</si>
  <si>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</si>
  <si>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</si>
  <si>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</si>
  <si>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</si>
  <si>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</si>
  <si>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</si>
  <si>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</si>
  <si>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</si>
  <si>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</si>
  <si>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</si>
  <si>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</si>
  <si>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</si>
  <si>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</si>
  <si>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</si>
  <si>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</si>
  <si>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</si>
  <si>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</si>
  <si>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</si>
  <si>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</si>
  <si>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</si>
  <si>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</si>
  <si>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</si>
  <si>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</si>
  <si>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</si>
  <si>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</si>
  <si>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</si>
  <si>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</si>
  <si>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</si>
  <si>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</si>
  <si>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</si>
  <si>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</si>
  <si>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</si>
  <si>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</si>
  <si>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</si>
  <si>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</si>
  <si>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</si>
  <si>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</si>
  <si>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</si>
  <si>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</si>
  <si>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</si>
  <si>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</si>
  <si>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</si>
  <si>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</si>
  <si>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</si>
  <si>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</si>
  <si>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</si>
  <si>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</si>
  <si>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</si>
  <si>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</si>
  <si>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</si>
  <si>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</si>
  <si>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</si>
  <si>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</si>
  <si>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</si>
  <si>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</si>
  <si>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</si>
  <si>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</si>
  <si>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</si>
  <si>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</si>
  <si>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</si>
  <si>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</si>
  <si>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</si>
  <si>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</si>
  <si>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</si>
  <si>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</si>
  <si>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</si>
  <si>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</si>
  <si>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</si>
  <si>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</si>
  <si>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</si>
  <si>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</si>
  <si>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</si>
  <si>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</si>
  <si>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</si>
  <si>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</si>
  <si>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</si>
  <si>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</si>
  <si>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</si>
  <si>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</si>
  <si>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</si>
  <si>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</si>
  <si>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</si>
  <si>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</si>
  <si>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</si>
  <si>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</si>
  <si>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</si>
  <si>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</si>
  <si>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</si>
  <si>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</si>
  <si>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</si>
  <si>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</si>
  <si>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</si>
  <si>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</si>
  <si>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</si>
  <si>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</si>
  <si>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</si>
  <si>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</si>
  <si>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</si>
  <si>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</si>
  <si>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</si>
  <si>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</si>
  <si>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</si>
  <si>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</si>
  <si>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</si>
  <si>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</si>
  <si>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</si>
  <si>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</si>
  <si>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</si>
  <si>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</si>
  <si>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</si>
  <si>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</si>
  <si>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</si>
  <si>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</si>
  <si>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</si>
  <si>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</si>
  <si>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</si>
  <si>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</si>
  <si>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</si>
  <si>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</si>
  <si>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</si>
  <si>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</si>
  <si>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</si>
  <si>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</si>
  <si>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</si>
  <si>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</si>
  <si>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</si>
  <si>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</si>
  <si>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</si>
  <si>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</si>
  <si>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</si>
  <si>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</si>
  <si>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</si>
  <si>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</si>
  <si>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</si>
  <si>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</si>
  <si>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</si>
  <si>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</si>
  <si>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</si>
  <si>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</si>
  <si>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</si>
  <si>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</si>
  <si>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</si>
  <si>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</si>
  <si>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</si>
  <si>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</si>
  <si>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</si>
  <si>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</si>
  <si>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</si>
  <si>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</si>
  <si>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</si>
  <si>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</si>
  <si>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</si>
  <si>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</si>
  <si>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</si>
  <si>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</si>
  <si>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</si>
  <si>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</si>
  <si>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</si>
  <si>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</si>
  <si>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</si>
  <si>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</si>
  <si>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</si>
  <si>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</si>
  <si>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</si>
  <si>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</si>
  <si>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</si>
  <si>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</si>
  <si>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</si>
  <si>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</si>
  <si>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</si>
  <si>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</si>
  <si>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</si>
  <si>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</si>
  <si>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</si>
  <si>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</si>
  <si>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</si>
  <si>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</si>
  <si>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</si>
  <si>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</si>
  <si>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</si>
  <si>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</si>
  <si>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</si>
  <si>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</si>
  <si>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</si>
  <si>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</si>
  <si>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</si>
  <si>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</si>
  <si>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</si>
  <si>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</si>
  <si>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</si>
  <si>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</si>
  <si>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</si>
  <si>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</si>
  <si>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</si>
  <si>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</si>
  <si>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</si>
  <si>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</si>
  <si>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</si>
  <si>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</si>
  <si>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</si>
  <si>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</si>
  <si>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</si>
  <si>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</si>
  <si>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</si>
  <si>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</si>
  <si>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</si>
  <si>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</si>
  <si>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</si>
  <si>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</si>
  <si>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</si>
  <si>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</si>
  <si>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</si>
  <si>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</si>
  <si>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</si>
  <si>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</si>
  <si>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</si>
  <si>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</si>
  <si>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</si>
  <si>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</si>
  <si>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</si>
  <si>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</si>
  <si>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</si>
  <si>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</si>
  <si>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</si>
  <si>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</si>
  <si>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</si>
  <si>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</si>
  <si>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</si>
  <si>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</si>
  <si>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</si>
  <si>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</si>
  <si>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</si>
  <si>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</si>
  <si>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</si>
  <si>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</si>
  <si>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</si>
  <si>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</si>
  <si>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</si>
  <si>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</si>
  <si>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</si>
  <si>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</si>
  <si>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</si>
  <si>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</si>
  <si>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</si>
  <si>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</si>
  <si>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</si>
  <si>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</si>
  <si>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</si>
  <si>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</si>
  <si>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</si>
  <si>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</si>
  <si>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</si>
  <si>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</si>
  <si>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</si>
  <si>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</si>
  <si>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</si>
  <si>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</si>
  <si>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</si>
  <si>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</si>
  <si>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</si>
  <si>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</si>
  <si>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</si>
  <si>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</si>
  <si>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</si>
  <si>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</si>
  <si>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</si>
  <si>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</si>
  <si>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</si>
  <si>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</si>
  <si>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</si>
  <si>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</si>
  <si>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</si>
  <si>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</si>
  <si>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</si>
  <si>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</si>
  <si>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</si>
  <si>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</si>
  <si>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</si>
  <si>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</si>
  <si>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</si>
  <si>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</si>
  <si>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</si>
  <si>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</si>
  <si>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</si>
  <si>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</si>
  <si>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</si>
  <si>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</si>
  <si>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</si>
  <si>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</si>
  <si>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</si>
  <si>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</si>
  <si>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</si>
  <si>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</si>
  <si>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</si>
  <si>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</si>
  <si>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</si>
  <si>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</si>
  <si>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</si>
  <si>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</si>
  <si>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</si>
  <si>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</si>
  <si>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</si>
  <si>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</si>
  <si>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</si>
  <si>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</si>
  <si>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</si>
  <si>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</si>
  <si>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</si>
  <si>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</si>
  <si>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</si>
  <si>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</si>
  <si>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</si>
  <si>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</si>
  <si>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</si>
  <si>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</si>
  <si>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</si>
  <si>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</si>
  <si>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</si>
  <si>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</si>
  <si>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</si>
  <si>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</si>
  <si>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</si>
  <si>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</si>
  <si>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</si>
  <si>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</si>
  <si>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</si>
  <si>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</si>
  <si>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</si>
  <si>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</si>
  <si>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</si>
  <si>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</si>
  <si>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</si>
  <si>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</si>
  <si>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</si>
  <si>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</si>
  <si>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</si>
  <si>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</si>
  <si>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</si>
  <si>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</si>
  <si>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</si>
  <si>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</si>
  <si>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</si>
  <si>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</si>
  <si>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</si>
  <si>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</si>
  <si>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</si>
  <si>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</si>
  <si>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</si>
  <si>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</si>
  <si>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</si>
  <si>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</si>
  <si>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</si>
  <si>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</si>
  <si>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</si>
  <si>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</si>
  <si>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</si>
  <si>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</si>
  <si>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</si>
  <si>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</si>
  <si>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</si>
  <si>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</si>
  <si>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</si>
  <si>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</si>
  <si>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</si>
  <si>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</si>
  <si>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</si>
  <si>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</si>
  <si>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</si>
  <si>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</si>
  <si>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</si>
  <si>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</si>
  <si>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</si>
  <si>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</si>
  <si>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</si>
  <si>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</si>
  <si>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</si>
  <si>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</si>
  <si>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</si>
  <si>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</si>
  <si>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</si>
  <si>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</si>
  <si>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</si>
  <si>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</si>
  <si>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</si>
  <si>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</si>
  <si>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</si>
  <si>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</si>
  <si>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</si>
  <si>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</si>
  <si>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</si>
  <si>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</si>
  <si>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</si>
  <si>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</si>
  <si>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</si>
  <si>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</si>
  <si>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</si>
  <si>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</si>
  <si>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</si>
  <si>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</si>
  <si>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</si>
  <si>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</si>
  <si>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</si>
  <si>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</si>
  <si>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</si>
  <si>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</si>
  <si>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</si>
  <si>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</si>
  <si>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</si>
  <si>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</si>
  <si>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</si>
  <si>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</si>
  <si>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</si>
  <si>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</si>
  <si>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</si>
  <si>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</si>
  <si>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</si>
  <si>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</si>
  <si>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</si>
  <si>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</si>
  <si>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</si>
  <si>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</si>
  <si>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</si>
  <si>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</si>
  <si>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</si>
  <si>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</si>
  <si>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</si>
  <si>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</si>
  <si>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</si>
  <si>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</si>
  <si>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</si>
  <si>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</si>
  <si>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</si>
  <si>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</si>
  <si>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</si>
  <si>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</si>
  <si>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</si>
  <si>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</si>
  <si>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</si>
  <si>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</si>
  <si>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</si>
  <si>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</si>
  <si>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</si>
  <si>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</si>
  <si>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</si>
  <si>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</si>
  <si>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</si>
  <si>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</si>
  <si>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</si>
  <si>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</si>
  <si>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</si>
  <si>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</si>
  <si>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</si>
  <si>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</si>
  <si>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</si>
  <si>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</si>
  <si>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</si>
  <si>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</si>
  <si>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</si>
  <si>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</si>
  <si>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</si>
  <si>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</si>
  <si>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</si>
  <si>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</si>
  <si>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</si>
  <si>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</si>
  <si>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</si>
  <si>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</si>
  <si>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</si>
  <si>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</si>
  <si>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</si>
  <si>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</si>
  <si>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</si>
  <si>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</si>
  <si>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</si>
  <si>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</si>
  <si>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</si>
  <si>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</si>
  <si>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</si>
  <si>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</si>
  <si>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</si>
  <si>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</si>
  <si>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</si>
  <si>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</si>
  <si>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</si>
  <si>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</si>
  <si>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</si>
  <si>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</si>
  <si>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</si>
  <si>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</si>
  <si>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</si>
  <si>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</si>
  <si>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</si>
  <si>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</si>
  <si>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</si>
  <si>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</si>
  <si>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</si>
  <si>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</si>
  <si>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</si>
  <si>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</si>
  <si>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</si>
  <si>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</si>
  <si>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</si>
  <si>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</si>
  <si>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</si>
  <si>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</si>
  <si>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</si>
  <si>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</si>
  <si>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</si>
  <si>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</si>
  <si>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</si>
  <si>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</si>
  <si>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</si>
  <si>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</si>
  <si>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</si>
  <si>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</si>
  <si>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</si>
  <si>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</si>
  <si>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</si>
  <si>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</si>
  <si>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</si>
  <si>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</si>
  <si>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</si>
  <si>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</si>
  <si>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</si>
  <si>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</si>
  <si>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</si>
  <si>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</si>
  <si>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</si>
  <si>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</si>
  <si>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</si>
  <si>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</si>
  <si>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</si>
  <si>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</si>
  <si>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</si>
  <si>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</si>
  <si>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</si>
  <si>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</si>
  <si>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</si>
  <si>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</si>
  <si>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</si>
  <si>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</si>
  <si>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</si>
  <si>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</si>
  <si>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</si>
  <si>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</si>
  <si>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</si>
  <si>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</si>
  <si>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</si>
  <si>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</si>
  <si>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</si>
  <si>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</si>
  <si>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</si>
  <si>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</si>
  <si>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</si>
  <si>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</si>
  <si>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</si>
  <si>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</si>
  <si>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</si>
  <si>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</si>
  <si>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</si>
  <si>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</si>
  <si>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</si>
  <si>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</si>
  <si>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</si>
  <si>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</si>
  <si>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</si>
  <si>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</si>
  <si>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</si>
  <si>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</si>
  <si>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</si>
  <si>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</si>
  <si>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</si>
  <si>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</si>
  <si>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</si>
  <si>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</si>
  <si>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</si>
  <si>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</si>
  <si>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</si>
  <si>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</si>
  <si>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</si>
  <si>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</si>
  <si>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</si>
  <si>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</si>
  <si>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</si>
  <si>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</si>
  <si>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</si>
  <si>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</si>
  <si>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</si>
  <si>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</si>
  <si>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</si>
  <si>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</si>
  <si>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</si>
  <si>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</si>
  <si>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</si>
  <si>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</si>
  <si>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</si>
  <si>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</si>
  <si>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</si>
  <si>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</si>
  <si>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</si>
  <si>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</si>
  <si>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</si>
  <si>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</si>
  <si>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</si>
  <si>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</si>
  <si>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</si>
  <si>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</si>
  <si>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</si>
  <si>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</si>
  <si>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</si>
  <si>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</si>
  <si>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</si>
  <si>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</si>
  <si>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</si>
  <si>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</si>
  <si>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</si>
  <si>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</si>
  <si>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</si>
  <si>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</si>
  <si>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</si>
  <si>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</si>
  <si>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</si>
  <si>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</si>
  <si>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</si>
  <si>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</si>
  <si>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</si>
  <si>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</si>
  <si>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</si>
  <si>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</si>
  <si>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</si>
  <si>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</si>
  <si>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</si>
  <si>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</si>
  <si>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</si>
  <si>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</si>
  <si>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</si>
  <si>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</si>
  <si>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</si>
  <si>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</si>
  <si>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</si>
  <si>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</si>
  <si>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</si>
  <si>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</si>
  <si>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</si>
  <si>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</si>
  <si>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</si>
  <si>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</si>
  <si>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</si>
  <si>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</si>
  <si>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</si>
  <si>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</si>
  <si>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</si>
  <si>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</si>
  <si>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</si>
  <si>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</si>
  <si>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</si>
  <si>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</si>
  <si>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</si>
  <si>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</si>
  <si>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</si>
  <si>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</si>
  <si>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</si>
  <si>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</si>
  <si>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</si>
  <si>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</si>
  <si>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</si>
  <si>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</si>
  <si>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</si>
  <si>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</si>
  <si>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</si>
  <si>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</si>
  <si>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</si>
  <si>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</si>
  <si>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</si>
  <si>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</si>
  <si>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</si>
  <si>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</si>
  <si>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</si>
  <si>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</si>
  <si>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</si>
  <si>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</si>
  <si>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</si>
  <si>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</si>
  <si>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</si>
  <si>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</si>
  <si>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</si>
  <si>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</si>
  <si>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</si>
  <si>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</si>
  <si>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</si>
  <si>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</si>
  <si>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</si>
  <si>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</si>
  <si>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</si>
  <si>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</si>
  <si>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</si>
  <si>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</si>
  <si>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</si>
  <si>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</si>
  <si>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</si>
  <si>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</si>
  <si>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</si>
  <si>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</si>
  <si>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</si>
  <si>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</si>
  <si>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</si>
  <si>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</si>
  <si>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</si>
  <si>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</si>
  <si>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</si>
  <si>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</si>
  <si>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</si>
  <si>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</si>
  <si>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</si>
  <si>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</si>
  <si>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</si>
  <si>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</si>
  <si>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</si>
  <si>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</si>
  <si>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</si>
  <si>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</si>
  <si>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</si>
  <si>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</si>
  <si>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</si>
  <si>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</si>
  <si>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</si>
  <si>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</si>
  <si>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</si>
  <si>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</si>
  <si>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</si>
  <si>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</si>
  <si>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</si>
  <si>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</si>
  <si>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</si>
  <si>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</si>
  <si>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</si>
  <si>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</si>
  <si>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</si>
  <si>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</si>
  <si>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</si>
  <si>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</si>
  <si>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</si>
  <si>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</si>
  <si>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</si>
  <si>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</si>
  <si>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</si>
  <si>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</si>
  <si>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</si>
  <si>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</si>
  <si>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</si>
  <si>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</si>
  <si>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</si>
  <si>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</si>
  <si>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</si>
  <si>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</si>
  <si>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</si>
  <si>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</si>
  <si>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</si>
  <si>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</si>
  <si>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</si>
  <si>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</si>
  <si>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</si>
  <si>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</si>
  <si>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</si>
  <si>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</si>
  <si>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</si>
  <si>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</si>
  <si>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</si>
  <si>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</si>
  <si>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</si>
  <si>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</si>
  <si>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</si>
  <si>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</si>
  <si>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</si>
  <si>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</si>
  <si>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</si>
  <si>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</si>
  <si>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</si>
  <si>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</si>
  <si>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</si>
  <si>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</si>
  <si>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</si>
  <si>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</si>
  <si>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</si>
  <si>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</si>
  <si>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</si>
  <si>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</si>
  <si>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</si>
  <si>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</si>
  <si>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</si>
  <si>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</si>
  <si>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</si>
  <si>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</si>
  <si>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</si>
  <si>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</si>
  <si>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</si>
  <si>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</si>
  <si>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</si>
  <si>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</si>
  <si>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</si>
  <si>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</si>
  <si>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</si>
  <si>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</si>
  <si>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</si>
  <si>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</si>
  <si>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</si>
  <si>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</si>
  <si>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</si>
  <si>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</si>
  <si>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</si>
  <si>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</si>
  <si>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</si>
  <si>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</si>
  <si>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</si>
  <si>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</si>
  <si>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</si>
  <si>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</si>
  <si>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</si>
  <si>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</si>
  <si>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</si>
  <si>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</si>
  <si>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</si>
  <si>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</si>
  <si>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</si>
  <si>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</si>
  <si>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</si>
  <si>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</si>
  <si>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</si>
  <si>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</si>
  <si>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</si>
  <si>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</si>
  <si>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</si>
  <si>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</si>
  <si>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</si>
  <si>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</si>
  <si>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</si>
  <si>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</si>
  <si>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</si>
  <si>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</si>
  <si>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</si>
  <si>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</si>
  <si>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</si>
  <si>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</si>
  <si>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</si>
  <si>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</si>
  <si>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</si>
  <si>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</si>
  <si>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</si>
  <si>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</si>
  <si>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</si>
  <si>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</si>
  <si>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</si>
  <si>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</si>
  <si>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</si>
  <si>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</si>
  <si>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</si>
  <si>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</si>
  <si>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</si>
  <si>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</si>
  <si>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</si>
  <si>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</si>
  <si>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</si>
  <si>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</si>
  <si>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</si>
  <si>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</si>
  <si>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</si>
  <si>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</si>
  <si>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</si>
  <si>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</si>
  <si>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</si>
  <si>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</si>
  <si>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</si>
  <si>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</si>
  <si>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</si>
  <si>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</si>
  <si>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</si>
  <si>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</si>
  <si>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</si>
  <si>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</si>
  <si>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</si>
  <si>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</si>
  <si>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</si>
  <si>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</si>
  <si>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</si>
  <si>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</si>
  <si>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</si>
  <si>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</si>
  <si>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</si>
  <si>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</si>
  <si>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</si>
  <si>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</si>
  <si>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</si>
  <si>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</si>
  <si>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</si>
  <si>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</si>
  <si>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</si>
  <si>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</si>
  <si>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</si>
  <si>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</si>
  <si>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</si>
  <si>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</si>
  <si>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</si>
  <si>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</si>
  <si>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</si>
  <si>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</si>
  <si>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</si>
  <si>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</si>
  <si>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</si>
  <si>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</si>
  <si>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</si>
  <si>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</si>
  <si>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</si>
  <si>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</si>
  <si>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</si>
  <si>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</si>
  <si>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</si>
  <si>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</si>
  <si>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</si>
  <si>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</si>
  <si>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</si>
  <si>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</si>
  <si>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</si>
  <si>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</si>
  <si>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</si>
  <si>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</si>
  <si>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</si>
  <si>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</si>
  <si>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</si>
  <si>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</si>
  <si>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</si>
  <si>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</si>
  <si>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</si>
  <si>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</si>
  <si>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</si>
  <si>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</si>
  <si>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</si>
  <si>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</si>
  <si>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</si>
  <si>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</si>
  <si>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</si>
  <si>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</si>
  <si>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</si>
  <si>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</si>
  <si>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</si>
  <si>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</si>
  <si>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</si>
  <si>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</si>
  <si>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</si>
  <si>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</si>
  <si>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</si>
  <si>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</si>
  <si>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</si>
  <si>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</si>
  <si>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</si>
  <si>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</si>
  <si>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</si>
  <si>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</si>
  <si>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</si>
  <si>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</si>
  <si>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</si>
  <si>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по чл. 32, ал. 1, т. 7 и чл. 33, ал. 1, т. 6 от Наредба № 2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</si>
  <si>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</si>
  <si>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</si>
  <si>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</si>
  <si>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</si>
  <si>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</si>
  <si>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</si>
  <si>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</si>
  <si>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</si>
  <si>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</si>
  <si>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</si>
  <si>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</si>
  <si>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</si>
  <si>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</si>
  <si>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</si>
  <si>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</si>
  <si>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</si>
  <si>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</si>
  <si>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</si>
  <si>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</si>
  <si>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</si>
  <si>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</si>
  <si>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</si>
  <si>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</si>
  <si>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„Водоснабдяване и канализация“ ЕАД - Бургас</t>
  </si>
  <si>
    <t>812115210</t>
  </si>
  <si>
    <t>Ганчо Йовчев Тенев</t>
  </si>
  <si>
    <t>Изпълнителен директор</t>
  </si>
  <si>
    <t>Бургас, кв. Победа, ул.„Ген. Вл.Вазов“3</t>
  </si>
  <si>
    <t>056 871 440</t>
  </si>
  <si>
    <t>056 842 979</t>
  </si>
  <si>
    <t>office@vik-burgas.com</t>
  </si>
  <si>
    <t>http://www.vik-burgas.com/</t>
  </si>
  <si>
    <t xml:space="preserve">Infostock.bg </t>
  </si>
  <si>
    <t>Пенка Трендафилова</t>
  </si>
  <si>
    <t>Рък.напр. „ФИ“</t>
  </si>
  <si>
    <t>1. Водоснабдяване и канализация“ АД - Добрич</t>
  </si>
  <si>
    <t>Г. Тенев</t>
  </si>
  <si>
    <t>Г.Тенев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</si>
</sst>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9" fontId="14" fillId="0" borderId="0" applyFont="0" applyFill="0" applyBorder="0" applyAlignment="0" applyProtection="0"/>
  </cellStyleXfs>
  <cellXfs count="748">
    <xf numFmtId="0" fontId="0" fillId="0" borderId="0" xfId="0"/>
    <xf numFmtId="0" fontId="3" fillId="0" borderId="1" xfId="15" applyFont="1" applyBorder="1" applyAlignment="1" applyProtection="1">
      <alignment horizontal="centerContinuous" vertical="center" wrapText="1"/>
    </xf>
    <xf numFmtId="0" fontId="4" fillId="0" borderId="2" xfId="15" applyFont="1" applyBorder="1" applyAlignment="1" applyProtection="1">
      <alignment horizontal="centerContinuous" vertical="center" wrapText="1"/>
    </xf>
    <xf numFmtId="0" fontId="3" fillId="0" borderId="3" xfId="15" applyFont="1" applyBorder="1" applyAlignment="1" applyProtection="1">
      <alignment horizontal="centerContinuous" vertical="center" wrapText="1"/>
    </xf>
    <xf numFmtId="0" fontId="4" fillId="0" borderId="4" xfId="15" applyFont="1" applyBorder="1" applyAlignment="1" applyProtection="1">
      <alignment horizontal="centerContinuous" vertical="center" wrapText="1"/>
    </xf>
    <xf numFmtId="0" fontId="3" fillId="0" borderId="3" xfId="15" applyFont="1" applyBorder="1" applyAlignment="1" applyProtection="1">
      <alignment horizontal="centerContinuous" vertical="center"/>
    </xf>
    <xf numFmtId="0" fontId="3" fillId="0" borderId="4" xfId="15" applyFont="1" applyBorder="1" applyAlignment="1" applyProtection="1">
      <alignment horizontal="centerContinuous" vertical="center"/>
    </xf>
    <xf numFmtId="0" fontId="4" fillId="0" borderId="5" xfId="15" applyFont="1" applyBorder="1" applyAlignment="1" applyProtection="1">
      <alignment horizontal="right" vertical="center" wrapText="1"/>
    </xf>
    <xf numFmtId="0" fontId="4" fillId="0" borderId="1" xfId="15" applyFont="1" applyBorder="1" applyAlignment="1" applyProtection="1">
      <alignment horizontal="left" vertical="center" wrapText="1"/>
    </xf>
    <xf numFmtId="0" fontId="4" fillId="0" borderId="2" xfId="15" applyFont="1" applyBorder="1" applyAlignment="1" applyProtection="1">
      <alignment horizontal="left" vertical="center" wrapText="1"/>
    </xf>
    <xf numFmtId="0" fontId="4" fillId="0" borderId="5" xfId="15" applyFont="1" applyBorder="1" applyAlignment="1" applyProtection="1">
      <alignment horizontal="right"/>
    </xf>
    <xf numFmtId="0" fontId="4" fillId="0" borderId="0" xfId="4" applyFont="1" applyProtection="1"/>
    <xf numFmtId="0" fontId="6" fillId="0" borderId="0" xfId="4" applyFont="1" applyFill="1" applyProtection="1"/>
    <xf numFmtId="0" fontId="4" fillId="0" borderId="0" xfId="4" applyFont="1" applyFill="1" applyProtection="1"/>
    <xf numFmtId="0" fontId="4" fillId="0" borderId="0" xfId="0" applyFont="1" applyProtection="1"/>
    <xf numFmtId="0" fontId="6" fillId="0" borderId="0" xfId="0" applyFont="1" applyAlignment="1" applyProtection="1">
      <alignment horizontal="right" vertical="center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" vertical="center"/>
    </xf>
    <xf numFmtId="0" fontId="4" fillId="0" borderId="0" xfId="11" applyFont="1" applyAlignment="1" applyProtection="1">
      <alignment horizontal="center" vertical="center" wrapText="1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" vertical="center"/>
      <protection hidden="1"/>
    </xf>
    <xf numFmtId="0" fontId="4" fillId="0" borderId="0" xfId="11" applyFont="1" applyAlignment="1" applyProtection="1">
      <alignment vertical="center" wrapText="1"/>
    </xf>
    <xf numFmtId="0" fontId="3" fillId="0" borderId="0" xfId="11" applyFont="1" applyBorder="1" applyAlignment="1" applyProtection="1">
      <alignment horizontal="centerContinuous" vertical="center" wrapText="1"/>
    </xf>
    <xf numFmtId="0" fontId="3" fillId="0" borderId="0" xfId="11" applyFont="1" applyAlignment="1" applyProtection="1">
      <alignment horizontal="centerContinuous" vertical="center" wrapText="1"/>
    </xf>
    <xf numFmtId="0" fontId="3" fillId="0" borderId="0" xfId="11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 wrapText="1"/>
    </xf>
    <xf numFmtId="0" fontId="3" fillId="0" borderId="0" xfId="12" applyFont="1" applyAlignment="1" applyProtection="1">
      <alignment horizontal="center" vertical="center" wrapText="1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4" fillId="0" borderId="0" xfId="13" applyFont="1" applyBorder="1" applyProtection="1"/>
    <xf numFmtId="0" fontId="4" fillId="0" borderId="0" xfId="13" applyFont="1" applyBorder="1" applyAlignment="1" applyProtection="1">
      <alignment wrapText="1"/>
    </xf>
    <xf numFmtId="0" fontId="6" fillId="0" borderId="0" xfId="13" applyFont="1" applyAlignment="1" applyProtection="1">
      <alignment horizontal="center"/>
    </xf>
    <xf numFmtId="0" fontId="4" fillId="0" borderId="0" xfId="11" applyFont="1" applyBorder="1" applyAlignment="1" applyProtection="1">
      <alignment horizontal="centerContinuous" vertical="center" wrapText="1"/>
    </xf>
    <xf numFmtId="0" fontId="3" fillId="0" borderId="0" xfId="11" applyFont="1" applyAlignment="1" applyProtection="1">
      <alignment vertical="center" wrapText="1"/>
    </xf>
    <xf numFmtId="0" fontId="15" fillId="0" borderId="0" xfId="11" applyFont="1" applyBorder="1" applyAlignment="1" applyProtection="1">
      <alignment horizontal="centerContinuous" vertical="center"/>
    </xf>
    <xf numFmtId="0" fontId="16" fillId="0" borderId="0" xfId="11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 vertical="center"/>
    </xf>
    <xf numFmtId="0" fontId="4" fillId="0" borderId="0" xfId="10" applyFont="1" applyProtection="1"/>
    <xf numFmtId="0" fontId="15" fillId="0" borderId="0" xfId="11" applyFont="1" applyBorder="1" applyAlignment="1" applyProtection="1">
      <alignment horizontal="centerContinuous" vertical="center" wrapText="1"/>
    </xf>
    <xf numFmtId="0" fontId="3" fillId="0" borderId="0" xfId="9" applyFont="1" applyAlignment="1" applyProtection="1">
      <alignment horizontal="center"/>
    </xf>
    <xf numFmtId="0" fontId="4" fillId="0" borderId="0" xfId="11" applyFont="1" applyAlignment="1" applyProtection="1">
      <alignment vertical="top"/>
    </xf>
    <xf numFmtId="0" fontId="4" fillId="0" borderId="0" xfId="0" applyFont="1" applyAlignment="1" applyProtection="1">
      <alignment vertical="justify"/>
    </xf>
    <xf numFmtId="0" fontId="4" fillId="0" borderId="0" xfId="9" applyFont="1" applyBorder="1" applyAlignment="1" applyProtection="1">
      <alignment vertical="justify" wrapText="1"/>
    </xf>
    <xf numFmtId="0" fontId="4" fillId="0" borderId="0" xfId="11" applyFont="1" applyAlignment="1" applyProtection="1">
      <alignment vertical="top" wrapText="1"/>
    </xf>
    <xf numFmtId="0" fontId="3" fillId="0" borderId="0" xfId="9" applyFont="1" applyBorder="1" applyAlignment="1" applyProtection="1">
      <alignment vertical="justify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  <protection hidden="1"/>
    </xf>
    <xf numFmtId="0" fontId="4" fillId="0" borderId="0" xfId="0" applyFont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4" fillId="0" borderId="0" xfId="11" applyFont="1" applyBorder="1" applyAlignment="1" applyProtection="1">
      <alignment horizontal="right" vertical="center"/>
      <protection hidden="1"/>
    </xf>
    <xf numFmtId="165" fontId="4" fillId="0" borderId="0" xfId="11" applyNumberFormat="1" applyFont="1" applyAlignment="1" applyProtection="1">
      <alignment horizontal="left" vertical="center"/>
    </xf>
    <xf numFmtId="0" fontId="3" fillId="0" borderId="0" xfId="11" applyFont="1" applyAlignment="1" applyProtection="1">
      <alignment horizontal="center" vertical="center"/>
      <protection hidden="1"/>
    </xf>
    <xf numFmtId="0" fontId="4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11" applyFont="1" applyBorder="1" applyAlignment="1" applyProtection="1">
      <alignment horizontal="left" vertical="center"/>
      <protection hidden="1"/>
    </xf>
    <xf numFmtId="0" fontId="15" fillId="0" borderId="0" xfId="11" applyFont="1" applyBorder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Protection="1"/>
    <xf numFmtId="0" fontId="4" fillId="0" borderId="0" xfId="0" applyFont="1" applyAlignment="1" applyProtection="1">
      <alignment horizontal="left"/>
    </xf>
    <xf numFmtId="0" fontId="3" fillId="0" borderId="0" xfId="11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11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Continuous" vertical="center"/>
      <protection hidden="1"/>
    </xf>
    <xf numFmtId="0" fontId="3" fillId="0" borderId="0" xfId="11" applyFont="1" applyFill="1" applyBorder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Continuous" vertical="center"/>
    </xf>
    <xf numFmtId="0" fontId="3" fillId="0" borderId="0" xfId="14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Continuous" vertical="center"/>
      <protection hidden="1"/>
    </xf>
    <xf numFmtId="0" fontId="3" fillId="0" borderId="0" xfId="9" applyFont="1" applyAlignment="1" applyProtection="1">
      <alignment horizontal="centerContinuous" vertical="center"/>
    </xf>
    <xf numFmtId="0" fontId="4" fillId="0" borderId="0" xfId="10" applyFont="1" applyAlignment="1" applyProtection="1">
      <alignment horizontal="centerContinuous" vertical="center"/>
    </xf>
    <xf numFmtId="0" fontId="4" fillId="0" borderId="0" xfId="11" applyFont="1" applyBorder="1" applyAlignment="1" applyProtection="1">
      <alignment horizontal="centerContinuous" vertical="center"/>
      <protection hidden="1"/>
    </xf>
    <xf numFmtId="0" fontId="4" fillId="0" borderId="0" xfId="11" applyFont="1" applyBorder="1" applyAlignment="1" applyProtection="1">
      <alignment horizontal="centerContinuous" vertical="center" wrapText="1"/>
      <protection hidden="1"/>
    </xf>
    <xf numFmtId="0" fontId="3" fillId="0" borderId="0" xfId="0" applyFont="1" applyAlignment="1">
      <alignment horizontal="center"/>
    </xf>
    <xf numFmtId="165" fontId="4" fillId="0" borderId="0" xfId="11" applyNumberFormat="1" applyFont="1" applyAlignment="1" applyProtection="1">
      <alignment horizontal="left" vertical="center" wrapText="1"/>
    </xf>
    <xf numFmtId="0" fontId="4" fillId="0" borderId="0" xfId="11" applyFont="1" applyBorder="1" applyAlignment="1" applyProtection="1">
      <alignment horizontal="right" vertical="center"/>
    </xf>
    <xf numFmtId="0" fontId="4" fillId="0" borderId="0" xfId="11" applyFont="1" applyBorder="1" applyAlignment="1" applyProtection="1">
      <alignment vertical="center"/>
    </xf>
    <xf numFmtId="0" fontId="4" fillId="0" borderId="0" xfId="11" applyFont="1" applyAlignment="1" applyProtection="1">
      <alignment horizontal="center" vertical="center"/>
    </xf>
    <xf numFmtId="0" fontId="4" fillId="0" borderId="0" xfId="11" applyFont="1" applyBorder="1" applyAlignment="1" applyProtection="1">
      <alignment horizontal="left" vertical="center"/>
    </xf>
    <xf numFmtId="0" fontId="4" fillId="0" borderId="0" xfId="11" applyFont="1" applyAlignment="1" applyProtection="1">
      <alignment vertical="center"/>
    </xf>
    <xf numFmtId="0" fontId="3" fillId="0" borderId="6" xfId="11" applyFont="1" applyBorder="1" applyAlignment="1" applyProtection="1">
      <alignment horizontal="center" vertical="center"/>
    </xf>
    <xf numFmtId="0" fontId="3" fillId="0" borderId="7" xfId="11" applyFont="1" applyBorder="1" applyAlignment="1" applyProtection="1">
      <alignment horizontal="center" vertical="top" wrapText="1"/>
    </xf>
    <xf numFmtId="14" fontId="3" fillId="0" borderId="7" xfId="11" applyNumberFormat="1" applyFont="1" applyBorder="1" applyAlignment="1" applyProtection="1">
      <alignment horizontal="center" vertical="center" wrapText="1"/>
    </xf>
    <xf numFmtId="14" fontId="3" fillId="0" borderId="8" xfId="11" applyNumberFormat="1" applyFont="1" applyBorder="1" applyAlignment="1" applyProtection="1">
      <alignment horizontal="center" vertical="center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0" fontId="10" fillId="2" borderId="9" xfId="11" applyFont="1" applyFill="1" applyBorder="1" applyAlignment="1" applyProtection="1">
      <alignment vertical="top" wrapText="1"/>
    </xf>
    <xf numFmtId="0" fontId="4" fillId="0" borderId="5" xfId="11" applyFont="1" applyBorder="1" applyAlignment="1" applyProtection="1">
      <alignment horizontal="right" vertical="top" wrapText="1"/>
    </xf>
    <xf numFmtId="49" fontId="4" fillId="0" borderId="5" xfId="11" applyNumberFormat="1" applyFont="1" applyBorder="1" applyAlignment="1" applyProtection="1">
      <alignment horizontal="right" vertical="top" wrapText="1"/>
    </xf>
    <xf numFmtId="3" fontId="4" fillId="3" borderId="10" xfId="11" applyNumberFormat="1" applyFont="1" applyFill="1" applyBorder="1" applyAlignment="1" applyProtection="1">
      <alignment vertical="top"/>
      <protection locked="0"/>
    </xf>
    <xf numFmtId="1" fontId="4" fillId="0" borderId="5" xfId="11" applyNumberFormat="1" applyFont="1" applyBorder="1" applyAlignment="1" applyProtection="1">
      <alignment horizontal="right" vertical="top" wrapText="1"/>
    </xf>
    <xf numFmtId="49" fontId="4" fillId="0" borderId="5" xfId="11" applyNumberFormat="1" applyFont="1" applyFill="1" applyBorder="1" applyAlignment="1" applyProtection="1">
      <alignment horizontal="right" vertical="top" wrapText="1"/>
    </xf>
    <xf numFmtId="1" fontId="11" fillId="0" borderId="5" xfId="11" applyNumberFormat="1" applyFont="1" applyBorder="1" applyAlignment="1" applyProtection="1">
      <alignment horizontal="right" vertical="top" wrapText="1"/>
    </xf>
    <xf numFmtId="49" fontId="11" fillId="0" borderId="5" xfId="11" applyNumberFormat="1" applyFont="1" applyBorder="1" applyAlignment="1" applyProtection="1">
      <alignment horizontal="right" vertical="top" wrapText="1"/>
    </xf>
    <xf numFmtId="49" fontId="11" fillId="0" borderId="5" xfId="11" applyNumberFormat="1" applyFont="1" applyFill="1" applyBorder="1" applyAlignment="1" applyProtection="1">
      <alignment horizontal="right" vertical="top" wrapText="1"/>
    </xf>
    <xf numFmtId="1" fontId="4" fillId="0" borderId="0" xfId="11" applyNumberFormat="1" applyFont="1" applyAlignment="1" applyProtection="1">
      <alignment vertical="top"/>
    </xf>
    <xf numFmtId="1" fontId="3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1" fontId="4" fillId="0" borderId="5" xfId="5" applyNumberFormat="1" applyFont="1" applyBorder="1" applyAlignment="1" applyProtection="1">
      <alignment vertical="top" wrapText="1"/>
    </xf>
    <xf numFmtId="1" fontId="4" fillId="4" borderId="5" xfId="5" applyNumberFormat="1" applyFont="1" applyFill="1" applyBorder="1" applyAlignment="1" applyProtection="1">
      <alignment vertical="top"/>
    </xf>
    <xf numFmtId="1" fontId="4" fillId="0" borderId="5" xfId="5" applyNumberFormat="1" applyFont="1" applyBorder="1" applyAlignment="1" applyProtection="1">
      <alignment vertical="top"/>
    </xf>
    <xf numFmtId="0" fontId="3" fillId="0" borderId="0" xfId="0" applyFont="1"/>
    <xf numFmtId="0" fontId="17" fillId="0" borderId="0" xfId="0" applyFont="1"/>
    <xf numFmtId="0" fontId="18" fillId="0" borderId="0" xfId="0" applyFont="1"/>
    <xf numFmtId="0" fontId="4" fillId="0" borderId="0" xfId="11" applyFont="1" applyBorder="1" applyAlignment="1" applyProtection="1">
      <alignment horizontal="right" vertical="top"/>
    </xf>
    <xf numFmtId="0" fontId="4" fillId="0" borderId="0" xfId="11" applyFont="1" applyBorder="1" applyAlignment="1" applyProtection="1">
      <alignment vertical="top"/>
    </xf>
    <xf numFmtId="0" fontId="4" fillId="0" borderId="0" xfId="11" applyFont="1" applyBorder="1" applyAlignment="1" applyProtection="1">
      <alignment horizontal="left" vertical="top"/>
    </xf>
    <xf numFmtId="0" fontId="4" fillId="0" borderId="0" xfId="10" applyFont="1" applyAlignment="1" applyProtection="1">
      <alignment horizontal="centerContinuous"/>
    </xf>
    <xf numFmtId="49" fontId="4" fillId="0" borderId="0" xfId="10" applyNumberFormat="1" applyFont="1" applyProtection="1"/>
    <xf numFmtId="0" fontId="3" fillId="0" borderId="0" xfId="10" applyFont="1" applyBorder="1" applyProtection="1"/>
    <xf numFmtId="164" fontId="3" fillId="0" borderId="5" xfId="1" applyNumberFormat="1" applyFont="1" applyBorder="1" applyAlignment="1" applyProtection="1">
      <alignment horizontal="centerContinuous" vertical="center" wrapText="1"/>
    </xf>
    <xf numFmtId="49" fontId="3" fillId="0" borderId="11" xfId="7" applyNumberFormat="1" applyFont="1" applyBorder="1" applyAlignment="1" applyProtection="1">
      <alignment horizontal="center" vertical="center" wrapText="1"/>
    </xf>
    <xf numFmtId="0" fontId="3" fillId="0" borderId="5" xfId="7" applyFont="1" applyBorder="1" applyAlignment="1" applyProtection="1">
      <alignment horizontal="center" vertical="center" wrapText="1"/>
    </xf>
    <xf numFmtId="0" fontId="4" fillId="0" borderId="0" xfId="10" applyFont="1" applyBorder="1" applyProtection="1"/>
    <xf numFmtId="49" fontId="4" fillId="0" borderId="5" xfId="7" applyNumberFormat="1" applyFont="1" applyBorder="1" applyAlignment="1" applyProtection="1">
      <alignment horizontal="center" vertical="center" wrapText="1"/>
    </xf>
    <xf numFmtId="1" fontId="4" fillId="0" borderId="0" xfId="10" applyNumberFormat="1" applyFont="1" applyBorder="1" applyProtection="1"/>
    <xf numFmtId="49" fontId="4" fillId="0" borderId="5" xfId="7" applyNumberFormat="1" applyFont="1" applyFill="1" applyBorder="1" applyAlignment="1" applyProtection="1">
      <alignment horizontal="center" vertical="center" wrapText="1"/>
    </xf>
    <xf numFmtId="0" fontId="3" fillId="0" borderId="0" xfId="7" applyFont="1" applyBorder="1" applyAlignment="1" applyProtection="1">
      <alignment horizontal="right" vertical="center" wrapText="1"/>
    </xf>
    <xf numFmtId="49" fontId="3" fillId="0" borderId="0" xfId="7" applyNumberFormat="1" applyFont="1" applyBorder="1" applyAlignment="1" applyProtection="1">
      <alignment horizontal="right" vertical="center" wrapText="1"/>
    </xf>
    <xf numFmtId="0" fontId="4" fillId="0" borderId="0" xfId="7" applyFont="1" applyBorder="1" applyAlignment="1" applyProtection="1">
      <alignment horizontal="left" vertical="center" wrapText="1"/>
    </xf>
    <xf numFmtId="1" fontId="4" fillId="0" borderId="0" xfId="7" applyNumberFormat="1" applyFont="1" applyBorder="1" applyAlignment="1" applyProtection="1">
      <alignment horizontal="left" vertical="center" wrapText="1"/>
    </xf>
    <xf numFmtId="1" fontId="4" fillId="0" borderId="0" xfId="10" applyNumberFormat="1" applyFont="1" applyProtection="1"/>
    <xf numFmtId="0" fontId="3" fillId="0" borderId="0" xfId="6" applyFont="1" applyAlignment="1" applyProtection="1">
      <alignment horizontal="left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0" fontId="3" fillId="0" borderId="0" xfId="10" applyFont="1" applyProtection="1"/>
    <xf numFmtId="49" fontId="3" fillId="0" borderId="11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left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11" fillId="0" borderId="5" xfId="6" applyNumberFormat="1" applyFont="1" applyBorder="1" applyAlignment="1" applyProtection="1">
      <alignment horizontal="center" vertical="center" wrapText="1"/>
    </xf>
    <xf numFmtId="0" fontId="4" fillId="0" borderId="0" xfId="6" applyFont="1" applyBorder="1" applyProtection="1"/>
    <xf numFmtId="1" fontId="4" fillId="0" borderId="5" xfId="6" applyNumberFormat="1" applyFont="1" applyBorder="1" applyAlignment="1" applyProtection="1">
      <alignment horizontal="right" vertical="center" wrapText="1"/>
    </xf>
    <xf numFmtId="49" fontId="4" fillId="0" borderId="5" xfId="6" applyNumberFormat="1" applyFont="1" applyBorder="1" applyAlignment="1" applyProtection="1">
      <alignment horizontal="center" vertical="center" wrapText="1"/>
    </xf>
    <xf numFmtId="1" fontId="4" fillId="0" borderId="5" xfId="6" applyNumberFormat="1" applyFont="1" applyFill="1" applyBorder="1" applyAlignment="1" applyProtection="1">
      <alignment horizontal="right" vertical="center" wrapText="1"/>
    </xf>
    <xf numFmtId="0" fontId="4" fillId="0" borderId="5" xfId="6" applyFont="1" applyFill="1" applyBorder="1" applyAlignment="1" applyProtection="1">
      <alignment horizontal="right" vertical="center" wrapText="1"/>
    </xf>
    <xf numFmtId="0" fontId="4" fillId="0" borderId="5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3" fillId="0" borderId="0" xfId="6" applyNumberFormat="1" applyFont="1" applyBorder="1" applyAlignment="1" applyProtection="1">
      <alignment horizontal="left" vertical="center" wrapText="1"/>
    </xf>
    <xf numFmtId="0" fontId="4" fillId="0" borderId="0" xfId="6" applyFont="1" applyBorder="1" applyAlignment="1" applyProtection="1">
      <alignment horizontal="right" vertical="center" wrapText="1"/>
    </xf>
    <xf numFmtId="0" fontId="4" fillId="0" borderId="0" xfId="6" applyFont="1" applyBorder="1" applyAlignment="1" applyProtection="1">
      <alignment horizontal="left" vertical="center" wrapText="1"/>
    </xf>
    <xf numFmtId="49" fontId="6" fillId="0" borderId="5" xfId="6" applyNumberFormat="1" applyFont="1" applyBorder="1" applyAlignment="1" applyProtection="1">
      <alignment horizontal="center" vertical="center" wrapText="1"/>
    </xf>
    <xf numFmtId="49" fontId="4" fillId="0" borderId="0" xfId="6" applyNumberFormat="1" applyFont="1" applyBorder="1" applyAlignment="1" applyProtection="1">
      <alignment horizontal="center" vertical="center" wrapText="1"/>
    </xf>
    <xf numFmtId="1" fontId="4" fillId="0" borderId="0" xfId="6" applyNumberFormat="1" applyFont="1" applyBorder="1" applyAlignment="1" applyProtection="1">
      <alignment horizontal="left" vertical="center" wrapText="1"/>
    </xf>
    <xf numFmtId="1" fontId="4" fillId="0" borderId="0" xfId="6" applyNumberFormat="1" applyFont="1" applyBorder="1" applyProtection="1"/>
    <xf numFmtId="49" fontId="3" fillId="0" borderId="0" xfId="6" applyNumberFormat="1" applyFont="1" applyBorder="1" applyAlignment="1" applyProtection="1">
      <alignment horizontal="center" vertical="center" wrapText="1"/>
    </xf>
    <xf numFmtId="0" fontId="3" fillId="0" borderId="0" xfId="10" applyFont="1" applyAlignment="1" applyProtection="1">
      <alignment horizontal="center"/>
    </xf>
    <xf numFmtId="0" fontId="11" fillId="0" borderId="0" xfId="6" applyFont="1" applyBorder="1" applyAlignment="1" applyProtection="1">
      <alignment horizontal="left" vertical="center" wrapText="1"/>
    </xf>
    <xf numFmtId="49" fontId="11" fillId="0" borderId="0" xfId="6" applyNumberFormat="1" applyFont="1" applyBorder="1" applyAlignment="1" applyProtection="1">
      <alignment horizontal="left" vertical="center" wrapText="1"/>
    </xf>
    <xf numFmtId="0" fontId="3" fillId="0" borderId="5" xfId="9" applyFont="1" applyBorder="1" applyAlignment="1" applyProtection="1">
      <alignment horizontal="center" vertical="center" wrapText="1"/>
    </xf>
    <xf numFmtId="49" fontId="4" fillId="0" borderId="5" xfId="9" applyNumberFormat="1" applyFont="1" applyBorder="1" applyAlignment="1" applyProtection="1">
      <alignment horizontal="center" vertical="center" wrapText="1"/>
    </xf>
    <xf numFmtId="49" fontId="4" fillId="0" borderId="5" xfId="9" applyNumberFormat="1" applyFont="1" applyBorder="1" applyAlignment="1" applyProtection="1">
      <alignment horizontal="center" vertical="center"/>
    </xf>
    <xf numFmtId="0" fontId="4" fillId="0" borderId="0" xfId="10" applyFont="1" applyAlignment="1" applyProtection="1"/>
    <xf numFmtId="0" fontId="4" fillId="0" borderId="5" xfId="9" applyFont="1" applyBorder="1" applyAlignment="1" applyProtection="1">
      <alignment vertical="center" wrapText="1"/>
    </xf>
    <xf numFmtId="49" fontId="11" fillId="0" borderId="5" xfId="9" applyNumberFormat="1" applyFont="1" applyBorder="1" applyAlignment="1" applyProtection="1">
      <alignment horizontal="center" vertical="center" wrapText="1"/>
    </xf>
    <xf numFmtId="0" fontId="4" fillId="0" borderId="5" xfId="9" applyFont="1" applyBorder="1" applyAlignment="1" applyProtection="1">
      <alignment horizontal="left" vertical="center" wrapText="1"/>
    </xf>
    <xf numFmtId="49" fontId="11" fillId="0" borderId="12" xfId="9" applyNumberFormat="1" applyFont="1" applyBorder="1" applyAlignment="1" applyProtection="1">
      <alignment horizontal="center" vertical="center" wrapText="1"/>
    </xf>
    <xf numFmtId="49" fontId="4" fillId="4" borderId="10" xfId="9" applyNumberFormat="1" applyFont="1" applyFill="1" applyBorder="1" applyAlignment="1" applyProtection="1">
      <alignment horizontal="center" vertical="center" wrapText="1"/>
    </xf>
    <xf numFmtId="49" fontId="4" fillId="0" borderId="11" xfId="9" applyNumberFormat="1" applyFont="1" applyBorder="1" applyAlignment="1" applyProtection="1">
      <alignment horizontal="center" vertical="center" wrapText="1"/>
    </xf>
    <xf numFmtId="0" fontId="4" fillId="0" borderId="0" xfId="0" applyFont="1" applyFill="1" applyProtection="1"/>
    <xf numFmtId="0" fontId="3" fillId="0" borderId="0" xfId="14" applyFont="1" applyFill="1" applyAlignment="1" applyProtection="1">
      <alignment vertical="justify" wrapText="1"/>
    </xf>
    <xf numFmtId="0" fontId="3" fillId="0" borderId="0" xfId="11" applyFont="1" applyFill="1" applyBorder="1" applyAlignment="1" applyProtection="1">
      <alignment horizontal="left" vertical="justify" wrapText="1"/>
    </xf>
    <xf numFmtId="0" fontId="4" fillId="0" borderId="0" xfId="11" applyFont="1" applyFill="1" applyAlignment="1" applyProtection="1">
      <alignment horizontal="left" vertical="justify"/>
    </xf>
    <xf numFmtId="0" fontId="3" fillId="0" borderId="0" xfId="14" applyFont="1" applyFill="1" applyBorder="1" applyAlignment="1" applyProtection="1">
      <alignment horizontal="left" vertical="justify" wrapText="1"/>
    </xf>
    <xf numFmtId="3" fontId="4" fillId="0" borderId="0" xfId="14" applyNumberFormat="1" applyFont="1" applyBorder="1" applyProtection="1"/>
    <xf numFmtId="0" fontId="4" fillId="0" borderId="0" xfId="14" applyFont="1" applyProtection="1"/>
    <xf numFmtId="3" fontId="4" fillId="0" borderId="5" xfId="14" applyNumberFormat="1" applyFont="1" applyBorder="1" applyAlignment="1" applyProtection="1">
      <alignment vertical="center"/>
    </xf>
    <xf numFmtId="0" fontId="4" fillId="0" borderId="0" xfId="14" applyFont="1" applyBorder="1" applyProtection="1"/>
    <xf numFmtId="0" fontId="4" fillId="0" borderId="0" xfId="0" applyFont="1" applyAlignment="1" applyProtection="1">
      <alignment horizontal="left" vertical="center" wrapText="1"/>
    </xf>
    <xf numFmtId="0" fontId="4" fillId="0" borderId="0" xfId="12" applyFont="1" applyAlignment="1" applyProtection="1">
      <alignment wrapText="1"/>
    </xf>
    <xf numFmtId="0" fontId="4" fillId="0" borderId="0" xfId="11" applyFont="1" applyFill="1" applyAlignment="1" applyProtection="1">
      <alignment vertical="top"/>
    </xf>
    <xf numFmtId="0" fontId="4" fillId="0" borderId="0" xfId="12" applyFont="1" applyAlignment="1" applyProtection="1">
      <alignment horizontal="centerContinuous" wrapText="1"/>
    </xf>
    <xf numFmtId="0" fontId="3" fillId="0" borderId="0" xfId="11" applyFont="1" applyBorder="1" applyAlignment="1" applyProtection="1">
      <alignment vertical="top" wrapText="1"/>
    </xf>
    <xf numFmtId="0" fontId="4" fillId="0" borderId="0" xfId="12" applyFont="1" applyFill="1" applyBorder="1" applyAlignment="1" applyProtection="1">
      <alignment horizontal="right" vertical="center" wrapText="1"/>
    </xf>
    <xf numFmtId="0" fontId="4" fillId="0" borderId="0" xfId="12" applyFont="1" applyBorder="1" applyAlignment="1" applyProtection="1">
      <alignment horizontal="center" wrapText="1"/>
    </xf>
    <xf numFmtId="0" fontId="4" fillId="0" borderId="0" xfId="12" applyFont="1" applyBorder="1" applyAlignment="1" applyProtection="1">
      <alignment wrapText="1"/>
    </xf>
    <xf numFmtId="49" fontId="4" fillId="0" borderId="5" xfId="12" applyNumberFormat="1" applyFont="1" applyBorder="1" applyAlignment="1" applyProtection="1">
      <alignment horizontal="center" wrapText="1"/>
    </xf>
    <xf numFmtId="1" fontId="4" fillId="0" borderId="0" xfId="12" applyNumberFormat="1" applyFont="1" applyBorder="1" applyAlignment="1" applyProtection="1">
      <alignment wrapText="1"/>
    </xf>
    <xf numFmtId="1" fontId="4" fillId="0" borderId="0" xfId="12" applyNumberFormat="1" applyFont="1" applyAlignment="1" applyProtection="1">
      <alignment wrapText="1"/>
    </xf>
    <xf numFmtId="49" fontId="4" fillId="0" borderId="5" xfId="12" applyNumberFormat="1" applyFont="1" applyFill="1" applyBorder="1" applyAlignment="1" applyProtection="1">
      <alignment horizontal="center" wrapText="1"/>
    </xf>
    <xf numFmtId="49" fontId="4" fillId="0" borderId="0" xfId="12" applyNumberFormat="1" applyFont="1" applyBorder="1" applyAlignment="1" applyProtection="1">
      <alignment wrapText="1"/>
    </xf>
    <xf numFmtId="1" fontId="4" fillId="0" borderId="0" xfId="12" applyNumberFormat="1" applyFont="1" applyFill="1" applyBorder="1" applyAlignment="1" applyProtection="1">
      <alignment wrapText="1"/>
    </xf>
    <xf numFmtId="0" fontId="4" fillId="0" borderId="0" xfId="12" applyFont="1" applyFill="1" applyAlignment="1" applyProtection="1">
      <alignment wrapText="1"/>
    </xf>
    <xf numFmtId="165" fontId="4" fillId="0" borderId="0" xfId="11" applyNumberFormat="1" applyFont="1" applyAlignment="1" applyProtection="1">
      <alignment horizontal="left" vertical="top"/>
      <protection hidden="1"/>
    </xf>
    <xf numFmtId="0" fontId="3" fillId="0" borderId="5" xfId="13" applyFont="1" applyBorder="1" applyAlignment="1" applyProtection="1">
      <alignment horizontal="center" vertical="center" wrapText="1"/>
    </xf>
    <xf numFmtId="0" fontId="11" fillId="0" borderId="5" xfId="13" applyFont="1" applyBorder="1" applyAlignment="1" applyProtection="1">
      <alignment vertical="center" wrapText="1"/>
    </xf>
    <xf numFmtId="3" fontId="4" fillId="0" borderId="5" xfId="13" applyNumberFormat="1" applyFont="1" applyFill="1" applyBorder="1" applyAlignment="1" applyProtection="1">
      <alignment vertical="center"/>
    </xf>
    <xf numFmtId="0" fontId="4" fillId="0" borderId="5" xfId="13" applyFont="1" applyBorder="1" applyAlignment="1" applyProtection="1">
      <alignment vertical="center" wrapText="1"/>
    </xf>
    <xf numFmtId="3" fontId="4" fillId="0" borderId="5" xfId="13" applyNumberFormat="1" applyFont="1" applyBorder="1" applyAlignment="1" applyProtection="1">
      <alignment horizontal="center" vertical="center"/>
    </xf>
    <xf numFmtId="0" fontId="4" fillId="0" borderId="0" xfId="13" applyFont="1" applyProtection="1"/>
    <xf numFmtId="3" fontId="11" fillId="0" borderId="5" xfId="13" applyNumberFormat="1" applyFont="1" applyBorder="1" applyAlignment="1" applyProtection="1">
      <alignment horizontal="center" vertical="center"/>
    </xf>
    <xf numFmtId="3" fontId="4" fillId="0" borderId="5" xfId="13" applyNumberFormat="1" applyFont="1" applyBorder="1" applyAlignment="1" applyProtection="1">
      <alignment vertical="center"/>
    </xf>
    <xf numFmtId="0" fontId="4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4" fillId="3" borderId="13" xfId="11" applyNumberFormat="1" applyFont="1" applyFill="1" applyBorder="1" applyAlignment="1" applyProtection="1">
      <alignment vertical="top"/>
      <protection locked="0"/>
    </xf>
    <xf numFmtId="3" fontId="4" fillId="3" borderId="5" xfId="11" applyNumberFormat="1" applyFont="1" applyFill="1" applyBorder="1" applyAlignment="1" applyProtection="1">
      <alignment vertical="top"/>
      <protection locked="0"/>
    </xf>
    <xf numFmtId="49" fontId="3" fillId="0" borderId="6" xfId="11" applyNumberFormat="1" applyFont="1" applyBorder="1" applyAlignment="1" applyProtection="1">
      <alignment horizontal="center" vertical="center" wrapText="1"/>
    </xf>
    <xf numFmtId="0" fontId="4" fillId="4" borderId="5" xfId="5" applyFont="1" applyFill="1" applyBorder="1" applyAlignment="1" applyProtection="1">
      <alignment vertical="top" wrapText="1"/>
    </xf>
    <xf numFmtId="0" fontId="10" fillId="2" borderId="9" xfId="11" applyFont="1" applyFill="1" applyBorder="1" applyAlignment="1" applyProtection="1">
      <alignment vertical="top"/>
    </xf>
    <xf numFmtId="1" fontId="10" fillId="2" borderId="9" xfId="11" applyNumberFormat="1" applyFont="1" applyFill="1" applyBorder="1" applyAlignment="1" applyProtection="1">
      <alignment vertical="top" wrapText="1"/>
    </xf>
    <xf numFmtId="1" fontId="10" fillId="2" borderId="9" xfId="11" applyNumberFormat="1" applyFont="1" applyFill="1" applyBorder="1" applyAlignment="1" applyProtection="1">
      <alignment vertical="top"/>
    </xf>
    <xf numFmtId="1" fontId="10" fillId="2" borderId="9" xfId="5" applyNumberFormat="1" applyFont="1" applyFill="1" applyBorder="1" applyAlignment="1" applyProtection="1">
      <alignment vertical="top" wrapText="1"/>
    </xf>
    <xf numFmtId="0" fontId="10" fillId="2" borderId="9" xfId="5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49" fontId="10" fillId="2" borderId="9" xfId="11" applyNumberFormat="1" applyFont="1" applyFill="1" applyBorder="1" applyAlignment="1" applyProtection="1">
      <alignment vertical="top"/>
    </xf>
    <xf numFmtId="1" fontId="10" fillId="2" borderId="9" xfId="5" applyNumberFormat="1" applyFont="1" applyFill="1" applyBorder="1" applyAlignment="1" applyProtection="1">
      <alignment vertical="top"/>
    </xf>
    <xf numFmtId="49" fontId="3" fillId="0" borderId="12" xfId="11" applyNumberFormat="1" applyFont="1" applyFill="1" applyBorder="1" applyAlignment="1" applyProtection="1">
      <alignment horizontal="right" vertical="top" wrapText="1"/>
    </xf>
    <xf numFmtId="0" fontId="9" fillId="2" borderId="6" xfId="11" applyFont="1" applyFill="1" applyBorder="1" applyAlignment="1" applyProtection="1">
      <alignment vertical="top" wrapText="1"/>
    </xf>
    <xf numFmtId="49" fontId="4" fillId="0" borderId="7" xfId="11" applyNumberFormat="1" applyFont="1" applyFill="1" applyBorder="1" applyAlignment="1" applyProtection="1">
      <alignment horizontal="right" vertical="top" wrapText="1"/>
    </xf>
    <xf numFmtId="1" fontId="3" fillId="0" borderId="12" xfId="11" applyNumberFormat="1" applyFont="1" applyBorder="1" applyAlignment="1" applyProtection="1">
      <alignment horizontal="right" vertical="top" wrapText="1"/>
    </xf>
    <xf numFmtId="1" fontId="3" fillId="0" borderId="7" xfId="11" applyNumberFormat="1" applyFont="1" applyBorder="1" applyAlignment="1" applyProtection="1">
      <alignment horizontal="right" vertical="top" wrapText="1"/>
    </xf>
    <xf numFmtId="0" fontId="10" fillId="2" borderId="14" xfId="5" applyFont="1" applyFill="1" applyBorder="1" applyAlignment="1" applyProtection="1">
      <alignment vertical="top"/>
    </xf>
    <xf numFmtId="1" fontId="4" fillId="0" borderId="12" xfId="5" applyNumberFormat="1" applyFont="1" applyBorder="1" applyAlignment="1" applyProtection="1">
      <alignment vertical="top" wrapText="1"/>
    </xf>
    <xf numFmtId="1" fontId="9" fillId="2" borderId="6" xfId="11" applyNumberFormat="1" applyFont="1" applyFill="1" applyBorder="1" applyAlignment="1" applyProtection="1">
      <alignment vertical="top" wrapText="1"/>
    </xf>
    <xf numFmtId="3" fontId="4" fillId="3" borderId="7" xfId="11" applyNumberFormat="1" applyFont="1" applyFill="1" applyBorder="1" applyAlignment="1" applyProtection="1">
      <alignment vertical="top"/>
      <protection locked="0"/>
    </xf>
    <xf numFmtId="0" fontId="10" fillId="2" borderId="14" xfId="11" applyFont="1" applyFill="1" applyBorder="1" applyAlignment="1" applyProtection="1">
      <alignment vertical="top"/>
    </xf>
    <xf numFmtId="1" fontId="4" fillId="0" borderId="7" xfId="5" applyNumberFormat="1" applyFont="1" applyBorder="1" applyAlignment="1" applyProtection="1">
      <alignment vertical="top" wrapText="1"/>
    </xf>
    <xf numFmtId="0" fontId="3" fillId="0" borderId="14" xfId="11" applyFont="1" applyBorder="1" applyAlignment="1" applyProtection="1">
      <alignment horizontal="center" vertical="center" wrapText="1"/>
    </xf>
    <xf numFmtId="0" fontId="3" fillId="0" borderId="12" xfId="11" applyFont="1" applyBorder="1" applyAlignment="1" applyProtection="1">
      <alignment horizontal="center" vertical="top" wrapText="1"/>
    </xf>
    <xf numFmtId="0" fontId="3" fillId="0" borderId="15" xfId="11" applyFont="1" applyBorder="1" applyAlignment="1" applyProtection="1">
      <alignment horizontal="center" vertical="top" wrapText="1"/>
    </xf>
    <xf numFmtId="0" fontId="9" fillId="2" borderId="6" xfId="11" applyFont="1" applyFill="1" applyBorder="1" applyAlignment="1" applyProtection="1">
      <alignment horizontal="left" vertical="top" wrapText="1"/>
    </xf>
    <xf numFmtId="49" fontId="3" fillId="0" borderId="7" xfId="11" applyNumberFormat="1" applyFont="1" applyBorder="1" applyAlignment="1" applyProtection="1">
      <alignment horizontal="right" vertical="top" wrapText="1"/>
    </xf>
    <xf numFmtId="49" fontId="3" fillId="0" borderId="14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right" vertical="top" wrapText="1"/>
    </xf>
    <xf numFmtId="49" fontId="3" fillId="0" borderId="12" xfId="11" applyNumberFormat="1" applyFont="1" applyBorder="1" applyAlignment="1" applyProtection="1">
      <alignment horizontal="right" vertical="top" wrapText="1"/>
    </xf>
    <xf numFmtId="1" fontId="10" fillId="2" borderId="14" xfId="5" applyNumberFormat="1" applyFont="1" applyFill="1" applyBorder="1" applyAlignment="1" applyProtection="1">
      <alignment vertical="top"/>
    </xf>
    <xf numFmtId="1" fontId="4" fillId="0" borderId="12" xfId="5" applyNumberFormat="1" applyFont="1" applyBorder="1" applyAlignment="1" applyProtection="1">
      <alignment vertical="top"/>
    </xf>
    <xf numFmtId="49" fontId="9" fillId="2" borderId="16" xfId="11" applyNumberFormat="1" applyFont="1" applyFill="1" applyBorder="1" applyAlignment="1" applyProtection="1">
      <alignment vertical="center" wrapText="1"/>
    </xf>
    <xf numFmtId="0" fontId="3" fillId="0" borderId="6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3" fillId="0" borderId="8" xfId="13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4" fillId="0" borderId="9" xfId="13" applyFont="1" applyBorder="1" applyAlignment="1" applyProtection="1">
      <alignment horizontal="left" vertical="center" wrapText="1"/>
    </xf>
    <xf numFmtId="0" fontId="11" fillId="0" borderId="9" xfId="13" applyFont="1" applyBorder="1" applyAlignment="1" applyProtection="1">
      <alignment horizontal="right" vertical="center" wrapText="1"/>
    </xf>
    <xf numFmtId="0" fontId="4" fillId="0" borderId="5" xfId="13" applyFont="1" applyBorder="1" applyAlignment="1" applyProtection="1">
      <alignment horizontal="center" vertical="center" wrapText="1"/>
    </xf>
    <xf numFmtId="0" fontId="11" fillId="0" borderId="5" xfId="13" applyFont="1" applyBorder="1" applyAlignment="1" applyProtection="1">
      <alignment horizontal="center" vertical="center" wrapText="1"/>
    </xf>
    <xf numFmtId="0" fontId="11" fillId="0" borderId="9" xfId="13" applyFont="1" applyBorder="1" applyAlignment="1" applyProtection="1">
      <alignment horizontal="left" vertical="center" wrapText="1"/>
    </xf>
    <xf numFmtId="49" fontId="4" fillId="0" borderId="5" xfId="13" applyNumberFormat="1" applyFont="1" applyBorder="1" applyAlignment="1" applyProtection="1">
      <alignment horizontal="center"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3" fontId="4" fillId="0" borderId="13" xfId="13" applyNumberFormat="1" applyFont="1" applyFill="1" applyBorder="1" applyAlignment="1" applyProtection="1">
      <alignment vertical="center"/>
    </xf>
    <xf numFmtId="3" fontId="4" fillId="0" borderId="13" xfId="13" applyNumberFormat="1" applyFont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0" fontId="4" fillId="0" borderId="9" xfId="13" applyFont="1" applyFill="1" applyBorder="1" applyAlignment="1" applyProtection="1">
      <alignment vertical="center" wrapText="1"/>
    </xf>
    <xf numFmtId="0" fontId="12" fillId="0" borderId="9" xfId="13" applyFont="1" applyBorder="1" applyAlignment="1" applyProtection="1">
      <alignment vertical="center" wrapText="1"/>
    </xf>
    <xf numFmtId="0" fontId="9" fillId="0" borderId="9" xfId="13" applyFont="1" applyBorder="1" applyAlignment="1" applyProtection="1">
      <alignment vertical="center" wrapText="1"/>
    </xf>
    <xf numFmtId="0" fontId="3" fillId="0" borderId="14" xfId="13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horizontal="center" vertical="center" wrapText="1"/>
    </xf>
    <xf numFmtId="0" fontId="3" fillId="0" borderId="15" xfId="13" applyFont="1" applyBorder="1" applyAlignment="1" applyProtection="1">
      <alignment horizontal="center" vertical="center" wrapText="1"/>
    </xf>
    <xf numFmtId="0" fontId="3" fillId="0" borderId="6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0" fontId="11" fillId="0" borderId="14" xfId="13" applyFont="1" applyBorder="1" applyAlignment="1" applyProtection="1">
      <alignment horizontal="right" vertical="center" wrapText="1"/>
    </xf>
    <xf numFmtId="0" fontId="11" fillId="0" borderId="12" xfId="13" applyFont="1" applyBorder="1" applyAlignment="1" applyProtection="1">
      <alignment horizontal="center" vertical="center" wrapText="1"/>
    </xf>
    <xf numFmtId="0" fontId="4" fillId="0" borderId="14" xfId="13" applyFont="1" applyBorder="1" applyAlignment="1" applyProtection="1">
      <alignment vertical="center" wrapText="1"/>
    </xf>
    <xf numFmtId="0" fontId="3" fillId="0" borderId="14" xfId="13" applyFont="1" applyBorder="1" applyAlignment="1" applyProtection="1">
      <alignment horizontal="left" vertical="center" wrapText="1"/>
    </xf>
    <xf numFmtId="3" fontId="4" fillId="0" borderId="12" xfId="13" applyNumberFormat="1" applyFont="1" applyBorder="1" applyAlignment="1" applyProtection="1">
      <alignment vertical="center"/>
    </xf>
    <xf numFmtId="3" fontId="4" fillId="0" borderId="15" xfId="13" applyNumberFormat="1" applyFont="1" applyBorder="1" applyAlignment="1" applyProtection="1">
      <alignment vertical="center"/>
    </xf>
    <xf numFmtId="0" fontId="3" fillId="0" borderId="6" xfId="13" applyFont="1" applyBorder="1" applyAlignment="1" applyProtection="1">
      <alignment horizontal="left" vertical="center" wrapText="1"/>
    </xf>
    <xf numFmtId="0" fontId="3" fillId="0" borderId="14" xfId="13" applyFont="1" applyBorder="1" applyAlignment="1" applyProtection="1">
      <alignment vertical="center" wrapText="1"/>
    </xf>
    <xf numFmtId="0" fontId="4" fillId="0" borderId="7" xfId="13" applyFont="1" applyBorder="1" applyAlignment="1" applyProtection="1">
      <alignment vertical="center" wrapText="1"/>
    </xf>
    <xf numFmtId="49" fontId="11" fillId="0" borderId="5" xfId="13" applyNumberFormat="1" applyFont="1" applyBorder="1" applyAlignment="1" applyProtection="1">
      <alignment horizontal="center" vertical="center" wrapText="1"/>
    </xf>
    <xf numFmtId="0" fontId="4" fillId="0" borderId="12" xfId="13" applyFont="1" applyBorder="1" applyAlignment="1" applyProtection="1">
      <alignment vertical="center" wrapText="1"/>
    </xf>
    <xf numFmtId="0" fontId="11" fillId="0" borderId="7" xfId="13" applyFont="1" applyBorder="1" applyAlignment="1" applyProtection="1">
      <alignment horizontal="center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49" fontId="3" fillId="0" borderId="12" xfId="13" applyNumberFormat="1" applyFont="1" applyBorder="1" applyAlignment="1" applyProtection="1">
      <alignment horizontal="center" vertical="center" wrapText="1"/>
    </xf>
    <xf numFmtId="0" fontId="3" fillId="0" borderId="16" xfId="13" applyFont="1" applyBorder="1" applyAlignment="1" applyProtection="1">
      <alignment horizontal="left" vertical="center" wrapText="1"/>
    </xf>
    <xf numFmtId="0" fontId="3" fillId="0" borderId="17" xfId="13" applyFont="1" applyBorder="1" applyAlignment="1" applyProtection="1">
      <alignment horizontal="center" vertical="center" wrapText="1"/>
    </xf>
    <xf numFmtId="49" fontId="3" fillId="0" borderId="17" xfId="13" applyNumberFormat="1" applyFont="1" applyBorder="1" applyAlignment="1" applyProtection="1">
      <alignment horizontal="center" vertical="center" wrapText="1"/>
    </xf>
    <xf numFmtId="0" fontId="3" fillId="0" borderId="6" xfId="12" applyFont="1" applyBorder="1" applyAlignment="1" applyProtection="1">
      <alignment horizontal="center" vertical="center" wrapText="1"/>
    </xf>
    <xf numFmtId="0" fontId="3" fillId="0" borderId="7" xfId="12" applyFont="1" applyBorder="1" applyAlignment="1" applyProtection="1">
      <alignment horizontal="center" vertical="center" wrapText="1"/>
    </xf>
    <xf numFmtId="14" fontId="3" fillId="0" borderId="7" xfId="12" applyNumberFormat="1" applyFont="1" applyFill="1" applyBorder="1" applyAlignment="1" applyProtection="1">
      <alignment horizontal="center" vertical="center" wrapText="1"/>
    </xf>
    <xf numFmtId="14" fontId="3" fillId="0" borderId="8" xfId="12" applyNumberFormat="1" applyFont="1" applyFill="1" applyBorder="1" applyAlignment="1" applyProtection="1">
      <alignment horizontal="center" vertical="center" wrapText="1"/>
    </xf>
    <xf numFmtId="0" fontId="4" fillId="0" borderId="9" xfId="12" applyFont="1" applyBorder="1" applyAlignment="1" applyProtection="1">
      <alignment wrapText="1"/>
    </xf>
    <xf numFmtId="0" fontId="4" fillId="0" borderId="9" xfId="12" applyFont="1" applyFill="1" applyBorder="1" applyAlignment="1" applyProtection="1">
      <alignment wrapText="1"/>
    </xf>
    <xf numFmtId="0" fontId="4" fillId="0" borderId="18" xfId="12" applyFont="1" applyBorder="1" applyAlignment="1" applyProtection="1">
      <alignment wrapText="1"/>
    </xf>
    <xf numFmtId="3" fontId="4" fillId="3" borderId="19" xfId="11" applyNumberFormat="1" applyFont="1" applyFill="1" applyBorder="1" applyAlignment="1" applyProtection="1">
      <alignment vertical="top"/>
      <protection locked="0"/>
    </xf>
    <xf numFmtId="3" fontId="4" fillId="3" borderId="20" xfId="11" applyNumberFormat="1" applyFont="1" applyFill="1" applyBorder="1" applyAlignment="1" applyProtection="1">
      <alignment vertical="top"/>
      <protection locked="0"/>
    </xf>
    <xf numFmtId="0" fontId="3" fillId="0" borderId="14" xfId="12" applyFont="1" applyBorder="1" applyAlignment="1" applyProtection="1">
      <alignment horizontal="center" vertical="center" wrapText="1"/>
    </xf>
    <xf numFmtId="0" fontId="3" fillId="0" borderId="12" xfId="12" applyFont="1" applyBorder="1" applyAlignment="1" applyProtection="1">
      <alignment horizontal="center" vertical="center" wrapText="1"/>
    </xf>
    <xf numFmtId="49" fontId="3" fillId="0" borderId="12" xfId="12" applyNumberFormat="1" applyFont="1" applyFill="1" applyBorder="1" applyAlignment="1" applyProtection="1">
      <alignment horizontal="center" vertical="center" wrapText="1"/>
    </xf>
    <xf numFmtId="49" fontId="3" fillId="0" borderId="15" xfId="12" applyNumberFormat="1" applyFont="1" applyFill="1" applyBorder="1" applyAlignment="1" applyProtection="1">
      <alignment horizontal="center" vertical="center" wrapText="1"/>
    </xf>
    <xf numFmtId="0" fontId="11" fillId="0" borderId="21" xfId="12" applyFont="1" applyBorder="1" applyAlignment="1" applyProtection="1">
      <alignment wrapText="1"/>
    </xf>
    <xf numFmtId="49" fontId="11" fillId="0" borderId="11" xfId="12" applyNumberFormat="1" applyFont="1" applyBorder="1" applyAlignment="1" applyProtection="1">
      <alignment horizontal="center" wrapText="1"/>
    </xf>
    <xf numFmtId="0" fontId="11" fillId="0" borderId="6" xfId="12" applyFont="1" applyBorder="1" applyAlignment="1" applyProtection="1">
      <alignment wrapText="1"/>
    </xf>
    <xf numFmtId="49" fontId="11" fillId="0" borderId="7" xfId="12" applyNumberFormat="1" applyFont="1" applyBorder="1" applyAlignment="1" applyProtection="1">
      <alignment wrapText="1"/>
    </xf>
    <xf numFmtId="3" fontId="4" fillId="0" borderId="7" xfId="12" applyNumberFormat="1" applyFont="1" applyFill="1" applyBorder="1" applyAlignment="1" applyProtection="1">
      <alignment wrapText="1"/>
    </xf>
    <xf numFmtId="3" fontId="4" fillId="0" borderId="8" xfId="12" applyNumberFormat="1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horizontal="right" wrapText="1"/>
    </xf>
    <xf numFmtId="49" fontId="3" fillId="0" borderId="19" xfId="12" applyNumberFormat="1" applyFont="1" applyBorder="1" applyAlignment="1" applyProtection="1">
      <alignment horizontal="center" wrapText="1"/>
    </xf>
    <xf numFmtId="49" fontId="11" fillId="0" borderId="7" xfId="12" applyNumberFormat="1" applyFont="1" applyBorder="1" applyAlignment="1" applyProtection="1">
      <alignment horizontal="center" wrapText="1"/>
    </xf>
    <xf numFmtId="0" fontId="3" fillId="0" borderId="14" xfId="12" applyFont="1" applyBorder="1" applyAlignment="1" applyProtection="1">
      <alignment horizontal="right" wrapText="1"/>
    </xf>
    <xf numFmtId="49" fontId="3" fillId="0" borderId="12" xfId="12" applyNumberFormat="1" applyFont="1" applyBorder="1" applyAlignment="1" applyProtection="1">
      <alignment horizontal="center" wrapText="1"/>
    </xf>
    <xf numFmtId="3" fontId="4" fillId="3" borderId="11" xfId="11" applyNumberFormat="1" applyFont="1" applyFill="1" applyBorder="1" applyAlignment="1" applyProtection="1">
      <alignment vertical="top"/>
      <protection locked="0"/>
    </xf>
    <xf numFmtId="3" fontId="4" fillId="3" borderId="22" xfId="11" applyNumberFormat="1" applyFont="1" applyFill="1" applyBorder="1" applyAlignment="1" applyProtection="1">
      <alignment vertical="top"/>
      <protection locked="0"/>
    </xf>
    <xf numFmtId="0" fontId="3" fillId="0" borderId="16" xfId="12" applyFont="1" applyBorder="1" applyAlignment="1" applyProtection="1">
      <alignment wrapText="1"/>
    </xf>
    <xf numFmtId="49" fontId="3" fillId="0" borderId="17" xfId="12" applyNumberFormat="1" applyFont="1" applyBorder="1" applyAlignment="1" applyProtection="1">
      <alignment horizontal="center" wrapText="1"/>
    </xf>
    <xf numFmtId="0" fontId="11" fillId="0" borderId="23" xfId="12" applyFont="1" applyBorder="1" applyAlignment="1" applyProtection="1">
      <alignment wrapText="1"/>
    </xf>
    <xf numFmtId="49" fontId="11" fillId="0" borderId="24" xfId="12" applyNumberFormat="1" applyFont="1" applyBorder="1" applyAlignment="1" applyProtection="1">
      <alignment horizontal="center" wrapText="1"/>
    </xf>
    <xf numFmtId="0" fontId="4" fillId="0" borderId="21" xfId="12" applyFont="1" applyBorder="1" applyAlignment="1" applyProtection="1">
      <alignment wrapText="1"/>
    </xf>
    <xf numFmtId="0" fontId="11" fillId="0" borderId="16" xfId="12" applyFont="1" applyBorder="1" applyAlignment="1" applyProtection="1">
      <alignment wrapText="1"/>
    </xf>
    <xf numFmtId="49" fontId="11" fillId="0" borderId="17" xfId="12" applyNumberFormat="1" applyFont="1" applyBorder="1" applyAlignment="1" applyProtection="1">
      <alignment horizontal="center" wrapText="1"/>
    </xf>
    <xf numFmtId="3" fontId="3" fillId="0" borderId="17" xfId="12" applyNumberFormat="1" applyFont="1" applyFill="1" applyBorder="1" applyAlignment="1" applyProtection="1">
      <alignment wrapText="1"/>
    </xf>
    <xf numFmtId="3" fontId="3" fillId="0" borderId="25" xfId="12" applyNumberFormat="1" applyFont="1" applyFill="1" applyBorder="1" applyAlignment="1" applyProtection="1">
      <alignment wrapText="1"/>
    </xf>
    <xf numFmtId="3" fontId="11" fillId="3" borderId="24" xfId="11" applyNumberFormat="1" applyFont="1" applyFill="1" applyBorder="1" applyAlignment="1" applyProtection="1">
      <alignment vertical="top"/>
      <protection locked="0"/>
    </xf>
    <xf numFmtId="3" fontId="11" fillId="3" borderId="26" xfId="11" applyNumberFormat="1" applyFont="1" applyFill="1" applyBorder="1" applyAlignment="1" applyProtection="1">
      <alignment vertical="top"/>
      <protection locked="0"/>
    </xf>
    <xf numFmtId="3" fontId="11" fillId="0" borderId="17" xfId="12" applyNumberFormat="1" applyFont="1" applyFill="1" applyBorder="1" applyAlignment="1" applyProtection="1">
      <alignment wrapText="1"/>
    </xf>
    <xf numFmtId="3" fontId="11" fillId="0" borderId="25" xfId="12" applyNumberFormat="1" applyFont="1" applyFill="1" applyBorder="1" applyAlignment="1" applyProtection="1">
      <alignment wrapText="1"/>
    </xf>
    <xf numFmtId="49" fontId="6" fillId="0" borderId="11" xfId="12" applyNumberFormat="1" applyFont="1" applyBorder="1" applyAlignment="1" applyProtection="1">
      <alignment horizontal="center" wrapText="1"/>
    </xf>
    <xf numFmtId="49" fontId="6" fillId="0" borderId="19" xfId="12" applyNumberFormat="1" applyFont="1" applyBorder="1" applyAlignment="1" applyProtection="1">
      <alignment horizontal="center" wrapText="1"/>
    </xf>
    <xf numFmtId="49" fontId="4" fillId="0" borderId="7" xfId="14" applyNumberFormat="1" applyFont="1" applyBorder="1" applyAlignment="1" applyProtection="1">
      <alignment horizontal="center" vertical="center" wrapText="1"/>
    </xf>
    <xf numFmtId="3" fontId="4" fillId="0" borderId="13" xfId="14" applyNumberFormat="1" applyFont="1" applyBorder="1" applyAlignment="1" applyProtection="1">
      <alignment vertical="center"/>
    </xf>
    <xf numFmtId="3" fontId="4" fillId="3" borderId="5" xfId="11" applyNumberFormat="1" applyFont="1" applyFill="1" applyBorder="1" applyAlignment="1" applyProtection="1">
      <alignment vertical="center"/>
      <protection locked="0"/>
    </xf>
    <xf numFmtId="3" fontId="4" fillId="3" borderId="13" xfId="11" applyNumberFormat="1" applyFont="1" applyFill="1" applyBorder="1" applyAlignment="1" applyProtection="1">
      <alignment vertical="center"/>
      <protection locked="0"/>
    </xf>
    <xf numFmtId="3" fontId="4" fillId="3" borderId="12" xfId="11" applyNumberFormat="1" applyFont="1" applyFill="1" applyBorder="1" applyAlignment="1" applyProtection="1">
      <alignment vertical="center"/>
      <protection locked="0"/>
    </xf>
    <xf numFmtId="3" fontId="4" fillId="3" borderId="15" xfId="11" applyNumberFormat="1" applyFont="1" applyFill="1" applyBorder="1" applyAlignment="1" applyProtection="1">
      <alignment vertical="center"/>
      <protection locked="0"/>
    </xf>
    <xf numFmtId="0" fontId="3" fillId="0" borderId="5" xfId="9" applyFont="1" applyBorder="1" applyAlignment="1" applyProtection="1">
      <alignment vertical="center" wrapText="1"/>
    </xf>
    <xf numFmtId="0" fontId="4" fillId="0" borderId="5" xfId="9" applyFont="1" applyBorder="1" applyAlignment="1" applyProtection="1">
      <alignment vertical="center"/>
    </xf>
    <xf numFmtId="0" fontId="11" fillId="0" borderId="5" xfId="9" applyFont="1" applyBorder="1" applyAlignment="1" applyProtection="1">
      <alignment horizontal="right" vertical="center"/>
    </xf>
    <xf numFmtId="0" fontId="3" fillId="0" borderId="5" xfId="9" applyFont="1" applyBorder="1" applyAlignment="1" applyProtection="1">
      <alignment horizontal="left" vertical="center"/>
    </xf>
    <xf numFmtId="0" fontId="4" fillId="0" borderId="5" xfId="9" applyFont="1" applyBorder="1" applyAlignment="1" applyProtection="1">
      <alignment horizontal="right" vertical="center" wrapText="1"/>
    </xf>
    <xf numFmtId="0" fontId="3" fillId="0" borderId="10" xfId="9" applyFont="1" applyBorder="1" applyAlignment="1" applyProtection="1">
      <alignment vertical="center" wrapText="1"/>
    </xf>
    <xf numFmtId="0" fontId="6" fillId="0" borderId="5" xfId="9" applyFont="1" applyBorder="1" applyAlignment="1" applyProtection="1">
      <alignment vertical="center"/>
    </xf>
    <xf numFmtId="0" fontId="3" fillId="0" borderId="5" xfId="9" applyFont="1" applyBorder="1" applyAlignment="1" applyProtection="1">
      <alignment vertical="center"/>
    </xf>
    <xf numFmtId="3" fontId="4" fillId="3" borderId="10" xfId="11" applyNumberFormat="1" applyFont="1" applyFill="1" applyBorder="1" applyAlignment="1" applyProtection="1">
      <alignment horizontal="right" vertical="center"/>
      <protection locked="0"/>
    </xf>
    <xf numFmtId="0" fontId="4" fillId="0" borderId="5" xfId="9" applyFont="1" applyFill="1" applyBorder="1" applyAlignment="1" applyProtection="1">
      <alignment horizontal="right" vertical="center" wrapText="1"/>
    </xf>
    <xf numFmtId="0" fontId="11" fillId="0" borderId="5" xfId="9" applyFont="1" applyBorder="1" applyAlignment="1" applyProtection="1">
      <alignment horizontal="right" vertical="center" wrapText="1"/>
    </xf>
    <xf numFmtId="1" fontId="4" fillId="0" borderId="5" xfId="9" applyNumberFormat="1" applyFont="1" applyBorder="1" applyAlignment="1" applyProtection="1">
      <alignment horizontal="right" vertical="center" wrapText="1"/>
    </xf>
    <xf numFmtId="0" fontId="11" fillId="0" borderId="12" xfId="9" applyFont="1" applyBorder="1" applyAlignment="1" applyProtection="1">
      <alignment horizontal="right" vertical="center" wrapText="1"/>
    </xf>
    <xf numFmtId="0" fontId="4" fillId="0" borderId="12" xfId="9" applyFont="1" applyFill="1" applyBorder="1" applyAlignment="1" applyProtection="1">
      <alignment horizontal="right" vertical="center" wrapText="1"/>
    </xf>
    <xf numFmtId="1" fontId="4" fillId="4" borderId="27" xfId="9" applyNumberFormat="1" applyFont="1" applyFill="1" applyBorder="1" applyAlignment="1" applyProtection="1">
      <alignment horizontal="right" vertical="center" wrapText="1"/>
    </xf>
    <xf numFmtId="0" fontId="4" fillId="0" borderId="11" xfId="9" applyFont="1" applyBorder="1" applyAlignment="1" applyProtection="1">
      <alignment horizontal="right" vertical="center" wrapText="1"/>
    </xf>
    <xf numFmtId="0" fontId="4" fillId="0" borderId="11" xfId="9" applyFont="1" applyFill="1" applyBorder="1" applyAlignment="1" applyProtection="1">
      <alignment horizontal="right" vertical="center" wrapText="1"/>
    </xf>
    <xf numFmtId="0" fontId="3" fillId="0" borderId="7" xfId="9" applyFont="1" applyBorder="1" applyAlignment="1" applyProtection="1">
      <alignment horizontal="centerContinuous" vertical="center" wrapText="1"/>
    </xf>
    <xf numFmtId="0" fontId="3" fillId="0" borderId="9" xfId="9" applyFont="1" applyBorder="1" applyAlignment="1" applyProtection="1">
      <alignment horizontal="right" vertical="center" wrapText="1"/>
    </xf>
    <xf numFmtId="0" fontId="4" fillId="0" borderId="9" xfId="9" applyFont="1" applyBorder="1" applyAlignment="1" applyProtection="1">
      <alignment horizontal="right" vertical="center"/>
    </xf>
    <xf numFmtId="0" fontId="4" fillId="0" borderId="13" xfId="9" applyFont="1" applyFill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4" fillId="0" borderId="9" xfId="9" applyFont="1" applyBorder="1" applyAlignment="1" applyProtection="1">
      <alignment horizontal="right" vertical="center" wrapText="1"/>
    </xf>
    <xf numFmtId="0" fontId="4" fillId="0" borderId="15" xfId="9" applyFont="1" applyFill="1" applyBorder="1" applyAlignment="1" applyProtection="1">
      <alignment horizontal="right" vertical="center" wrapText="1"/>
    </xf>
    <xf numFmtId="1" fontId="4" fillId="4" borderId="28" xfId="9" applyNumberFormat="1" applyFont="1" applyFill="1" applyBorder="1" applyAlignment="1" applyProtection="1">
      <alignment horizontal="right" vertical="center" wrapText="1"/>
    </xf>
    <xf numFmtId="0" fontId="4" fillId="0" borderId="22" xfId="9" applyFont="1" applyFill="1" applyBorder="1" applyAlignment="1" applyProtection="1">
      <alignment horizontal="right" vertical="center" wrapText="1"/>
    </xf>
    <xf numFmtId="0" fontId="4" fillId="0" borderId="18" xfId="9" applyFont="1" applyBorder="1" applyAlignment="1" applyProtection="1">
      <alignment horizontal="right" vertical="center"/>
    </xf>
    <xf numFmtId="0" fontId="3" fillId="0" borderId="19" xfId="9" applyFont="1" applyBorder="1" applyAlignment="1" applyProtection="1">
      <alignment vertical="center"/>
    </xf>
    <xf numFmtId="49" fontId="3" fillId="0" borderId="19" xfId="9" applyNumberFormat="1" applyFont="1" applyBorder="1" applyAlignment="1" applyProtection="1">
      <alignment horizontal="center" vertical="center" wrapText="1"/>
    </xf>
    <xf numFmtId="1" fontId="3" fillId="0" borderId="19" xfId="9" applyNumberFormat="1" applyFont="1" applyBorder="1" applyAlignment="1" applyProtection="1">
      <alignment horizontal="right" vertical="center" wrapText="1"/>
    </xf>
    <xf numFmtId="1" fontId="3" fillId="0" borderId="20" xfId="9" applyNumberFormat="1" applyFont="1" applyBorder="1" applyAlignment="1" applyProtection="1">
      <alignment horizontal="right" vertical="center" wrapText="1"/>
    </xf>
    <xf numFmtId="0" fontId="3" fillId="0" borderId="12" xfId="9" applyFont="1" applyBorder="1" applyAlignment="1" applyProtection="1">
      <alignment horizontal="centerContinuous"/>
    </xf>
    <xf numFmtId="0" fontId="3" fillId="0" borderId="12" xfId="9" applyFont="1" applyBorder="1" applyAlignment="1" applyProtection="1">
      <alignment horizontal="center"/>
    </xf>
    <xf numFmtId="0" fontId="3" fillId="0" borderId="12" xfId="9" applyFont="1" applyBorder="1" applyAlignment="1" applyProtection="1">
      <alignment horizontal="center" vertical="center" wrapText="1"/>
    </xf>
    <xf numFmtId="0" fontId="3" fillId="0" borderId="15" xfId="9" applyFont="1" applyBorder="1" applyAlignment="1" applyProtection="1">
      <alignment horizontal="center" vertical="center" wrapText="1"/>
    </xf>
    <xf numFmtId="0" fontId="3" fillId="0" borderId="7" xfId="9" applyFont="1" applyBorder="1" applyAlignment="1" applyProtection="1">
      <alignment vertical="center" wrapText="1"/>
    </xf>
    <xf numFmtId="49" fontId="3" fillId="4" borderId="7" xfId="9" applyNumberFormat="1" applyFont="1" applyFill="1" applyBorder="1" applyAlignment="1" applyProtection="1">
      <alignment vertical="center" wrapText="1"/>
    </xf>
    <xf numFmtId="0" fontId="4" fillId="4" borderId="7" xfId="9" applyFont="1" applyFill="1" applyBorder="1" applyAlignment="1" applyProtection="1">
      <alignment horizontal="right" vertical="center" wrapText="1"/>
    </xf>
    <xf numFmtId="0" fontId="4" fillId="4" borderId="8" xfId="9" applyFont="1" applyFill="1" applyBorder="1" applyAlignment="1" applyProtection="1">
      <alignment horizontal="right" vertical="center" wrapText="1"/>
    </xf>
    <xf numFmtId="0" fontId="3" fillId="0" borderId="14" xfId="9" applyFont="1" applyBorder="1" applyAlignment="1" applyProtection="1">
      <alignment horizontal="centerContinuous"/>
    </xf>
    <xf numFmtId="0" fontId="3" fillId="0" borderId="6" xfId="9" applyFont="1" applyBorder="1" applyAlignment="1" applyProtection="1">
      <alignment horizontal="right" vertical="center" wrapText="1"/>
    </xf>
    <xf numFmtId="0" fontId="4" fillId="0" borderId="9" xfId="9" quotePrefix="1" applyFont="1" applyBorder="1" applyAlignment="1" applyProtection="1">
      <alignment horizontal="right" vertical="center"/>
    </xf>
    <xf numFmtId="3" fontId="4" fillId="0" borderId="5" xfId="6" applyNumberFormat="1" applyFont="1" applyFill="1" applyBorder="1" applyAlignment="1" applyProtection="1">
      <alignment horizontal="right" vertical="center" wrapText="1"/>
    </xf>
    <xf numFmtId="0" fontId="3" fillId="0" borderId="6" xfId="6" applyFont="1" applyBorder="1" applyAlignment="1" applyProtection="1">
      <alignment horizontal="center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0" fontId="3" fillId="0" borderId="7" xfId="6" applyFont="1" applyBorder="1" applyAlignment="1" applyProtection="1">
      <alignment horizontal="centerContinuous" vertical="center" wrapText="1"/>
    </xf>
    <xf numFmtId="0" fontId="3" fillId="0" borderId="8" xfId="6" applyFont="1" applyBorder="1" applyAlignment="1" applyProtection="1">
      <alignment horizontal="centerContinuous" vertical="center" wrapText="1"/>
    </xf>
    <xf numFmtId="0" fontId="3" fillId="0" borderId="13" xfId="6" applyFont="1" applyBorder="1" applyAlignment="1" applyProtection="1">
      <alignment horizontal="center"/>
    </xf>
    <xf numFmtId="3" fontId="4" fillId="3" borderId="5" xfId="11" applyNumberFormat="1" applyFont="1" applyFill="1" applyBorder="1" applyAlignment="1" applyProtection="1">
      <alignment horizontal="right" vertical="top"/>
      <protection locked="0"/>
    </xf>
    <xf numFmtId="3" fontId="4" fillId="0" borderId="13" xfId="6" applyNumberFormat="1" applyFont="1" applyFill="1" applyBorder="1" applyAlignment="1" applyProtection="1">
      <alignment horizontal="right" vertical="center" wrapText="1"/>
    </xf>
    <xf numFmtId="0" fontId="4" fillId="0" borderId="9" xfId="6" applyFont="1" applyBorder="1" applyAlignment="1" applyProtection="1">
      <alignment horizontal="left" vertical="center" wrapText="1"/>
    </xf>
    <xf numFmtId="49" fontId="3" fillId="0" borderId="19" xfId="6" applyNumberFormat="1" applyFont="1" applyBorder="1" applyAlignment="1" applyProtection="1">
      <alignment horizontal="center" vertical="center" wrapText="1"/>
    </xf>
    <xf numFmtId="3" fontId="4" fillId="0" borderId="19" xfId="6" applyNumberFormat="1" applyFont="1" applyBorder="1" applyAlignment="1" applyProtection="1">
      <alignment horizontal="right" vertical="center" wrapText="1"/>
    </xf>
    <xf numFmtId="0" fontId="3" fillId="0" borderId="6" xfId="6" applyFont="1" applyBorder="1" applyAlignment="1" applyProtection="1">
      <alignment horizontal="left" vertical="center" wrapText="1"/>
    </xf>
    <xf numFmtId="3" fontId="4" fillId="0" borderId="8" xfId="6" applyNumberFormat="1" applyFont="1" applyFill="1" applyBorder="1" applyAlignment="1" applyProtection="1">
      <alignment horizontal="right" vertical="center" wrapText="1"/>
    </xf>
    <xf numFmtId="0" fontId="3" fillId="0" borderId="29" xfId="6" applyFont="1" applyBorder="1" applyAlignment="1" applyProtection="1">
      <alignment horizontal="left" vertical="center" wrapText="1"/>
    </xf>
    <xf numFmtId="49" fontId="11" fillId="0" borderId="30" xfId="6" applyNumberFormat="1" applyFont="1" applyBorder="1" applyAlignment="1" applyProtection="1">
      <alignment horizontal="center" vertical="center" wrapText="1"/>
    </xf>
    <xf numFmtId="3" fontId="4" fillId="3" borderId="30" xfId="11" applyNumberFormat="1" applyFont="1" applyFill="1" applyBorder="1" applyAlignment="1" applyProtection="1">
      <alignment horizontal="right" vertical="top"/>
      <protection locked="0"/>
    </xf>
    <xf numFmtId="3" fontId="4" fillId="0" borderId="31" xfId="6" applyNumberFormat="1" applyFont="1" applyFill="1" applyBorder="1" applyAlignment="1" applyProtection="1">
      <alignment horizontal="right" vertical="center" wrapText="1"/>
    </xf>
    <xf numFmtId="0" fontId="3" fillId="0" borderId="21" xfId="6" applyFont="1" applyBorder="1" applyAlignment="1" applyProtection="1">
      <alignment horizontal="left" vertical="center" wrapText="1"/>
    </xf>
    <xf numFmtId="3" fontId="4" fillId="0" borderId="11" xfId="6" applyNumberFormat="1" applyFont="1" applyFill="1" applyBorder="1" applyAlignment="1" applyProtection="1">
      <alignment horizontal="right" vertical="center" wrapText="1"/>
    </xf>
    <xf numFmtId="3" fontId="4" fillId="0" borderId="11" xfId="6" applyNumberFormat="1" applyFont="1" applyBorder="1" applyAlignment="1" applyProtection="1">
      <alignment horizontal="right" vertical="center" wrapText="1"/>
    </xf>
    <xf numFmtId="3" fontId="4" fillId="0" borderId="22" xfId="6" applyNumberFormat="1" applyFont="1" applyFill="1" applyBorder="1" applyAlignment="1" applyProtection="1">
      <alignment horizontal="right" vertical="center" wrapText="1"/>
    </xf>
    <xf numFmtId="3" fontId="4" fillId="0" borderId="7" xfId="6" applyNumberFormat="1" applyFont="1" applyBorder="1" applyAlignment="1" applyProtection="1">
      <alignment horizontal="right" vertical="center" wrapText="1"/>
    </xf>
    <xf numFmtId="0" fontId="11" fillId="0" borderId="18" xfId="6" applyFont="1" applyBorder="1" applyAlignment="1" applyProtection="1">
      <alignment horizontal="right" vertical="center" wrapText="1"/>
    </xf>
    <xf numFmtId="49" fontId="11" fillId="0" borderId="19" xfId="6" applyNumberFormat="1" applyFont="1" applyBorder="1" applyAlignment="1" applyProtection="1">
      <alignment horizontal="center" vertical="center" wrapText="1"/>
    </xf>
    <xf numFmtId="49" fontId="3" fillId="0" borderId="11" xfId="6" applyNumberFormat="1" applyFont="1" applyBorder="1" applyAlignment="1" applyProtection="1">
      <alignment horizontal="left" vertical="center" wrapText="1"/>
    </xf>
    <xf numFmtId="3" fontId="4" fillId="0" borderId="7" xfId="6" applyNumberFormat="1" applyFont="1" applyFill="1" applyBorder="1" applyAlignment="1" applyProtection="1">
      <alignment horizontal="right" vertical="center" wrapText="1"/>
    </xf>
    <xf numFmtId="0" fontId="4" fillId="0" borderId="18" xfId="6" applyFont="1" applyBorder="1" applyAlignment="1" applyProtection="1">
      <alignment horizontal="left" vertical="center" wrapText="1"/>
    </xf>
    <xf numFmtId="3" fontId="4" fillId="0" borderId="19" xfId="6" applyNumberFormat="1" applyFont="1" applyFill="1" applyBorder="1" applyAlignment="1" applyProtection="1">
      <alignment horizontal="right" vertical="center" wrapText="1"/>
    </xf>
    <xf numFmtId="3" fontId="4" fillId="0" borderId="20" xfId="6" applyNumberFormat="1" applyFont="1" applyFill="1" applyBorder="1" applyAlignment="1" applyProtection="1">
      <alignment horizontal="right" vertical="center" wrapText="1"/>
    </xf>
    <xf numFmtId="0" fontId="11" fillId="0" borderId="14" xfId="6" applyFont="1" applyBorder="1" applyAlignment="1" applyProtection="1">
      <alignment horizontal="right" vertical="center" wrapText="1"/>
    </xf>
    <xf numFmtId="49" fontId="11" fillId="0" borderId="12" xfId="6" applyNumberFormat="1" applyFont="1" applyBorder="1" applyAlignment="1" applyProtection="1">
      <alignment horizontal="center" vertical="center" wrapText="1"/>
    </xf>
    <xf numFmtId="0" fontId="3" fillId="0" borderId="16" xfId="6" applyFont="1" applyBorder="1" applyAlignment="1" applyProtection="1">
      <alignment horizontal="left" vertical="center" wrapText="1"/>
    </xf>
    <xf numFmtId="49" fontId="3" fillId="0" borderId="17" xfId="6" applyNumberFormat="1" applyFont="1" applyBorder="1" applyAlignment="1" applyProtection="1">
      <alignment horizontal="center" vertical="center" wrapText="1"/>
    </xf>
    <xf numFmtId="0" fontId="3" fillId="0" borderId="7" xfId="6" applyFont="1" applyBorder="1" applyAlignment="1" applyProtection="1">
      <alignment horizontal="center" vertical="center" wrapText="1"/>
    </xf>
    <xf numFmtId="0" fontId="3" fillId="0" borderId="8" xfId="6" applyFont="1" applyBorder="1" applyAlignment="1" applyProtection="1">
      <alignment horizontal="center" vertical="center" wrapText="1"/>
    </xf>
    <xf numFmtId="1" fontId="4" fillId="0" borderId="13" xfId="6" applyNumberFormat="1" applyFont="1" applyBorder="1" applyAlignment="1" applyProtection="1">
      <alignment horizontal="right" vertical="center" wrapText="1"/>
    </xf>
    <xf numFmtId="0" fontId="4" fillId="0" borderId="13" xfId="6" applyFont="1" applyBorder="1" applyAlignment="1" applyProtection="1">
      <alignment horizontal="right" vertical="center" wrapText="1"/>
    </xf>
    <xf numFmtId="0" fontId="4" fillId="0" borderId="9" xfId="6" applyFont="1" applyBorder="1" applyAlignment="1" applyProtection="1">
      <alignment vertical="center" wrapText="1"/>
    </xf>
    <xf numFmtId="0" fontId="4" fillId="0" borderId="13" xfId="6" applyFont="1" applyFill="1" applyBorder="1" applyAlignment="1" applyProtection="1">
      <alignment horizontal="right" vertical="center" wrapText="1"/>
    </xf>
    <xf numFmtId="0" fontId="4" fillId="0" borderId="9" xfId="6" quotePrefix="1" applyFont="1" applyBorder="1" applyAlignment="1" applyProtection="1">
      <alignment horizontal="left" vertical="center" wrapText="1"/>
    </xf>
    <xf numFmtId="1" fontId="4" fillId="0" borderId="11" xfId="6" applyNumberFormat="1" applyFont="1" applyBorder="1" applyAlignment="1" applyProtection="1">
      <alignment horizontal="right" vertical="center" wrapText="1"/>
    </xf>
    <xf numFmtId="1" fontId="4" fillId="0" borderId="11" xfId="6" applyNumberFormat="1" applyFont="1" applyFill="1" applyBorder="1" applyAlignment="1" applyProtection="1">
      <alignment horizontal="right" vertical="center" wrapText="1"/>
    </xf>
    <xf numFmtId="1" fontId="4" fillId="0" borderId="22" xfId="6" applyNumberFormat="1" applyFont="1" applyBorder="1" applyAlignment="1" applyProtection="1">
      <alignment horizontal="right"/>
    </xf>
    <xf numFmtId="49" fontId="3" fillId="0" borderId="7" xfId="6" applyNumberFormat="1" applyFont="1" applyBorder="1" applyAlignment="1" applyProtection="1">
      <alignment horizontal="left" vertical="center" wrapText="1"/>
    </xf>
    <xf numFmtId="0" fontId="4" fillId="0" borderId="7" xfId="6" applyFont="1" applyBorder="1" applyAlignment="1" applyProtection="1">
      <alignment horizontal="right" vertical="center" wrapText="1"/>
    </xf>
    <xf numFmtId="0" fontId="4" fillId="0" borderId="8" xfId="6" applyFont="1" applyBorder="1" applyAlignment="1" applyProtection="1">
      <alignment horizontal="right"/>
    </xf>
    <xf numFmtId="0" fontId="3" fillId="0" borderId="14" xfId="6" applyFont="1" applyBorder="1" applyAlignment="1" applyProtection="1">
      <alignment horizontal="left" vertical="center" wrapText="1"/>
    </xf>
    <xf numFmtId="1" fontId="4" fillId="0" borderId="12" xfId="6" applyNumberFormat="1" applyFont="1" applyBorder="1" applyAlignment="1" applyProtection="1">
      <alignment horizontal="right" vertical="center" wrapText="1"/>
    </xf>
    <xf numFmtId="1" fontId="4" fillId="0" borderId="12" xfId="6" applyNumberFormat="1" applyFont="1" applyFill="1" applyBorder="1" applyAlignment="1" applyProtection="1">
      <alignment horizontal="right" vertical="center" wrapText="1"/>
    </xf>
    <xf numFmtId="1" fontId="4" fillId="0" borderId="15" xfId="6" applyNumberFormat="1" applyFont="1" applyBorder="1" applyAlignment="1" applyProtection="1">
      <alignment horizontal="right"/>
    </xf>
    <xf numFmtId="0" fontId="3" fillId="0" borderId="32" xfId="6" applyFont="1" applyBorder="1" applyAlignment="1" applyProtection="1">
      <alignment horizontal="left" vertical="center" wrapText="1"/>
    </xf>
    <xf numFmtId="49" fontId="3" fillId="0" borderId="33" xfId="6" applyNumberFormat="1" applyFont="1" applyBorder="1" applyAlignment="1" applyProtection="1">
      <alignment horizontal="center" vertical="center" wrapText="1"/>
    </xf>
    <xf numFmtId="1" fontId="4" fillId="0" borderId="7" xfId="6" applyNumberFormat="1" applyFont="1" applyBorder="1" applyAlignment="1" applyProtection="1">
      <alignment horizontal="right" vertical="center" wrapText="1"/>
    </xf>
    <xf numFmtId="1" fontId="4" fillId="0" borderId="7" xfId="6" applyNumberFormat="1" applyFont="1" applyFill="1" applyBorder="1" applyAlignment="1" applyProtection="1">
      <alignment horizontal="right" vertical="center" wrapText="1"/>
    </xf>
    <xf numFmtId="1" fontId="4" fillId="0" borderId="8" xfId="6" applyNumberFormat="1" applyFont="1" applyBorder="1" applyAlignment="1" applyProtection="1">
      <alignment horizontal="right"/>
    </xf>
    <xf numFmtId="1" fontId="4" fillId="0" borderId="13" xfId="6" applyNumberFormat="1" applyFont="1" applyFill="1" applyBorder="1" applyAlignment="1" applyProtection="1">
      <alignment horizontal="right"/>
    </xf>
    <xf numFmtId="0" fontId="11" fillId="0" borderId="32" xfId="6" applyFont="1" applyBorder="1" applyAlignment="1" applyProtection="1">
      <alignment horizontal="left" vertical="center" wrapText="1"/>
    </xf>
    <xf numFmtId="0" fontId="4" fillId="0" borderId="6" xfId="6" applyFont="1" applyBorder="1" applyAlignment="1" applyProtection="1">
      <alignment horizontal="left" vertical="center" wrapText="1"/>
    </xf>
    <xf numFmtId="49" fontId="4" fillId="0" borderId="7" xfId="6" applyNumberFormat="1" applyFont="1" applyBorder="1" applyAlignment="1" applyProtection="1">
      <alignment horizontal="center" vertical="center" wrapText="1"/>
    </xf>
    <xf numFmtId="1" fontId="4" fillId="0" borderId="8" xfId="6" applyNumberFormat="1" applyFont="1" applyFill="1" applyBorder="1" applyAlignment="1" applyProtection="1">
      <alignment horizontal="right"/>
    </xf>
    <xf numFmtId="49" fontId="4" fillId="0" borderId="19" xfId="6" applyNumberFormat="1" applyFont="1" applyBorder="1" applyAlignment="1" applyProtection="1">
      <alignment horizontal="center" vertical="center" wrapText="1"/>
    </xf>
    <xf numFmtId="1" fontId="4" fillId="0" borderId="20" xfId="6" applyNumberFormat="1" applyFont="1" applyFill="1" applyBorder="1" applyAlignment="1" applyProtection="1">
      <alignment horizontal="right"/>
    </xf>
    <xf numFmtId="49" fontId="11" fillId="0" borderId="33" xfId="6" applyNumberFormat="1" applyFont="1" applyBorder="1" applyAlignment="1" applyProtection="1">
      <alignment horizontal="center" vertical="center" wrapText="1"/>
    </xf>
    <xf numFmtId="0" fontId="11" fillId="0" borderId="33" xfId="6" applyFont="1" applyBorder="1" applyAlignment="1" applyProtection="1">
      <alignment horizontal="right" vertical="center" wrapText="1"/>
    </xf>
    <xf numFmtId="0" fontId="11" fillId="0" borderId="34" xfId="6" applyFont="1" applyBorder="1" applyAlignment="1" applyProtection="1">
      <alignment horizontal="right" vertical="center" wrapText="1"/>
    </xf>
    <xf numFmtId="1" fontId="3" fillId="0" borderId="33" xfId="6" applyNumberFormat="1" applyFont="1" applyBorder="1" applyAlignment="1" applyProtection="1">
      <alignment horizontal="right" vertical="center" wrapText="1"/>
    </xf>
    <xf numFmtId="1" fontId="3" fillId="0" borderId="34" xfId="6" applyNumberFormat="1" applyFont="1" applyBorder="1" applyAlignment="1" applyProtection="1">
      <alignment horizontal="right" vertical="center" wrapText="1"/>
    </xf>
    <xf numFmtId="0" fontId="4" fillId="0" borderId="14" xfId="6" applyFont="1" applyBorder="1" applyAlignment="1" applyProtection="1">
      <alignment horizontal="center" vertical="center" wrapText="1"/>
    </xf>
    <xf numFmtId="49" fontId="4" fillId="0" borderId="12" xfId="6" applyNumberFormat="1" applyFont="1" applyBorder="1" applyAlignment="1" applyProtection="1">
      <alignment horizontal="center" vertical="center" wrapText="1"/>
    </xf>
    <xf numFmtId="0" fontId="4" fillId="0" borderId="12" xfId="6" applyFont="1" applyBorder="1" applyAlignment="1" applyProtection="1">
      <alignment horizontal="center" vertical="center" wrapText="1"/>
    </xf>
    <xf numFmtId="0" fontId="4" fillId="0" borderId="15" xfId="6" applyFont="1" applyBorder="1" applyAlignment="1" applyProtection="1">
      <alignment horizontal="center"/>
    </xf>
    <xf numFmtId="1" fontId="11" fillId="0" borderId="19" xfId="6" applyNumberFormat="1" applyFont="1" applyBorder="1" applyAlignment="1" applyProtection="1">
      <alignment horizontal="right" vertical="center" wrapText="1"/>
    </xf>
    <xf numFmtId="1" fontId="11" fillId="0" borderId="20" xfId="6" applyNumberFormat="1" applyFont="1" applyBorder="1" applyAlignment="1" applyProtection="1">
      <alignment horizontal="right" vertical="center" wrapText="1"/>
    </xf>
    <xf numFmtId="0" fontId="11" fillId="0" borderId="19" xfId="6" applyFont="1" applyBorder="1" applyAlignment="1" applyProtection="1">
      <alignment horizontal="right" vertical="center" wrapText="1"/>
    </xf>
    <xf numFmtId="1" fontId="11" fillId="0" borderId="19" xfId="6" applyNumberFormat="1" applyFont="1" applyFill="1" applyBorder="1" applyAlignment="1" applyProtection="1">
      <alignment horizontal="right" vertical="center" wrapText="1"/>
    </xf>
    <xf numFmtId="0" fontId="11" fillId="0" borderId="20" xfId="6" applyFont="1" applyBorder="1" applyAlignment="1" applyProtection="1">
      <alignment horizontal="right" vertical="center" wrapText="1"/>
    </xf>
    <xf numFmtId="3" fontId="11" fillId="0" borderId="12" xfId="6" applyNumberFormat="1" applyFont="1" applyBorder="1" applyAlignment="1" applyProtection="1">
      <alignment horizontal="right" vertical="center" wrapText="1"/>
    </xf>
    <xf numFmtId="3" fontId="11" fillId="0" borderId="15" xfId="6" applyNumberFormat="1" applyFont="1" applyBorder="1" applyAlignment="1" applyProtection="1">
      <alignment horizontal="right" vertical="center" wrapText="1"/>
    </xf>
    <xf numFmtId="3" fontId="11" fillId="0" borderId="19" xfId="6" applyNumberFormat="1" applyFont="1" applyBorder="1" applyAlignment="1" applyProtection="1">
      <alignment horizontal="right" vertical="center" wrapText="1"/>
    </xf>
    <xf numFmtId="3" fontId="11" fillId="0" borderId="20" xfId="6" applyNumberFormat="1" applyFont="1" applyBorder="1" applyAlignment="1" applyProtection="1">
      <alignment horizontal="right" vertical="center" wrapText="1"/>
    </xf>
    <xf numFmtId="3" fontId="11" fillId="0" borderId="13" xfId="6" applyNumberFormat="1" applyFont="1" applyFill="1" applyBorder="1" applyAlignment="1" applyProtection="1">
      <alignment horizontal="right" vertical="center" wrapText="1"/>
    </xf>
    <xf numFmtId="3" fontId="6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7" xfId="6" applyNumberFormat="1" applyFont="1" applyBorder="1" applyAlignment="1" applyProtection="1">
      <alignment horizontal="right" vertical="center" wrapText="1"/>
    </xf>
    <xf numFmtId="3" fontId="3" fillId="0" borderId="25" xfId="6" applyNumberFormat="1" applyFont="1" applyBorder="1" applyAlignment="1" applyProtection="1">
      <alignment horizontal="right" vertical="center" wrapText="1"/>
    </xf>
    <xf numFmtId="0" fontId="4" fillId="0" borderId="12" xfId="6" applyFont="1" applyBorder="1" applyAlignment="1" applyProtection="1">
      <alignment horizontal="center"/>
    </xf>
    <xf numFmtId="0" fontId="4" fillId="0" borderId="15" xfId="6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horizontal="left" vertical="center" wrapText="1"/>
    </xf>
    <xf numFmtId="3" fontId="4" fillId="3" borderId="5" xfId="11" applyNumberFormat="1" applyFont="1" applyFill="1" applyBorder="1" applyAlignment="1" applyProtection="1">
      <alignment horizontal="right" vertical="center"/>
      <protection locked="0"/>
    </xf>
    <xf numFmtId="3" fontId="3" fillId="0" borderId="13" xfId="7" applyNumberFormat="1" applyFont="1" applyBorder="1" applyAlignment="1" applyProtection="1">
      <alignment horizontal="right" vertical="center"/>
    </xf>
    <xf numFmtId="0" fontId="4" fillId="0" borderId="9" xfId="7" applyFont="1" applyFill="1" applyBorder="1" applyAlignment="1" applyProtection="1">
      <alignment vertical="center" wrapText="1"/>
    </xf>
    <xf numFmtId="0" fontId="3" fillId="0" borderId="7" xfId="7" applyFont="1" applyBorder="1" applyAlignment="1" applyProtection="1">
      <alignment horizontal="centerContinuous" vertical="center" wrapText="1"/>
    </xf>
    <xf numFmtId="0" fontId="3" fillId="0" borderId="8" xfId="7" applyFont="1" applyBorder="1" applyAlignment="1" applyProtection="1">
      <alignment horizontal="centerContinuous" vertical="center" wrapText="1"/>
    </xf>
    <xf numFmtId="0" fontId="11" fillId="0" borderId="18" xfId="7" applyFont="1" applyBorder="1" applyAlignment="1" applyProtection="1">
      <alignment horizontal="right" vertical="center" wrapText="1"/>
    </xf>
    <xf numFmtId="49" fontId="11" fillId="0" borderId="19" xfId="7" applyNumberFormat="1" applyFont="1" applyBorder="1" applyAlignment="1" applyProtection="1">
      <alignment horizontal="center" vertical="center" wrapText="1"/>
    </xf>
    <xf numFmtId="3" fontId="11" fillId="0" borderId="19" xfId="7" applyNumberFormat="1" applyFont="1" applyBorder="1" applyAlignment="1" applyProtection="1">
      <alignment horizontal="right" vertical="center"/>
    </xf>
    <xf numFmtId="3" fontId="11" fillId="0" borderId="20" xfId="7" applyNumberFormat="1" applyFont="1" applyBorder="1" applyAlignment="1" applyProtection="1">
      <alignment horizontal="right" vertical="center"/>
    </xf>
    <xf numFmtId="0" fontId="4" fillId="0" borderId="14" xfId="7" applyFont="1" applyBorder="1" applyAlignment="1" applyProtection="1">
      <alignment horizontal="center" vertical="center" wrapText="1"/>
    </xf>
    <xf numFmtId="49" fontId="4" fillId="0" borderId="12" xfId="7" applyNumberFormat="1" applyFont="1" applyBorder="1" applyAlignment="1" applyProtection="1">
      <alignment horizontal="center" vertical="center" wrapText="1"/>
    </xf>
    <xf numFmtId="0" fontId="4" fillId="0" borderId="12" xfId="7" applyFont="1" applyBorder="1" applyAlignment="1" applyProtection="1">
      <alignment horizontal="center" vertical="center" wrapText="1"/>
    </xf>
    <xf numFmtId="0" fontId="4" fillId="0" borderId="15" xfId="7" applyFont="1" applyBorder="1" applyAlignment="1" applyProtection="1">
      <alignment horizontal="center" vertical="center" wrapText="1"/>
    </xf>
    <xf numFmtId="0" fontId="3" fillId="0" borderId="21" xfId="7" applyFont="1" applyBorder="1" applyAlignment="1" applyProtection="1">
      <alignment horizontal="left" vertical="center" wrapText="1"/>
    </xf>
    <xf numFmtId="3" fontId="4" fillId="0" borderId="11" xfId="7" applyNumberFormat="1" applyFont="1" applyBorder="1" applyAlignment="1" applyProtection="1">
      <alignment horizontal="right" vertical="center"/>
    </xf>
    <xf numFmtId="3" fontId="3" fillId="0" borderId="22" xfId="7" applyNumberFormat="1" applyFont="1" applyBorder="1" applyAlignment="1" applyProtection="1">
      <alignment horizontal="right" vertical="center"/>
    </xf>
    <xf numFmtId="0" fontId="3" fillId="0" borderId="6" xfId="7" applyFont="1" applyBorder="1" applyAlignment="1" applyProtection="1">
      <alignment horizontal="left" vertical="center" wrapText="1"/>
    </xf>
    <xf numFmtId="49" fontId="3" fillId="0" borderId="7" xfId="7" applyNumberFormat="1" applyFont="1" applyBorder="1" applyAlignment="1" applyProtection="1">
      <alignment horizontal="left" vertical="center" wrapText="1"/>
    </xf>
    <xf numFmtId="3" fontId="4" fillId="0" borderId="7" xfId="7" applyNumberFormat="1" applyFont="1" applyBorder="1" applyAlignment="1" applyProtection="1">
      <alignment horizontal="right" vertical="center"/>
    </xf>
    <xf numFmtId="3" fontId="4" fillId="0" borderId="8" xfId="7" applyNumberFormat="1" applyFont="1" applyBorder="1" applyAlignment="1" applyProtection="1">
      <alignment horizontal="right" vertical="center"/>
    </xf>
    <xf numFmtId="3" fontId="4" fillId="0" borderId="5" xfId="8" applyNumberFormat="1" applyFont="1" applyFill="1" applyBorder="1" applyAlignment="1" applyProtection="1">
      <alignment horizontal="right" vertical="center" wrapText="1"/>
    </xf>
    <xf numFmtId="3" fontId="4" fillId="0" borderId="5" xfId="8" applyNumberFormat="1" applyFont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11" fillId="0" borderId="5" xfId="8" applyNumberFormat="1" applyFont="1" applyBorder="1" applyAlignment="1" applyProtection="1">
      <alignment horizontal="right" vertical="center" wrapText="1"/>
    </xf>
    <xf numFmtId="0" fontId="13" fillId="2" borderId="9" xfId="11" applyFont="1" applyFill="1" applyBorder="1" applyAlignment="1" applyProtection="1">
      <alignment vertical="top" wrapText="1"/>
    </xf>
    <xf numFmtId="1" fontId="13" fillId="2" borderId="9" xfId="11" applyNumberFormat="1" applyFont="1" applyFill="1" applyBorder="1" applyAlignment="1" applyProtection="1">
      <alignment vertical="top"/>
    </xf>
    <xf numFmtId="0" fontId="9" fillId="2" borderId="14" xfId="11" applyNumberFormat="1" applyFont="1" applyFill="1" applyBorder="1" applyAlignment="1" applyProtection="1">
      <alignment vertical="top" wrapText="1"/>
    </xf>
    <xf numFmtId="3" fontId="3" fillId="3" borderId="5" xfId="11" applyNumberFormat="1" applyFont="1" applyFill="1" applyBorder="1" applyAlignment="1" applyProtection="1">
      <alignment vertical="top"/>
      <protection locked="0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11" fillId="3" borderId="5" xfId="11" applyNumberFormat="1" applyFont="1" applyFill="1" applyBorder="1" applyAlignment="1" applyProtection="1">
      <alignment vertical="top"/>
      <protection locked="0"/>
    </xf>
    <xf numFmtId="3" fontId="11" fillId="3" borderId="13" xfId="11" applyNumberFormat="1" applyFont="1" applyFill="1" applyBorder="1" applyAlignment="1" applyProtection="1">
      <alignment vertical="top"/>
      <protection locked="0"/>
    </xf>
    <xf numFmtId="1" fontId="11" fillId="0" borderId="5" xfId="11" applyNumberFormat="1" applyFont="1" applyBorder="1" applyAlignment="1" applyProtection="1">
      <alignment horizontal="right" vertical="center" wrapText="1"/>
    </xf>
    <xf numFmtId="0" fontId="13" fillId="2" borderId="9" xfId="11" applyFont="1" applyFill="1" applyBorder="1" applyAlignment="1" applyProtection="1">
      <alignment horizontal="center" vertical="center"/>
    </xf>
    <xf numFmtId="0" fontId="13" fillId="2" borderId="9" xfId="11" applyFont="1" applyFill="1" applyBorder="1" applyAlignment="1" applyProtection="1">
      <alignment horizontal="center" vertical="top" wrapText="1"/>
    </xf>
    <xf numFmtId="0" fontId="9" fillId="2" borderId="9" xfId="11" applyFont="1" applyFill="1" applyBorder="1" applyAlignment="1" applyProtection="1">
      <alignment horizontal="center" vertical="top" wrapText="1"/>
    </xf>
    <xf numFmtId="1" fontId="13" fillId="2" borderId="9" xfId="11" applyNumberFormat="1" applyFont="1" applyFill="1" applyBorder="1" applyAlignment="1" applyProtection="1">
      <alignment horizontal="center" vertical="top"/>
    </xf>
    <xf numFmtId="1" fontId="13" fillId="2" borderId="9" xfId="11" applyNumberFormat="1" applyFont="1" applyFill="1" applyBorder="1" applyAlignment="1" applyProtection="1">
      <alignment vertical="top" wrapText="1"/>
    </xf>
    <xf numFmtId="1" fontId="4" fillId="0" borderId="5" xfId="11" applyNumberFormat="1" applyFont="1" applyBorder="1" applyAlignment="1" applyProtection="1">
      <alignment horizontal="right" vertical="center" wrapText="1"/>
    </xf>
    <xf numFmtId="0" fontId="9" fillId="2" borderId="16" xfId="11" applyFont="1" applyFill="1" applyBorder="1" applyAlignment="1" applyProtection="1">
      <alignment vertical="center" wrapText="1"/>
    </xf>
    <xf numFmtId="49" fontId="3" fillId="0" borderId="17" xfId="11" applyNumberFormat="1" applyFont="1" applyBorder="1" applyAlignment="1" applyProtection="1">
      <alignment horizontal="right" vertical="center" wrapText="1"/>
    </xf>
    <xf numFmtId="1" fontId="3" fillId="0" borderId="17" xfId="11" applyNumberFormat="1" applyFont="1" applyBorder="1" applyAlignment="1" applyProtection="1">
      <alignment horizontal="right" vertical="center" wrapText="1"/>
    </xf>
    <xf numFmtId="0" fontId="9" fillId="2" borderId="14" xfId="11" applyFont="1" applyFill="1" applyBorder="1" applyAlignment="1" applyProtection="1">
      <alignment vertical="top" wrapText="1"/>
    </xf>
    <xf numFmtId="0" fontId="15" fillId="0" borderId="0" xfId="11" applyFont="1" applyBorder="1" applyAlignment="1" applyProtection="1">
      <alignment vertical="center"/>
      <protection hidden="1"/>
    </xf>
    <xf numFmtId="49" fontId="4" fillId="0" borderId="0" xfId="10" applyNumberFormat="1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/>
    </xf>
    <xf numFmtId="0" fontId="4" fillId="0" borderId="0" xfId="11" applyFont="1" applyBorder="1" applyAlignment="1" applyProtection="1">
      <alignment horizontal="centerContinuous" vertical="center"/>
    </xf>
    <xf numFmtId="0" fontId="4" fillId="0" borderId="0" xfId="12" applyFont="1" applyAlignment="1" applyProtection="1">
      <alignment horizontal="centerContinuous"/>
    </xf>
    <xf numFmtId="0" fontId="17" fillId="0" borderId="0" xfId="0" applyFont="1" applyFill="1"/>
    <xf numFmtId="0" fontId="17" fillId="5" borderId="0" xfId="0" applyFont="1" applyFill="1"/>
    <xf numFmtId="3" fontId="17" fillId="0" borderId="0" xfId="0" applyNumberFormat="1" applyFont="1"/>
    <xf numFmtId="0" fontId="17" fillId="0" borderId="0" xfId="0" applyFont="1" applyAlignment="1">
      <alignment horizontal="left" vertical="top"/>
    </xf>
    <xf numFmtId="0" fontId="17" fillId="0" borderId="0" xfId="0" applyFont="1" applyBorder="1"/>
    <xf numFmtId="0" fontId="19" fillId="5" borderId="0" xfId="0" applyFont="1" applyFill="1"/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4" fillId="0" borderId="5" xfId="8" applyFont="1" applyBorder="1" applyAlignment="1" applyProtection="1">
      <alignment horizontal="center" vertical="center" wrapText="1"/>
    </xf>
    <xf numFmtId="49" fontId="4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3" fillId="0" borderId="5" xfId="8" applyNumberFormat="1" applyFont="1" applyBorder="1" applyAlignment="1" applyProtection="1">
      <alignment horizontal="left" vertical="center" wrapText="1"/>
    </xf>
    <xf numFmtId="0" fontId="3" fillId="0" borderId="5" xfId="8" applyFont="1" applyBorder="1" applyAlignment="1" applyProtection="1">
      <alignment horizontal="left" vertical="center"/>
    </xf>
    <xf numFmtId="0" fontId="11" fillId="0" borderId="5" xfId="8" applyFont="1" applyBorder="1" applyAlignment="1" applyProtection="1">
      <alignment horizontal="right" vertical="center" wrapText="1"/>
    </xf>
    <xf numFmtId="49" fontId="11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3" fontId="3" fillId="0" borderId="5" xfId="8" applyNumberFormat="1" applyFont="1" applyBorder="1" applyAlignment="1" applyProtection="1">
      <alignment horizontal="right" vertical="center"/>
    </xf>
    <xf numFmtId="0" fontId="11" fillId="0" borderId="5" xfId="8" applyFont="1" applyBorder="1" applyAlignment="1" applyProtection="1">
      <alignment horizontal="left" vertical="center" wrapText="1"/>
    </xf>
    <xf numFmtId="49" fontId="11" fillId="0" borderId="5" xfId="8" applyNumberFormat="1" applyFont="1" applyBorder="1" applyAlignment="1" applyProtection="1">
      <alignment horizontal="center" vertical="center"/>
    </xf>
    <xf numFmtId="49" fontId="6" fillId="0" borderId="5" xfId="8" applyNumberFormat="1" applyFont="1" applyBorder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 wrapText="1"/>
    </xf>
    <xf numFmtId="49" fontId="3" fillId="0" borderId="0" xfId="8" applyNumberFormat="1" applyFont="1" applyBorder="1" applyAlignment="1" applyProtection="1">
      <alignment horizontal="left" vertical="center" wrapText="1"/>
    </xf>
    <xf numFmtId="0" fontId="4" fillId="0" borderId="0" xfId="8" applyFont="1" applyBorder="1" applyAlignment="1" applyProtection="1">
      <alignment horizontal="left" vertical="center" wrapText="1"/>
    </xf>
    <xf numFmtId="0" fontId="4" fillId="0" borderId="0" xfId="7" applyFont="1" applyAlignment="1" applyProtection="1">
      <alignment vertical="center" wrapText="1"/>
    </xf>
    <xf numFmtId="49" fontId="4" fillId="0" borderId="0" xfId="7" applyNumberFormat="1" applyFont="1" applyAlignment="1" applyProtection="1">
      <alignment vertical="center" wrapText="1"/>
    </xf>
    <xf numFmtId="1" fontId="4" fillId="0" borderId="0" xfId="7" applyNumberFormat="1" applyFont="1" applyAlignment="1" applyProtection="1">
      <alignment vertical="center" wrapText="1"/>
    </xf>
    <xf numFmtId="0" fontId="4" fillId="0" borderId="0" xfId="9" applyFont="1" applyProtection="1"/>
    <xf numFmtId="1" fontId="4" fillId="0" borderId="0" xfId="9" applyNumberFormat="1" applyFont="1" applyAlignment="1" applyProtection="1">
      <alignment vertical="center" wrapText="1"/>
    </xf>
    <xf numFmtId="1" fontId="4" fillId="0" borderId="0" xfId="9" applyNumberFormat="1" applyFont="1" applyAlignment="1" applyProtection="1">
      <alignment horizontal="left" vertical="center" wrapText="1"/>
    </xf>
    <xf numFmtId="0" fontId="4" fillId="0" borderId="0" xfId="9" applyFont="1" applyAlignment="1" applyProtection="1">
      <alignment vertical="center" wrapText="1"/>
    </xf>
    <xf numFmtId="0" fontId="4" fillId="0" borderId="0" xfId="9" applyFont="1" applyAlignment="1" applyProtection="1">
      <alignment horizontal="left" vertical="center" wrapText="1"/>
    </xf>
    <xf numFmtId="0" fontId="4" fillId="0" borderId="0" xfId="14" applyFont="1" applyAlignment="1" applyProtection="1">
      <alignment horizontal="centerContinuous" vertical="center"/>
    </xf>
    <xf numFmtId="49" fontId="4" fillId="0" borderId="0" xfId="14" applyNumberFormat="1" applyFont="1" applyAlignment="1" applyProtection="1">
      <alignment horizontal="centerContinuous" wrapText="1"/>
    </xf>
    <xf numFmtId="0" fontId="4" fillId="0" borderId="0" xfId="14" applyFont="1" applyAlignment="1" applyProtection="1">
      <alignment horizontal="centerContinuous"/>
    </xf>
    <xf numFmtId="0" fontId="3" fillId="0" borderId="7" xfId="14" applyFont="1" applyBorder="1" applyAlignment="1" applyProtection="1">
      <alignment horizontal="centerContinuous" vertical="center" wrapText="1"/>
    </xf>
    <xf numFmtId="0" fontId="3" fillId="4" borderId="31" xfId="14" applyFont="1" applyFill="1" applyBorder="1" applyAlignment="1" applyProtection="1">
      <alignment horizontal="centerContinuous" vertical="center" wrapText="1"/>
    </xf>
    <xf numFmtId="0" fontId="3" fillId="0" borderId="0" xfId="14" applyFont="1" applyBorder="1" applyAlignment="1" applyProtection="1">
      <alignment horizontal="centerContinuous" vertical="center" wrapText="1"/>
    </xf>
    <xf numFmtId="0" fontId="3" fillId="0" borderId="0" xfId="14" applyFont="1" applyAlignment="1" applyProtection="1">
      <alignment horizontal="center" vertical="center" wrapText="1"/>
    </xf>
    <xf numFmtId="0" fontId="3" fillId="0" borderId="5" xfId="14" applyFont="1" applyBorder="1" applyAlignment="1" applyProtection="1">
      <alignment horizontal="center" vertical="center" wrapText="1"/>
    </xf>
    <xf numFmtId="0" fontId="3" fillId="0" borderId="5" xfId="14" applyFont="1" applyBorder="1" applyAlignment="1" applyProtection="1">
      <alignment horizontal="centerContinuous" vertical="center" wrapText="1"/>
    </xf>
    <xf numFmtId="0" fontId="3" fillId="4" borderId="26" xfId="14" applyFont="1" applyFill="1" applyBorder="1" applyAlignment="1" applyProtection="1">
      <alignment horizontal="center" vertical="center" wrapText="1"/>
    </xf>
    <xf numFmtId="0" fontId="3" fillId="4" borderId="22" xfId="14" applyFont="1" applyFill="1" applyBorder="1" applyAlignment="1" applyProtection="1">
      <alignment horizontal="centerContinuous" vertical="center" wrapText="1"/>
    </xf>
    <xf numFmtId="0" fontId="3" fillId="0" borderId="18" xfId="14" applyFont="1" applyBorder="1" applyAlignment="1" applyProtection="1">
      <alignment horizontal="center" vertical="center" wrapText="1"/>
    </xf>
    <xf numFmtId="49" fontId="3" fillId="0" borderId="19" xfId="14" applyNumberFormat="1" applyFont="1" applyBorder="1" applyAlignment="1" applyProtection="1">
      <alignment horizontal="center" vertical="center" wrapText="1"/>
    </xf>
    <xf numFmtId="0" fontId="3" fillId="0" borderId="19" xfId="14" applyFont="1" applyBorder="1" applyAlignment="1" applyProtection="1">
      <alignment horizontal="center" vertical="center" wrapText="1"/>
    </xf>
    <xf numFmtId="0" fontId="3" fillId="0" borderId="20" xfId="14" applyFont="1" applyFill="1" applyBorder="1" applyAlignment="1" applyProtection="1">
      <alignment horizontal="center" vertical="center" wrapText="1"/>
    </xf>
    <xf numFmtId="0" fontId="3" fillId="0" borderId="0" xfId="14" applyFont="1" applyBorder="1" applyAlignment="1" applyProtection="1">
      <alignment horizontal="center" vertical="center" wrapText="1"/>
    </xf>
    <xf numFmtId="0" fontId="3" fillId="0" borderId="6" xfId="14" applyFont="1" applyBorder="1" applyAlignment="1" applyProtection="1">
      <alignment horizontal="center" vertic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49" fontId="4" fillId="4" borderId="7" xfId="14" applyNumberFormat="1" applyFont="1" applyFill="1" applyBorder="1" applyAlignment="1" applyProtection="1">
      <alignment horizontal="center" vertical="center" wrapText="1"/>
    </xf>
    <xf numFmtId="49" fontId="4" fillId="0" borderId="8" xfId="14" applyNumberFormat="1" applyFont="1" applyFill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4" fillId="0" borderId="9" xfId="14" applyFont="1" applyBorder="1" applyAlignment="1" applyProtection="1">
      <alignment vertical="center" wrapText="1"/>
    </xf>
    <xf numFmtId="49" fontId="4" fillId="0" borderId="5" xfId="14" applyNumberFormat="1" applyFont="1" applyBorder="1" applyAlignment="1" applyProtection="1">
      <alignment horizontal="center" vertical="center" wrapText="1"/>
    </xf>
    <xf numFmtId="0" fontId="4" fillId="0" borderId="9" xfId="14" applyFont="1" applyBorder="1" applyAlignment="1" applyProtection="1">
      <alignment wrapText="1"/>
    </xf>
    <xf numFmtId="49" fontId="4" fillId="0" borderId="5" xfId="14" applyNumberFormat="1" applyFont="1" applyBorder="1" applyAlignment="1" applyProtection="1">
      <alignment horizontal="center" wrapText="1"/>
    </xf>
    <xf numFmtId="0" fontId="4" fillId="0" borderId="14" xfId="14" applyFont="1" applyBorder="1" applyAlignment="1" applyProtection="1">
      <alignment vertical="center" wrapText="1"/>
    </xf>
    <xf numFmtId="49" fontId="4" fillId="0" borderId="12" xfId="14" applyNumberFormat="1" applyFont="1" applyBorder="1" applyAlignment="1" applyProtection="1">
      <alignment horizontal="center" vertical="center" wrapText="1"/>
    </xf>
    <xf numFmtId="0" fontId="3" fillId="0" borderId="16" xfId="14" applyFont="1" applyBorder="1" applyAlignment="1" applyProtection="1">
      <alignment vertical="center" wrapText="1"/>
    </xf>
    <xf numFmtId="49" fontId="3" fillId="0" borderId="17" xfId="14" applyNumberFormat="1" applyFont="1" applyBorder="1" applyAlignment="1" applyProtection="1">
      <alignment horizontal="center" vertical="center" wrapText="1"/>
    </xf>
    <xf numFmtId="0" fontId="3" fillId="0" borderId="0" xfId="14" applyFont="1" applyBorder="1" applyAlignment="1" applyProtection="1">
      <alignment vertical="center" wrapText="1"/>
    </xf>
    <xf numFmtId="49" fontId="3" fillId="0" borderId="0" xfId="14" applyNumberFormat="1" applyFont="1" applyBorder="1" applyAlignment="1" applyProtection="1">
      <alignment horizontal="center" vertical="center" wrapText="1"/>
    </xf>
    <xf numFmtId="3" fontId="4" fillId="0" borderId="0" xfId="14" applyNumberFormat="1" applyFont="1" applyBorder="1" applyAlignment="1" applyProtection="1">
      <alignment vertical="center"/>
    </xf>
    <xf numFmtId="0" fontId="3" fillId="0" borderId="0" xfId="14" applyFont="1" applyBorder="1" applyAlignment="1" applyProtection="1">
      <alignment horizontal="left" vertical="center"/>
    </xf>
    <xf numFmtId="0" fontId="3" fillId="0" borderId="0" xfId="14" applyFont="1" applyBorder="1" applyAlignment="1" applyProtection="1">
      <alignment horizontal="left" vertical="center" wrapText="1"/>
    </xf>
    <xf numFmtId="0" fontId="4" fillId="0" borderId="0" xfId="14" applyFont="1" applyAlignment="1" applyProtection="1">
      <alignment wrapText="1"/>
    </xf>
    <xf numFmtId="49" fontId="4" fillId="0" borderId="0" xfId="14" applyNumberFormat="1" applyFont="1" applyAlignment="1" applyProtection="1">
      <alignment horizontal="center" wrapText="1"/>
    </xf>
    <xf numFmtId="0" fontId="4" fillId="0" borderId="0" xfId="13" applyFont="1" applyAlignment="1" applyProtection="1">
      <alignment horizontal="centerContinuous"/>
    </xf>
    <xf numFmtId="0" fontId="3" fillId="0" borderId="0" xfId="13" applyFont="1" applyBorder="1" applyAlignment="1" applyProtection="1">
      <alignment wrapText="1"/>
    </xf>
    <xf numFmtId="1" fontId="4" fillId="0" borderId="0" xfId="13" applyNumberFormat="1" applyFont="1" applyBorder="1" applyProtection="1"/>
    <xf numFmtId="0" fontId="3" fillId="0" borderId="0" xfId="13" applyFont="1" applyBorder="1" applyAlignment="1" applyProtection="1">
      <alignment horizontal="right" vertical="center" wrapText="1"/>
    </xf>
    <xf numFmtId="1" fontId="4" fillId="0" borderId="0" xfId="13" applyNumberFormat="1" applyFont="1" applyProtection="1"/>
    <xf numFmtId="0" fontId="4" fillId="0" borderId="0" xfId="13" applyFont="1" applyAlignment="1" applyProtection="1">
      <alignment wrapText="1"/>
    </xf>
    <xf numFmtId="0" fontId="4" fillId="0" borderId="9" xfId="11" applyFont="1" applyBorder="1" applyAlignment="1" applyProtection="1">
      <alignment vertical="top" wrapText="1"/>
    </xf>
    <xf numFmtId="0" fontId="4" fillId="0" borderId="5" xfId="11" applyFont="1" applyBorder="1" applyAlignment="1" applyProtection="1">
      <alignment horizontal="left" vertical="top" wrapText="1"/>
    </xf>
    <xf numFmtId="49" fontId="3" fillId="0" borderId="0" xfId="11" applyNumberFormat="1" applyFont="1" applyBorder="1" applyAlignment="1" applyProtection="1">
      <alignment vertical="top" wrapText="1"/>
    </xf>
    <xf numFmtId="1" fontId="4" fillId="0" borderId="0" xfId="11" applyNumberFormat="1" applyFont="1" applyBorder="1" applyAlignment="1" applyProtection="1">
      <alignment vertical="top" wrapText="1"/>
    </xf>
    <xf numFmtId="0" fontId="4" fillId="0" borderId="0" xfId="11" applyFont="1" applyAlignment="1" applyProtection="1">
      <alignment horizontal="left" vertical="top" wrapText="1"/>
    </xf>
    <xf numFmtId="0" fontId="20" fillId="0" borderId="0" xfId="11" applyFont="1" applyBorder="1" applyAlignment="1" applyProtection="1">
      <alignment vertical="top"/>
    </xf>
    <xf numFmtId="1" fontId="4" fillId="0" borderId="0" xfId="11" applyNumberFormat="1" applyFont="1" applyAlignment="1" applyProtection="1">
      <alignment vertical="top" wrapText="1"/>
    </xf>
    <xf numFmtId="49" fontId="4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4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4" fillId="3" borderId="5" xfId="15" applyNumberFormat="1" applyFont="1" applyFill="1" applyBorder="1" applyProtection="1">
      <protection locked="0"/>
    </xf>
    <xf numFmtId="166" fontId="17" fillId="5" borderId="0" xfId="0" applyNumberFormat="1" applyFont="1" applyFill="1"/>
    <xf numFmtId="166" fontId="17" fillId="0" borderId="0" xfId="0" applyNumberFormat="1" applyFont="1"/>
    <xf numFmtId="3" fontId="3" fillId="3" borderId="7" xfId="11" applyNumberFormat="1" applyFont="1" applyFill="1" applyBorder="1" applyAlignment="1" applyProtection="1">
      <alignment vertical="top"/>
      <protection locked="0"/>
    </xf>
    <xf numFmtId="3" fontId="3" fillId="3" borderId="8" xfId="11" applyNumberFormat="1" applyFont="1" applyFill="1" applyBorder="1" applyAlignment="1" applyProtection="1">
      <alignment vertical="top"/>
      <protection locked="0"/>
    </xf>
    <xf numFmtId="3" fontId="3" fillId="0" borderId="5" xfId="14" applyNumberFormat="1" applyFont="1" applyFill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0" borderId="13" xfId="14" applyNumberFormat="1" applyFont="1" applyFill="1" applyBorder="1" applyAlignment="1" applyProtection="1">
      <alignment vertical="center"/>
    </xf>
    <xf numFmtId="3" fontId="3" fillId="0" borderId="17" xfId="14" applyNumberFormat="1" applyFont="1" applyBorder="1" applyAlignment="1" applyProtection="1">
      <alignment vertical="center"/>
    </xf>
    <xf numFmtId="3" fontId="3" fillId="0" borderId="25" xfId="14" applyNumberFormat="1" applyFont="1" applyBorder="1" applyAlignment="1" applyProtection="1">
      <alignment vertical="center"/>
    </xf>
    <xf numFmtId="0" fontId="26" fillId="6" borderId="41" xfId="15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>
      <alignment vertical="center" wrapText="1"/>
    </xf>
    <xf numFmtId="0" fontId="4" fillId="0" borderId="41" xfId="15" applyFont="1" applyFill="1" applyBorder="1" applyAlignment="1" applyProtection="1">
      <alignment horizontal="center" vertical="center" wrapText="1"/>
    </xf>
    <xf numFmtId="0" fontId="27" fillId="7" borderId="41" xfId="0" applyFont="1" applyFill="1" applyBorder="1" applyAlignment="1">
      <alignment horizontal="center" vertical="center" wrapText="1"/>
    </xf>
    <xf numFmtId="3" fontId="4" fillId="0" borderId="7" xfId="11" applyNumberFormat="1" applyFont="1" applyBorder="1" applyAlignment="1" applyProtection="1">
      <alignment vertical="top" wrapText="1"/>
    </xf>
    <xf numFmtId="3" fontId="4" fillId="0" borderId="8" xfId="11" applyNumberFormat="1" applyFont="1" applyBorder="1" applyAlignment="1" applyProtection="1">
      <alignment vertical="top" wrapText="1"/>
    </xf>
    <xf numFmtId="3" fontId="4" fillId="0" borderId="5" xfId="11" applyNumberFormat="1" applyFont="1" applyBorder="1" applyAlignment="1" applyProtection="1">
      <alignment vertical="top" wrapText="1"/>
    </xf>
    <xf numFmtId="3" fontId="4" fillId="0" borderId="13" xfId="11" applyNumberFormat="1" applyFont="1" applyBorder="1" applyAlignment="1" applyProtection="1">
      <alignment vertical="top" wrapText="1"/>
    </xf>
    <xf numFmtId="3" fontId="11" fillId="0" borderId="5" xfId="11" applyNumberFormat="1" applyFont="1" applyBorder="1" applyAlignment="1" applyProtection="1">
      <alignment vertical="top" wrapText="1"/>
    </xf>
    <xf numFmtId="3" fontId="11" fillId="0" borderId="13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3" fillId="0" borderId="12" xfId="11" applyNumberFormat="1" applyFont="1" applyBorder="1" applyAlignment="1" applyProtection="1">
      <alignment vertical="top" wrapText="1"/>
    </xf>
    <xf numFmtId="3" fontId="3" fillId="0" borderId="15" xfId="11" applyNumberFormat="1" applyFont="1" applyBorder="1" applyAlignment="1" applyProtection="1">
      <alignment vertical="top" wrapText="1"/>
    </xf>
    <xf numFmtId="3" fontId="3" fillId="0" borderId="17" xfId="11" applyNumberFormat="1" applyFont="1" applyBorder="1" applyAlignment="1" applyProtection="1">
      <alignment vertical="center" wrapText="1"/>
    </xf>
    <xf numFmtId="3" fontId="3" fillId="0" borderId="25" xfId="11" applyNumberFormat="1" applyFont="1" applyBorder="1" applyAlignment="1" applyProtection="1">
      <alignment vertical="center" wrapText="1"/>
    </xf>
    <xf numFmtId="3" fontId="4" fillId="4" borderId="7" xfId="5" applyNumberFormat="1" applyFont="1" applyFill="1" applyBorder="1" applyAlignment="1" applyProtection="1">
      <alignment vertical="top" wrapText="1"/>
    </xf>
    <xf numFmtId="3" fontId="4" fillId="4" borderId="8" xfId="5" applyNumberFormat="1" applyFont="1" applyFill="1" applyBorder="1" applyAlignment="1" applyProtection="1">
      <alignment vertical="top" wrapText="1"/>
    </xf>
    <xf numFmtId="3" fontId="4" fillId="4" borderId="5" xfId="5" applyNumberFormat="1" applyFont="1" applyFill="1" applyBorder="1" applyAlignment="1" applyProtection="1">
      <alignment vertical="top" wrapText="1"/>
    </xf>
    <xf numFmtId="3" fontId="4" fillId="4" borderId="13" xfId="5" applyNumberFormat="1" applyFont="1" applyFill="1" applyBorder="1" applyAlignment="1" applyProtection="1">
      <alignment vertical="top" wrapText="1"/>
    </xf>
    <xf numFmtId="3" fontId="11" fillId="0" borderId="5" xfId="11" applyNumberFormat="1" applyFont="1" applyBorder="1" applyAlignment="1" applyProtection="1">
      <alignment vertical="center" wrapText="1"/>
    </xf>
    <xf numFmtId="3" fontId="11" fillId="0" borderId="13" xfId="11" applyNumberFormat="1" applyFont="1" applyBorder="1" applyAlignment="1" applyProtection="1">
      <alignment vertical="center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4" fillId="0" borderId="5" xfId="11" applyNumberFormat="1" applyFont="1" applyFill="1" applyBorder="1" applyAlignment="1" applyProtection="1">
      <alignment vertical="top" wrapText="1"/>
    </xf>
    <xf numFmtId="3" fontId="4" fillId="0" borderId="13" xfId="11" applyNumberFormat="1" applyFont="1" applyFill="1" applyBorder="1" applyAlignment="1" applyProtection="1">
      <alignment vertical="top" wrapText="1"/>
    </xf>
    <xf numFmtId="3" fontId="4" fillId="0" borderId="5" xfId="5" applyNumberFormat="1" applyFont="1" applyBorder="1" applyAlignment="1" applyProtection="1">
      <alignment vertical="top" wrapText="1"/>
    </xf>
    <xf numFmtId="3" fontId="4" fillId="0" borderId="13" xfId="5" applyNumberFormat="1" applyFont="1" applyBorder="1" applyAlignment="1" applyProtection="1">
      <alignment vertical="top" wrapText="1"/>
    </xf>
    <xf numFmtId="3" fontId="4" fillId="0" borderId="12" xfId="5" applyNumberFormat="1" applyFont="1" applyBorder="1" applyAlignment="1" applyProtection="1">
      <alignment vertical="top" wrapText="1"/>
    </xf>
    <xf numFmtId="3" fontId="4" fillId="0" borderId="15" xfId="5" applyNumberFormat="1" applyFont="1" applyBorder="1" applyAlignment="1" applyProtection="1">
      <alignment vertical="top" wrapText="1"/>
    </xf>
    <xf numFmtId="3" fontId="4" fillId="0" borderId="7" xfId="5" applyNumberFormat="1" applyFont="1" applyBorder="1" applyAlignment="1" applyProtection="1">
      <alignment vertical="top" wrapText="1"/>
    </xf>
    <xf numFmtId="3" fontId="4" fillId="0" borderId="8" xfId="5" applyNumberFormat="1" applyFont="1" applyBorder="1" applyAlignment="1" applyProtection="1">
      <alignment vertical="top" wrapText="1"/>
    </xf>
    <xf numFmtId="3" fontId="4" fillId="0" borderId="13" xfId="11" applyNumberFormat="1" applyFont="1" applyBorder="1" applyAlignment="1" applyProtection="1">
      <alignment vertical="top"/>
    </xf>
    <xf numFmtId="3" fontId="4" fillId="0" borderId="5" xfId="5" applyNumberFormat="1" applyFont="1" applyBorder="1" applyAlignment="1" applyProtection="1">
      <alignment vertical="top"/>
    </xf>
    <xf numFmtId="3" fontId="4" fillId="0" borderId="13" xfId="5" applyNumberFormat="1" applyFont="1" applyBorder="1" applyAlignment="1" applyProtection="1">
      <alignment vertical="top"/>
    </xf>
    <xf numFmtId="3" fontId="4" fillId="0" borderId="12" xfId="5" applyNumberFormat="1" applyFont="1" applyBorder="1" applyAlignment="1" applyProtection="1">
      <alignment vertical="top"/>
    </xf>
    <xf numFmtId="3" fontId="4" fillId="0" borderId="15" xfId="5" applyNumberFormat="1" applyFont="1" applyBorder="1" applyAlignment="1" applyProtection="1">
      <alignment vertical="top"/>
    </xf>
    <xf numFmtId="3" fontId="3" fillId="0" borderId="5" xfId="13" applyNumberFormat="1" applyFont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11" fillId="0" borderId="5" xfId="13" applyNumberFormat="1" applyFont="1" applyBorder="1" applyAlignment="1" applyProtection="1">
      <alignment vertical="center"/>
    </xf>
    <xf numFmtId="3" fontId="11" fillId="0" borderId="13" xfId="13" applyNumberFormat="1" applyFont="1" applyBorder="1" applyAlignment="1" applyProtection="1">
      <alignment vertical="center"/>
    </xf>
    <xf numFmtId="3" fontId="3" fillId="0" borderId="17" xfId="13" applyNumberFormat="1" applyFont="1" applyBorder="1" applyAlignment="1" applyProtection="1">
      <alignment vertical="center"/>
    </xf>
    <xf numFmtId="3" fontId="3" fillId="0" borderId="25" xfId="13" applyNumberFormat="1" applyFont="1" applyBorder="1" applyAlignment="1" applyProtection="1">
      <alignment vertical="center"/>
    </xf>
    <xf numFmtId="3" fontId="4" fillId="0" borderId="7" xfId="13" applyNumberFormat="1" applyFont="1" applyBorder="1" applyAlignment="1" applyProtection="1">
      <alignment vertical="center"/>
    </xf>
    <xf numFmtId="3" fontId="4" fillId="0" borderId="8" xfId="13" applyNumberFormat="1" applyFont="1" applyBorder="1" applyAlignment="1" applyProtection="1">
      <alignment vertical="center"/>
    </xf>
    <xf numFmtId="3" fontId="3" fillId="0" borderId="7" xfId="13" applyNumberFormat="1" applyFont="1" applyFill="1" applyBorder="1" applyAlignment="1" applyProtection="1">
      <alignment vertical="center"/>
    </xf>
    <xf numFmtId="3" fontId="3" fillId="0" borderId="8" xfId="13" applyNumberFormat="1" applyFont="1" applyFill="1" applyBorder="1" applyAlignment="1" applyProtection="1">
      <alignment vertical="center"/>
    </xf>
    <xf numFmtId="3" fontId="11" fillId="0" borderId="12" xfId="13" applyNumberFormat="1" applyFont="1" applyBorder="1" applyAlignment="1" applyProtection="1">
      <alignment vertical="center"/>
    </xf>
    <xf numFmtId="3" fontId="11" fillId="0" borderId="15" xfId="13" applyNumberFormat="1" applyFont="1" applyBorder="1" applyAlignment="1" applyProtection="1">
      <alignment vertical="center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11" fillId="3" borderId="5" xfId="11" applyNumberFormat="1" applyFont="1" applyFill="1" applyBorder="1" applyAlignment="1" applyProtection="1">
      <alignment vertical="center"/>
      <protection locked="0"/>
    </xf>
    <xf numFmtId="3" fontId="11" fillId="3" borderId="13" xfId="11" applyNumberFormat="1" applyFont="1" applyFill="1" applyBorder="1" applyAlignment="1" applyProtection="1">
      <alignment vertical="center"/>
      <protection locked="0"/>
    </xf>
    <xf numFmtId="4" fontId="4" fillId="0" borderId="41" xfId="15" applyNumberFormat="1" applyFont="1" applyFill="1" applyBorder="1" applyAlignment="1" applyProtection="1">
      <alignment horizontal="right" vertical="center" wrapText="1" indent="1"/>
    </xf>
    <xf numFmtId="10" fontId="4" fillId="0" borderId="41" xfId="16" applyNumberFormat="1" applyFont="1" applyFill="1" applyBorder="1" applyAlignment="1" applyProtection="1">
      <alignment horizontal="right" vertical="center" wrapText="1" indent="1"/>
    </xf>
    <xf numFmtId="0" fontId="28" fillId="7" borderId="42" xfId="0" applyFont="1" applyFill="1" applyBorder="1" applyAlignment="1">
      <alignment horizontal="left" vertical="center"/>
    </xf>
    <xf numFmtId="0" fontId="28" fillId="7" borderId="43" xfId="0" applyFont="1" applyFill="1" applyBorder="1" applyAlignment="1">
      <alignment horizontal="left" vertical="center"/>
    </xf>
    <xf numFmtId="0" fontId="29" fillId="7" borderId="44" xfId="0" applyFont="1" applyFill="1" applyBorder="1" applyAlignment="1">
      <alignment horizontal="left" indent="2"/>
    </xf>
    <xf numFmtId="0" fontId="30" fillId="0" borderId="0" xfId="0" applyFont="1" applyAlignment="1">
      <alignment vertical="center"/>
    </xf>
    <xf numFmtId="10" fontId="4" fillId="0" borderId="41" xfId="15" applyNumberFormat="1" applyFont="1" applyFill="1" applyBorder="1" applyAlignment="1" applyProtection="1">
      <alignment horizontal="right" vertical="center" wrapText="1" indent="1"/>
    </xf>
    <xf numFmtId="0" fontId="27" fillId="7" borderId="44" xfId="0" applyFont="1" applyFill="1" applyBorder="1" applyAlignment="1">
      <alignment horizontal="center" vertical="center" wrapText="1"/>
    </xf>
    <xf numFmtId="4" fontId="4" fillId="0" borderId="41" xfId="16" applyNumberFormat="1" applyFont="1" applyFill="1" applyBorder="1" applyAlignment="1" applyProtection="1">
      <alignment horizontal="right" vertical="center" wrapText="1" indent="1"/>
    </xf>
    <xf numFmtId="3" fontId="4" fillId="0" borderId="5" xfId="14" applyNumberFormat="1" applyFont="1" applyFill="1" applyBorder="1" applyAlignment="1" applyProtection="1">
      <alignment vertical="center"/>
    </xf>
    <xf numFmtId="3" fontId="3" fillId="0" borderId="17" xfId="14" applyNumberFormat="1" applyFont="1" applyFill="1" applyBorder="1" applyAlignment="1" applyProtection="1">
      <alignment vertical="center"/>
    </xf>
    <xf numFmtId="3" fontId="3" fillId="0" borderId="12" xfId="14" applyNumberFormat="1" applyFont="1" applyFill="1" applyBorder="1" applyAlignment="1" applyProtection="1">
      <alignment vertical="center"/>
    </xf>
    <xf numFmtId="3" fontId="3" fillId="0" borderId="5" xfId="14" applyNumberFormat="1" applyFont="1" applyBorder="1" applyAlignment="1" applyProtection="1">
      <alignment vertical="center"/>
    </xf>
    <xf numFmtId="3" fontId="3" fillId="0" borderId="13" xfId="14" applyNumberFormat="1" applyFont="1" applyBorder="1" applyAlignment="1" applyProtection="1">
      <alignment vertical="center"/>
    </xf>
    <xf numFmtId="3" fontId="3" fillId="4" borderId="5" xfId="14" applyNumberFormat="1" applyFont="1" applyFill="1" applyBorder="1" applyAlignment="1" applyProtection="1">
      <alignment vertical="center"/>
    </xf>
    <xf numFmtId="3" fontId="4" fillId="0" borderId="11" xfId="12" applyNumberFormat="1" applyFont="1" applyFill="1" applyBorder="1" applyAlignment="1" applyProtection="1">
      <alignment wrapText="1"/>
    </xf>
    <xf numFmtId="3" fontId="4" fillId="0" borderId="22" xfId="12" applyNumberFormat="1" applyFont="1" applyFill="1" applyBorder="1" applyAlignment="1" applyProtection="1">
      <alignment wrapText="1"/>
    </xf>
    <xf numFmtId="3" fontId="3" fillId="0" borderId="19" xfId="12" applyNumberFormat="1" applyFont="1" applyFill="1" applyBorder="1" applyAlignment="1" applyProtection="1">
      <alignment wrapText="1"/>
    </xf>
    <xf numFmtId="3" fontId="3" fillId="0" borderId="20" xfId="12" applyNumberFormat="1" applyFont="1" applyFill="1" applyBorder="1" applyAlignment="1" applyProtection="1">
      <alignment wrapText="1"/>
    </xf>
    <xf numFmtId="3" fontId="3" fillId="0" borderId="12" xfId="12" applyNumberFormat="1" applyFont="1" applyFill="1" applyBorder="1" applyAlignment="1" applyProtection="1">
      <alignment wrapText="1"/>
    </xf>
    <xf numFmtId="3" fontId="3" fillId="0" borderId="15" xfId="12" applyNumberFormat="1" applyFont="1" applyFill="1" applyBorder="1" applyAlignment="1" applyProtection="1">
      <alignment wrapText="1"/>
    </xf>
    <xf numFmtId="0" fontId="22" fillId="0" borderId="0" xfId="0" applyNumberFormat="1" applyFont="1" applyAlignment="1" applyProtection="1">
      <alignment horizontal="centerContinuous"/>
    </xf>
    <xf numFmtId="0" fontId="4" fillId="0" borderId="0" xfId="0" applyNumberFormat="1" applyFont="1" applyAlignment="1" applyProtection="1">
      <alignment horizontal="centerContinuous"/>
    </xf>
    <xf numFmtId="0" fontId="4" fillId="0" borderId="0" xfId="0" applyFont="1" applyProtection="1">
      <protection hidden="1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0" fontId="32" fillId="8" borderId="45" xfId="0" applyFont="1" applyFill="1" applyBorder="1" applyAlignment="1" applyProtection="1">
      <alignment horizontal="center" vertical="center"/>
    </xf>
    <xf numFmtId="0" fontId="32" fillId="8" borderId="45" xfId="0" applyFont="1" applyFill="1" applyBorder="1" applyAlignment="1">
      <alignment horizontal="center" vertical="center"/>
    </xf>
    <xf numFmtId="0" fontId="32" fillId="9" borderId="45" xfId="0" applyFont="1" applyFill="1" applyBorder="1" applyAlignment="1">
      <alignment horizontal="center" vertical="center"/>
    </xf>
    <xf numFmtId="0" fontId="32" fillId="10" borderId="45" xfId="0" applyFont="1" applyFill="1" applyBorder="1" applyAlignment="1">
      <alignment horizontal="center" vertical="center"/>
    </xf>
    <xf numFmtId="0" fontId="32" fillId="11" borderId="45" xfId="0" applyFont="1" applyFill="1" applyBorder="1" applyAlignment="1">
      <alignment horizontal="center" vertical="center"/>
    </xf>
    <xf numFmtId="3" fontId="33" fillId="0" borderId="45" xfId="0" applyNumberFormat="1" applyFont="1" applyBorder="1" applyAlignment="1">
      <alignment horizontal="right" vertical="center" indent="1"/>
    </xf>
    <xf numFmtId="4" fontId="33" fillId="0" borderId="45" xfId="0" applyNumberFormat="1" applyFont="1" applyBorder="1" applyAlignment="1">
      <alignment horizontal="right" vertical="center" indent="1"/>
    </xf>
    <xf numFmtId="0" fontId="34" fillId="0" borderId="45" xfId="0" applyFont="1" applyFill="1" applyBorder="1" applyAlignment="1">
      <alignment horizontal="center" vertical="center"/>
    </xf>
    <xf numFmtId="0" fontId="34" fillId="0" borderId="45" xfId="0" applyFont="1" applyBorder="1" applyAlignment="1">
      <alignment horizontal="center" vertical="center" wrapText="1"/>
    </xf>
    <xf numFmtId="3" fontId="4" fillId="0" borderId="41" xfId="15" applyNumberFormat="1" applyFont="1" applyFill="1" applyBorder="1" applyAlignment="1" applyProtection="1">
      <alignment horizontal="right" vertical="center" wrapText="1" indent="1"/>
    </xf>
    <xf numFmtId="0" fontId="4" fillId="12" borderId="5" xfId="8" applyFont="1" applyFill="1" applyBorder="1" applyAlignment="1" applyProtection="1">
      <alignment horizontal="left" vertical="center" wrapText="1"/>
      <protection locked="0"/>
    </xf>
    <xf numFmtId="49" fontId="4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35" xfId="15" applyFont="1" applyBorder="1" applyAlignment="1" applyProtection="1">
      <alignment horizontal="centerContinuous" vertical="center" wrapText="1"/>
    </xf>
    <xf numFmtId="0" fontId="4" fillId="0" borderId="36" xfId="15" applyFont="1" applyBorder="1" applyAlignment="1" applyProtection="1">
      <alignment horizontal="centerContinuous" vertical="center" wrapText="1"/>
    </xf>
    <xf numFmtId="49" fontId="35" fillId="0" borderId="35" xfId="15" applyNumberFormat="1" applyFont="1" applyFill="1" applyBorder="1" applyAlignment="1" applyProtection="1">
      <alignment horizontal="centerContinuous"/>
    </xf>
    <xf numFmtId="0" fontId="36" fillId="0" borderId="36" xfId="15" applyFont="1" applyFill="1" applyBorder="1" applyAlignment="1" applyProtection="1">
      <alignment horizontal="centerContinuous" vertical="center" wrapText="1"/>
    </xf>
    <xf numFmtId="0" fontId="3" fillId="0" borderId="3" xfId="15" applyFont="1" applyFill="1" applyBorder="1" applyAlignment="1" applyProtection="1">
      <alignment horizontal="centerContinuous" vertical="center" wrapText="1"/>
    </xf>
    <xf numFmtId="0" fontId="4" fillId="0" borderId="4" xfId="15" applyFont="1" applyFill="1" applyBorder="1" applyAlignment="1" applyProtection="1">
      <alignment horizontal="centerContinuous" vertical="center" wrapText="1"/>
    </xf>
    <xf numFmtId="0" fontId="35" fillId="0" borderId="35" xfId="15" applyFont="1" applyBorder="1" applyAlignment="1" applyProtection="1">
      <alignment horizontal="centerContinuous" vertical="center" wrapText="1"/>
    </xf>
    <xf numFmtId="0" fontId="31" fillId="0" borderId="0" xfId="0" applyFont="1" applyProtection="1"/>
    <xf numFmtId="49" fontId="37" fillId="3" borderId="37" xfId="3" applyNumberFormat="1" applyFont="1" applyFill="1" applyBorder="1" applyAlignment="1" applyProtection="1">
      <protection locked="0"/>
    </xf>
    <xf numFmtId="49" fontId="37" fillId="3" borderId="2" xfId="3" applyNumberFormat="1" applyFont="1" applyFill="1" applyBorder="1" applyAlignment="1" applyProtection="1">
      <protection locked="0"/>
    </xf>
    <xf numFmtId="0" fontId="24" fillId="0" borderId="0" xfId="12" applyFont="1" applyAlignment="1" applyProtection="1">
      <alignment wrapText="1"/>
    </xf>
    <xf numFmtId="0" fontId="23" fillId="0" borderId="0" xfId="12" applyFont="1" applyAlignment="1" applyProtection="1">
      <alignment horizontal="left" wrapText="1"/>
    </xf>
    <xf numFmtId="0" fontId="4" fillId="0" borderId="0" xfId="11" applyFont="1" applyBorder="1" applyAlignment="1" applyProtection="1">
      <alignment horizontal="right" vertical="center" indent="2"/>
      <protection hidden="1"/>
    </xf>
    <xf numFmtId="0" fontId="4" fillId="0" borderId="0" xfId="11" applyFont="1" applyBorder="1" applyAlignment="1" applyProtection="1">
      <alignment horizontal="right" vertical="center" indent="2"/>
    </xf>
    <xf numFmtId="0" fontId="4" fillId="0" borderId="0" xfId="11" applyFont="1" applyAlignment="1" applyProtection="1">
      <alignment vertical="top" wrapText="1"/>
      <protection locked="0"/>
    </xf>
    <xf numFmtId="165" fontId="4" fillId="0" borderId="0" xfId="11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1" fillId="0" borderId="0" xfId="0" applyFont="1" applyProtection="1">
      <protection hidden="1"/>
    </xf>
    <xf numFmtId="0" fontId="1" fillId="0" borderId="0" xfId="0" applyFont="1" applyProtection="1">
      <protection locked="0"/>
    </xf>
    <xf numFmtId="0" fontId="4" fillId="0" borderId="0" xfId="11" applyFont="1" applyAlignment="1" applyProtection="1">
      <alignment vertical="top" wrapText="1"/>
      <protection locked="0"/>
    </xf>
    <xf numFmtId="165" fontId="4" fillId="0" borderId="0" xfId="11" applyNumberFormat="1" applyFont="1" applyAlignment="1" applyProtection="1">
      <alignment horizontal="left" vertical="center"/>
    </xf>
    <xf numFmtId="0" fontId="4" fillId="0" borderId="0" xfId="11" applyFont="1" applyBorder="1" applyAlignment="1" applyProtection="1">
      <alignment vertical="center"/>
    </xf>
    <xf numFmtId="0" fontId="4" fillId="0" borderId="0" xfId="11" applyFont="1" applyBorder="1" applyAlignment="1" applyProtection="1">
      <alignment horizontal="left" vertical="center"/>
    </xf>
    <xf numFmtId="0" fontId="4" fillId="0" borderId="0" xfId="13" applyFont="1" applyBorder="1" applyAlignment="1" applyProtection="1">
      <alignment horizontal="left" wrapText="1"/>
    </xf>
    <xf numFmtId="0" fontId="23" fillId="0" borderId="0" xfId="12" applyFont="1" applyAlignment="1" applyProtection="1">
      <alignment horizontal="left" wrapText="1"/>
    </xf>
    <xf numFmtId="0" fontId="3" fillId="0" borderId="30" xfId="14" applyFont="1" applyBorder="1" applyAlignment="1" applyProtection="1">
      <alignment horizontal="center" vertical="center" wrapText="1"/>
    </xf>
    <xf numFmtId="0" fontId="3" fillId="0" borderId="24" xfId="14" applyFont="1" applyBorder="1" applyAlignment="1" applyProtection="1">
      <alignment horizontal="center" vertical="center" wrapText="1"/>
    </xf>
    <xf numFmtId="0" fontId="3" fillId="0" borderId="11" xfId="14" applyFont="1" applyBorder="1" applyAlignment="1" applyProtection="1">
      <alignment horizontal="center" vertical="center" wrapText="1"/>
    </xf>
    <xf numFmtId="0" fontId="3" fillId="0" borderId="5" xfId="14" applyFont="1" applyBorder="1" applyAlignment="1" applyProtection="1">
      <alignment horizontal="center" vertical="center" wrapText="1"/>
    </xf>
    <xf numFmtId="0" fontId="3" fillId="0" borderId="29" xfId="14" applyFont="1" applyBorder="1" applyAlignment="1" applyProtection="1">
      <alignment horizontal="center" vertical="center" wrapText="1"/>
    </xf>
    <xf numFmtId="0" fontId="3" fillId="0" borderId="23" xfId="14" applyFont="1" applyBorder="1" applyAlignment="1" applyProtection="1">
      <alignment horizontal="center" vertical="center" wrapText="1"/>
    </xf>
    <xf numFmtId="0" fontId="3" fillId="0" borderId="21" xfId="14" applyFont="1" applyBorder="1" applyAlignment="1" applyProtection="1">
      <alignment horizontal="center" vertical="center" wrapText="1"/>
    </xf>
    <xf numFmtId="49" fontId="3" fillId="0" borderId="30" xfId="14" applyNumberFormat="1" applyFont="1" applyBorder="1" applyAlignment="1" applyProtection="1">
      <alignment horizontal="center" vertical="center" wrapText="1"/>
    </xf>
    <xf numFmtId="49" fontId="3" fillId="0" borderId="24" xfId="14" applyNumberFormat="1" applyFont="1" applyBorder="1" applyAlignment="1" applyProtection="1">
      <alignment horizontal="center" vertical="center" wrapText="1"/>
    </xf>
    <xf numFmtId="49" fontId="3" fillId="0" borderId="11" xfId="14" applyNumberFormat="1" applyFont="1" applyBorder="1" applyAlignment="1" applyProtection="1">
      <alignment horizontal="center" vertical="center" wrapText="1"/>
    </xf>
    <xf numFmtId="0" fontId="3" fillId="0" borderId="12" xfId="14" applyFont="1" applyBorder="1" applyAlignment="1" applyProtection="1">
      <alignment horizontal="center" vertical="center" wrapText="1"/>
    </xf>
    <xf numFmtId="0" fontId="3" fillId="0" borderId="30" xfId="9" applyFont="1" applyBorder="1" applyAlignment="1" applyProtection="1">
      <alignment horizontal="center" vertical="center" wrapText="1"/>
    </xf>
    <xf numFmtId="0" fontId="3" fillId="0" borderId="11" xfId="9" applyFont="1" applyBorder="1" applyAlignment="1" applyProtection="1">
      <alignment horizontal="center" vertical="center" wrapText="1"/>
    </xf>
    <xf numFmtId="0" fontId="3" fillId="0" borderId="31" xfId="9" applyFont="1" applyBorder="1" applyAlignment="1" applyProtection="1">
      <alignment horizontal="center" vertical="center" wrapText="1"/>
    </xf>
    <xf numFmtId="0" fontId="3" fillId="0" borderId="22" xfId="9" applyFont="1" applyBorder="1" applyAlignment="1" applyProtection="1">
      <alignment horizontal="center" vertical="center" wrapText="1"/>
    </xf>
    <xf numFmtId="0" fontId="3" fillId="0" borderId="38" xfId="9" applyFont="1" applyBorder="1" applyAlignment="1" applyProtection="1">
      <alignment horizontal="center" vertical="center" wrapText="1"/>
    </xf>
    <xf numFmtId="0" fontId="3" fillId="0" borderId="39" xfId="9" applyFont="1" applyBorder="1" applyAlignment="1" applyProtection="1">
      <alignment horizontal="center" vertical="center" wrapText="1"/>
    </xf>
    <xf numFmtId="0" fontId="3" fillId="0" borderId="40" xfId="9" applyFont="1" applyBorder="1" applyAlignment="1" applyProtection="1">
      <alignment horizontal="center" vertical="center" wrapText="1"/>
    </xf>
    <xf numFmtId="0" fontId="3" fillId="0" borderId="4" xfId="9" applyFont="1" applyBorder="1" applyAlignment="1" applyProtection="1">
      <alignment horizontal="center" vertical="center" wrapText="1"/>
    </xf>
    <xf numFmtId="49" fontId="3" fillId="0" borderId="30" xfId="9" applyNumberFormat="1" applyFont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49" fontId="6" fillId="0" borderId="0" xfId="6" applyNumberFormat="1" applyFont="1" applyBorder="1" applyAlignment="1" applyProtection="1">
      <alignment horizontal="left" vertical="center" wrapText="1"/>
    </xf>
    <xf numFmtId="1" fontId="3" fillId="0" borderId="7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Border="1" applyAlignment="1" applyProtection="1">
      <alignment horizontal="center" vertical="center" wrapText="1"/>
    </xf>
    <xf numFmtId="0" fontId="3" fillId="0" borderId="6" xfId="6" applyFont="1" applyBorder="1" applyAlignment="1" applyProtection="1">
      <alignment horizontal="center" vertical="center" wrapText="1"/>
    </xf>
    <xf numFmtId="0" fontId="3" fillId="0" borderId="9" xfId="6" applyFont="1" applyBorder="1" applyAlignment="1" applyProtection="1">
      <alignment horizontal="center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3" fillId="0" borderId="7" xfId="6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0" fontId="3" fillId="0" borderId="8" xfId="6" applyFont="1" applyBorder="1" applyAlignment="1" applyProtection="1">
      <alignment horizontal="center" vertical="center" wrapText="1"/>
    </xf>
    <xf numFmtId="0" fontId="3" fillId="0" borderId="13" xfId="6" applyFont="1" applyBorder="1" applyAlignment="1" applyProtection="1">
      <alignment horizontal="center" vertical="center" wrapText="1"/>
    </xf>
    <xf numFmtId="0" fontId="3" fillId="0" borderId="6" xfId="7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center" vertical="center" wrapText="1"/>
    </xf>
    <xf numFmtId="49" fontId="6" fillId="0" borderId="0" xfId="7" applyNumberFormat="1" applyFont="1" applyAlignment="1" applyProtection="1">
      <alignment horizontal="left" vertical="top" wrapText="1"/>
    </xf>
    <xf numFmtId="0" fontId="3" fillId="0" borderId="5" xfId="7" applyFont="1" applyBorder="1" applyAlignment="1" applyProtection="1">
      <alignment horizontal="center" vertical="center" wrapText="1"/>
    </xf>
    <xf numFmtId="164" fontId="3" fillId="0" borderId="13" xfId="1" applyNumberFormat="1" applyFont="1" applyBorder="1" applyAlignment="1" applyProtection="1">
      <alignment horizontal="center" vertical="center" wrapText="1"/>
    </xf>
    <xf numFmtId="49" fontId="3" fillId="0" borderId="7" xfId="7" applyNumberFormat="1" applyFont="1" applyBorder="1" applyAlignment="1" applyProtection="1">
      <alignment horizontal="center" vertical="center" wrapText="1"/>
    </xf>
    <xf numFmtId="49" fontId="3" fillId="0" borderId="5" xfId="7" applyNumberFormat="1" applyFont="1" applyBorder="1" applyAlignment="1" applyProtection="1">
      <alignment horizontal="center" vertical="center" wrapText="1"/>
    </xf>
    <xf numFmtId="0" fontId="4" fillId="0" borderId="0" xfId="11" applyFont="1" applyBorder="1" applyAlignment="1" applyProtection="1">
      <alignment vertical="center"/>
      <protection locked="0"/>
    </xf>
    <xf numFmtId="0" fontId="4" fillId="0" borderId="0" xfId="11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Нормален" xfId="0" builtinId="0"/>
    <cellStyle name="Процент" xfId="16" builtinId="5"/>
    <cellStyle name="Хипервръзка" xfId="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="85" zoomScaleNormal="100" zoomScaleSheetLayoutView="85" workbookViewId="0">
      <selection activeCell="F10" sqref="F10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963</v>
      </c>
      <c r="B1" s="2"/>
      <c r="Z1" s="698">
        <v>1</v>
      </c>
      <c r="AA1" s="699">
        <f>IF(ISBLANK(_endDate),"",_endDate)</f>
        <v>42735</v>
      </c>
    </row>
    <row r="2" spans="1:27">
      <c r="A2" s="687" t="s">
        <v>964</v>
      </c>
      <c r="B2" s="682"/>
      <c r="Z2" s="698">
        <v>2</v>
      </c>
      <c r="AA2" s="699">
        <f>IF(ISBLANK(_pdeReportingDate),"",_pdeReportingDate)</f>
        <v>42823</v>
      </c>
    </row>
    <row r="3" spans="1:27">
      <c r="A3" s="683" t="s">
        <v>962</v>
      </c>
      <c r="B3" s="684"/>
      <c r="Z3" s="698">
        <v>3</v>
      </c>
      <c r="AA3" s="699" t="str">
        <f>IF(ISBLANK(_authorName),"",_authorName)</f>
        <v>Пенка Трендафилова</v>
      </c>
    </row>
    <row r="4" spans="1:27">
      <c r="A4" s="681" t="s">
        <v>965</v>
      </c>
      <c r="B4" s="682"/>
    </row>
    <row r="5" spans="1:27" ht="47.25">
      <c r="A5" s="685" t="s">
        <v>929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42370</v>
      </c>
    </row>
    <row r="10" spans="1:27">
      <c r="A10" s="7" t="s">
        <v>2</v>
      </c>
      <c r="B10" s="578">
        <v>42735</v>
      </c>
    </row>
    <row r="11" spans="1:27">
      <c r="A11" s="7" t="s">
        <v>977</v>
      </c>
      <c r="B11" s="578">
        <v>42823</v>
      </c>
    </row>
    <row r="12" spans="1:27">
      <c r="A12" s="8"/>
      <c r="B12" s="9"/>
    </row>
    <row r="13" spans="1:27">
      <c r="A13" s="3" t="s">
        <v>973</v>
      </c>
      <c r="B13" s="4"/>
    </row>
    <row r="14" spans="1:27">
      <c r="A14" s="7" t="s">
        <v>972</v>
      </c>
      <c r="B14" s="577" t="s">
        <v>989</v>
      </c>
    </row>
    <row r="15" spans="1:27">
      <c r="A15" s="10" t="s">
        <v>969</v>
      </c>
      <c r="B15" s="579" t="s">
        <v>925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991</v>
      </c>
    </row>
    <row r="18" spans="1:2">
      <c r="A18" s="7" t="s">
        <v>919</v>
      </c>
      <c r="B18" s="577" t="s">
        <v>992</v>
      </c>
    </row>
    <row r="19" spans="1:2">
      <c r="A19" s="7" t="s">
        <v>4</v>
      </c>
      <c r="B19" s="577" t="s">
        <v>993</v>
      </c>
    </row>
    <row r="20" spans="1:2">
      <c r="A20" s="7" t="s">
        <v>5</v>
      </c>
      <c r="B20" s="577" t="s">
        <v>993</v>
      </c>
    </row>
    <row r="21" spans="1:2">
      <c r="A21" s="10" t="s">
        <v>6</v>
      </c>
      <c r="B21" s="579" t="s">
        <v>994</v>
      </c>
    </row>
    <row r="22" spans="1:2">
      <c r="A22" s="10" t="s">
        <v>917</v>
      </c>
      <c r="B22" s="579" t="s">
        <v>995</v>
      </c>
    </row>
    <row r="23" spans="1:2">
      <c r="A23" s="10" t="s">
        <v>7</v>
      </c>
      <c r="B23" s="689" t="s">
        <v>996</v>
      </c>
    </row>
    <row r="24" spans="1:2">
      <c r="A24" s="10" t="s">
        <v>918</v>
      </c>
      <c r="B24" s="690" t="s">
        <v>997</v>
      </c>
    </row>
    <row r="25" spans="1:2">
      <c r="A25" s="7" t="s">
        <v>921</v>
      </c>
      <c r="B25" s="700" t="s">
        <v>998</v>
      </c>
    </row>
    <row r="26" spans="1:2">
      <c r="A26" s="10" t="s">
        <v>970</v>
      </c>
      <c r="B26" s="579" t="s">
        <v>999</v>
      </c>
    </row>
    <row r="27" spans="1:2">
      <c r="A27" s="10" t="s">
        <v>971</v>
      </c>
      <c r="B27" s="579" t="s">
        <v>1000</v>
      </c>
    </row>
    <row r="28" spans="1:2">
      <c r="A28" s="11"/>
      <c r="B28" s="11"/>
    </row>
    <row r="29" spans="1:2">
      <c r="A29" s="12" t="s">
        <v>922</v>
      </c>
      <c r="B29" s="13"/>
    </row>
  </sheetData>
  <sheetProtection password="D554" sheet="1" objects="1" scenarios="1" insertRows="0"/>
  <phoneticPr fontId="21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934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„ВОДОСНАБДЯВАНЕ И КАНАЛИЗАЦИЯ“ ЕАД - БУРГАС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01.01.2016 г. до 31.12.2016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935</v>
      </c>
      <c r="B5" s="671" t="s">
        <v>937</v>
      </c>
      <c r="C5" s="672" t="s">
        <v>939</v>
      </c>
      <c r="D5" s="673" t="s">
        <v>941</v>
      </c>
      <c r="E5" s="672" t="s">
        <v>940</v>
      </c>
      <c r="F5" s="671" t="s">
        <v>938</v>
      </c>
      <c r="G5" s="670" t="s">
        <v>936</v>
      </c>
    </row>
    <row r="6" spans="1:10" ht="18.75" customHeight="1">
      <c r="A6" s="676" t="s">
        <v>984</v>
      </c>
      <c r="B6" s="667" t="s">
        <v>946</v>
      </c>
      <c r="C6" s="674">
        <f>'1-Баланс'!C95</f>
        <v>84348</v>
      </c>
      <c r="D6" s="675">
        <f t="shared" ref="D6:D15" si="0">C6-E6</f>
        <v>0</v>
      </c>
      <c r="E6" s="674">
        <f>'1-Баланс'!G95</f>
        <v>84348</v>
      </c>
      <c r="F6" s="668" t="s">
        <v>947</v>
      </c>
      <c r="G6" s="676" t="s">
        <v>984</v>
      </c>
    </row>
    <row r="7" spans="1:10" ht="18.75" customHeight="1">
      <c r="A7" s="676" t="s">
        <v>984</v>
      </c>
      <c r="B7" s="667" t="s">
        <v>945</v>
      </c>
      <c r="C7" s="674">
        <f>'1-Баланс'!G37</f>
        <v>23791</v>
      </c>
      <c r="D7" s="675">
        <f t="shared" si="0"/>
        <v>21563</v>
      </c>
      <c r="E7" s="674">
        <f>'1-Баланс'!G18</f>
        <v>2228</v>
      </c>
      <c r="F7" s="668" t="s">
        <v>455</v>
      </c>
      <c r="G7" s="676" t="s">
        <v>984</v>
      </c>
    </row>
    <row r="8" spans="1:10" ht="18.75" customHeight="1">
      <c r="A8" s="676" t="s">
        <v>984</v>
      </c>
      <c r="B8" s="667" t="s">
        <v>943</v>
      </c>
      <c r="C8" s="674">
        <f>ABS('1-Баланс'!G32)-ABS('1-Баланс'!G33)</f>
        <v>3012</v>
      </c>
      <c r="D8" s="675">
        <f t="shared" si="0"/>
        <v>0</v>
      </c>
      <c r="E8" s="674">
        <f>ABS('2-Отчет за доходите'!C44)-ABS('2-Отчет за доходите'!G44)</f>
        <v>3012</v>
      </c>
      <c r="F8" s="668" t="s">
        <v>944</v>
      </c>
      <c r="G8" s="677" t="s">
        <v>986</v>
      </c>
    </row>
    <row r="9" spans="1:10" ht="18.75" customHeight="1">
      <c r="A9" s="676" t="s">
        <v>984</v>
      </c>
      <c r="B9" s="667" t="s">
        <v>949</v>
      </c>
      <c r="C9" s="674">
        <f>'1-Баланс'!D92</f>
        <v>18278</v>
      </c>
      <c r="D9" s="675">
        <f t="shared" si="0"/>
        <v>0</v>
      </c>
      <c r="E9" s="674">
        <f>'3-Отчет за паричния поток'!C45</f>
        <v>18278</v>
      </c>
      <c r="F9" s="668" t="s">
        <v>948</v>
      </c>
      <c r="G9" s="677" t="s">
        <v>985</v>
      </c>
    </row>
    <row r="10" spans="1:10" ht="18.75" customHeight="1">
      <c r="A10" s="676" t="s">
        <v>984</v>
      </c>
      <c r="B10" s="667" t="s">
        <v>950</v>
      </c>
      <c r="C10" s="674">
        <f>'1-Баланс'!C92</f>
        <v>15502</v>
      </c>
      <c r="D10" s="675">
        <f t="shared" si="0"/>
        <v>550</v>
      </c>
      <c r="E10" s="674">
        <f>'3-Отчет за паричния поток'!C46</f>
        <v>14952</v>
      </c>
      <c r="F10" s="668" t="s">
        <v>951</v>
      </c>
      <c r="G10" s="677" t="s">
        <v>985</v>
      </c>
    </row>
    <row r="11" spans="1:10" ht="18.75" customHeight="1">
      <c r="A11" s="676" t="s">
        <v>984</v>
      </c>
      <c r="B11" s="667" t="s">
        <v>945</v>
      </c>
      <c r="C11" s="674">
        <f>'1-Баланс'!G37</f>
        <v>23791</v>
      </c>
      <c r="D11" s="675">
        <f t="shared" si="0"/>
        <v>0</v>
      </c>
      <c r="E11" s="674">
        <f>'4-Отчет за собствения капитал'!L34</f>
        <v>23791</v>
      </c>
      <c r="F11" s="668" t="s">
        <v>952</v>
      </c>
      <c r="G11" s="677" t="s">
        <v>987</v>
      </c>
    </row>
    <row r="12" spans="1:10" ht="18.75" customHeight="1">
      <c r="A12" s="676" t="s">
        <v>984</v>
      </c>
      <c r="B12" s="667" t="s">
        <v>953</v>
      </c>
      <c r="C12" s="674">
        <f>'1-Баланс'!C36</f>
        <v>0</v>
      </c>
      <c r="D12" s="675">
        <f t="shared" si="0"/>
        <v>0</v>
      </c>
      <c r="E12" s="674">
        <f>'Справка 5'!C27+'Справка 5'!C97</f>
        <v>0</v>
      </c>
      <c r="F12" s="668" t="s">
        <v>957</v>
      </c>
      <c r="G12" s="677" t="s">
        <v>988</v>
      </c>
    </row>
    <row r="13" spans="1:10" ht="18.75" customHeight="1">
      <c r="A13" s="676" t="s">
        <v>984</v>
      </c>
      <c r="B13" s="667" t="s">
        <v>954</v>
      </c>
      <c r="C13" s="674">
        <f>'1-Баланс'!C37</f>
        <v>0</v>
      </c>
      <c r="D13" s="675">
        <f t="shared" si="0"/>
        <v>-3008</v>
      </c>
      <c r="E13" s="674">
        <f>'Справка 5'!C44+'Справка 5'!C114</f>
        <v>3008</v>
      </c>
      <c r="F13" s="668" t="s">
        <v>958</v>
      </c>
      <c r="G13" s="677" t="s">
        <v>988</v>
      </c>
    </row>
    <row r="14" spans="1:10" ht="18.75" customHeight="1">
      <c r="A14" s="676" t="s">
        <v>984</v>
      </c>
      <c r="B14" s="667" t="s">
        <v>955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959</v>
      </c>
      <c r="G14" s="677" t="s">
        <v>988</v>
      </c>
    </row>
    <row r="15" spans="1:10" ht="18.75" customHeight="1">
      <c r="A15" s="676" t="s">
        <v>984</v>
      </c>
      <c r="B15" s="667" t="s">
        <v>956</v>
      </c>
      <c r="C15" s="674">
        <f>'1-Баланс'!C39</f>
        <v>3008</v>
      </c>
      <c r="D15" s="675">
        <f t="shared" si="0"/>
        <v>3008</v>
      </c>
      <c r="E15" s="674">
        <f>'Справка 5'!C148+'Справка 5'!C78</f>
        <v>0</v>
      </c>
      <c r="F15" s="668" t="s">
        <v>960</v>
      </c>
      <c r="G15" s="677" t="s">
        <v>988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5.5029780392443453E-2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0.12660249674246563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4.9738263123998878E-2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3.5709204723289228E-2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1.066442142968385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3.0078311201906707</v>
      </c>
    </row>
    <row r="11" spans="1:5" ht="63">
      <c r="A11" s="592">
        <v>7</v>
      </c>
      <c r="B11" s="590" t="s">
        <v>898</v>
      </c>
      <c r="C11" s="591" t="s">
        <v>966</v>
      </c>
      <c r="D11" s="641">
        <f>('1-Баланс'!C76+'1-Баланс'!C85+'1-Баланс'!C92)/'1-Баланс'!G79</f>
        <v>2.6880320054477358</v>
      </c>
    </row>
    <row r="12" spans="1:5" ht="47.25">
      <c r="A12" s="592">
        <v>8</v>
      </c>
      <c r="B12" s="590" t="s">
        <v>899</v>
      </c>
      <c r="C12" s="591" t="s">
        <v>967</v>
      </c>
      <c r="D12" s="641">
        <f>('1-Баланс'!C85+'1-Баланс'!C92)/'1-Баланс'!G79</f>
        <v>1.3195437521280218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1.3195437521280218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1.1434838925333222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0.64890690947028973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932</v>
      </c>
      <c r="C18" s="591" t="s">
        <v>904</v>
      </c>
      <c r="D18" s="641">
        <f>'1-Баланс'!G56/('1-Баланс'!G37+'1-Баланс'!G56)</f>
        <v>0.6723002754820937</v>
      </c>
    </row>
    <row r="19" spans="1:5" ht="31.5">
      <c r="A19" s="592">
        <v>13</v>
      </c>
      <c r="B19" s="590" t="s">
        <v>933</v>
      </c>
      <c r="C19" s="591" t="s">
        <v>906</v>
      </c>
      <c r="D19" s="641">
        <f>D4/D5</f>
        <v>2.5453743012063383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0.71794233413951714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5016</v>
      </c>
      <c r="E21" s="697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0.21083603043167584</v>
      </c>
    </row>
    <row r="23" spans="1:5" ht="31.5">
      <c r="A23" s="592">
        <v>17</v>
      </c>
      <c r="B23" s="590" t="s">
        <v>980</v>
      </c>
      <c r="C23" s="591" t="s">
        <v>981</v>
      </c>
      <c r="D23" s="647">
        <f>(D21+'2-Отчет за доходите'!C14)/'2-Отчет за доходите'!G31</f>
        <v>0.17465909713221736</v>
      </c>
    </row>
    <row r="24" spans="1:5" ht="31.5">
      <c r="A24" s="592">
        <v>18</v>
      </c>
      <c r="B24" s="590" t="s">
        <v>982</v>
      </c>
      <c r="C24" s="591" t="s">
        <v>983</v>
      </c>
      <c r="D24" s="647">
        <f>('1-Баланс'!G56+'1-Баланс'!G79)/(D21+'2-Отчет за доходите'!C14)</f>
        <v>6.3291178929765888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931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„Водоснабдяване и канализация“ ЕАД - Бургас</v>
      </c>
      <c r="B3" s="105" t="str">
        <f t="shared" ref="B3:B34" si="1">pdeBulstat</f>
        <v>812115210</v>
      </c>
      <c r="C3" s="581">
        <f t="shared" ref="C3:C34" si="2">endDate</f>
        <v>42735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37</v>
      </c>
    </row>
    <row r="4" spans="1:14">
      <c r="A4" s="105" t="str">
        <f t="shared" si="0"/>
        <v>„Водоснабдяване и канализация“ ЕАД - Бургас</v>
      </c>
      <c r="B4" s="105" t="str">
        <f t="shared" si="1"/>
        <v>812115210</v>
      </c>
      <c r="C4" s="581">
        <f t="shared" si="2"/>
        <v>42735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2588</v>
      </c>
    </row>
    <row r="5" spans="1:14">
      <c r="A5" s="105" t="str">
        <f t="shared" si="0"/>
        <v>„Водоснабдяване и канализация“ ЕАД - Бургас</v>
      </c>
      <c r="B5" s="105" t="str">
        <f t="shared" si="1"/>
        <v>812115210</v>
      </c>
      <c r="C5" s="581">
        <f t="shared" si="2"/>
        <v>42735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772</v>
      </c>
    </row>
    <row r="6" spans="1:14">
      <c r="A6" s="105" t="str">
        <f t="shared" si="0"/>
        <v>„Водоснабдяване и канализация“ ЕАД - Бургас</v>
      </c>
      <c r="B6" s="105" t="str">
        <f t="shared" si="1"/>
        <v>812115210</v>
      </c>
      <c r="C6" s="581">
        <f t="shared" si="2"/>
        <v>42735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32</v>
      </c>
    </row>
    <row r="7" spans="1:14">
      <c r="A7" s="105" t="str">
        <f t="shared" si="0"/>
        <v>„Водоснабдяване и канализация“ ЕАД - Бургас</v>
      </c>
      <c r="B7" s="105" t="str">
        <f t="shared" si="1"/>
        <v>812115210</v>
      </c>
      <c r="C7" s="581">
        <f t="shared" si="2"/>
        <v>42735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1373</v>
      </c>
    </row>
    <row r="8" spans="1:14">
      <c r="A8" s="105" t="str">
        <f t="shared" si="0"/>
        <v>„Водоснабдяване и канализация“ ЕАД - Бургас</v>
      </c>
      <c r="B8" s="105" t="str">
        <f t="shared" si="1"/>
        <v>812115210</v>
      </c>
      <c r="C8" s="581">
        <f t="shared" si="2"/>
        <v>42735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37</v>
      </c>
    </row>
    <row r="9" spans="1:14">
      <c r="A9" s="105" t="str">
        <f t="shared" si="0"/>
        <v>„Водоснабдяване и канализация“ ЕАД - Бургас</v>
      </c>
      <c r="B9" s="105" t="str">
        <f t="shared" si="1"/>
        <v>812115210</v>
      </c>
      <c r="C9" s="581">
        <f t="shared" si="2"/>
        <v>42735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818</v>
      </c>
    </row>
    <row r="10" spans="1:14">
      <c r="A10" s="105" t="str">
        <f t="shared" si="0"/>
        <v>„Водоснабдяване и канализация“ ЕАД - Бургас</v>
      </c>
      <c r="B10" s="105" t="str">
        <f t="shared" si="1"/>
        <v>812115210</v>
      </c>
      <c r="C10" s="581">
        <f t="shared" si="2"/>
        <v>42735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0</v>
      </c>
    </row>
    <row r="11" spans="1:14">
      <c r="A11" s="105" t="str">
        <f t="shared" si="0"/>
        <v>„Водоснабдяване и канализация“ ЕАД - Бургас</v>
      </c>
      <c r="B11" s="105" t="str">
        <f t="shared" si="1"/>
        <v>812115210</v>
      </c>
      <c r="C11" s="581">
        <f t="shared" si="2"/>
        <v>42735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5657</v>
      </c>
    </row>
    <row r="12" spans="1:14">
      <c r="A12" s="105" t="str">
        <f t="shared" si="0"/>
        <v>„Водоснабдяване и канализация“ ЕАД - Бургас</v>
      </c>
      <c r="B12" s="105" t="str">
        <f t="shared" si="1"/>
        <v>812115210</v>
      </c>
      <c r="C12" s="581">
        <f t="shared" si="2"/>
        <v>42735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0</v>
      </c>
    </row>
    <row r="13" spans="1:14">
      <c r="A13" s="105" t="str">
        <f t="shared" si="0"/>
        <v>„Водоснабдяване и канализация“ ЕАД - Бургас</v>
      </c>
      <c r="B13" s="105" t="str">
        <f t="shared" si="1"/>
        <v>812115210</v>
      </c>
      <c r="C13" s="581">
        <f t="shared" si="2"/>
        <v>42735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„Водоснабдяване и канализация“ ЕАД - Бургас</v>
      </c>
      <c r="B14" s="105" t="str">
        <f t="shared" si="1"/>
        <v>812115210</v>
      </c>
      <c r="C14" s="581">
        <f t="shared" si="2"/>
        <v>42735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38452</v>
      </c>
    </row>
    <row r="15" spans="1:14">
      <c r="A15" s="105" t="str">
        <f t="shared" si="0"/>
        <v>„Водоснабдяване и канализация“ ЕАД - Бургас</v>
      </c>
      <c r="B15" s="105" t="str">
        <f t="shared" si="1"/>
        <v>812115210</v>
      </c>
      <c r="C15" s="581">
        <f t="shared" si="2"/>
        <v>42735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„Водоснабдяване и канализация“ ЕАД - Бургас</v>
      </c>
      <c r="B16" s="105" t="str">
        <f t="shared" si="1"/>
        <v>812115210</v>
      </c>
      <c r="C16" s="581">
        <f t="shared" si="2"/>
        <v>42735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„Водоснабдяване и канализация“ ЕАД - Бургас</v>
      </c>
      <c r="B17" s="105" t="str">
        <f t="shared" si="1"/>
        <v>812115210</v>
      </c>
      <c r="C17" s="581">
        <f t="shared" si="2"/>
        <v>42735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„Водоснабдяване и канализация“ ЕАД - Бургас</v>
      </c>
      <c r="B18" s="105" t="str">
        <f t="shared" si="1"/>
        <v>812115210</v>
      </c>
      <c r="C18" s="581">
        <f t="shared" si="2"/>
        <v>42735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38452</v>
      </c>
    </row>
    <row r="19" spans="1:8">
      <c r="A19" s="105" t="str">
        <f t="shared" si="0"/>
        <v>„Водоснабдяване и канализация“ ЕАД - Бургас</v>
      </c>
      <c r="B19" s="105" t="str">
        <f t="shared" si="1"/>
        <v>812115210</v>
      </c>
      <c r="C19" s="581">
        <f t="shared" si="2"/>
        <v>42735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„Водоснабдяване и канализация“ ЕАД - Бургас</v>
      </c>
      <c r="B20" s="105" t="str">
        <f t="shared" si="1"/>
        <v>812115210</v>
      </c>
      <c r="C20" s="581">
        <f t="shared" si="2"/>
        <v>42735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„Водоснабдяване и канализация“ ЕАД - Бургас</v>
      </c>
      <c r="B21" s="105" t="str">
        <f t="shared" si="1"/>
        <v>812115210</v>
      </c>
      <c r="C21" s="581">
        <f t="shared" si="2"/>
        <v>42735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„Водоснабдяване и канализация“ ЕАД - Бургас</v>
      </c>
      <c r="B22" s="105" t="str">
        <f t="shared" si="1"/>
        <v>812115210</v>
      </c>
      <c r="C22" s="581">
        <f t="shared" si="2"/>
        <v>42735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3008</v>
      </c>
    </row>
    <row r="23" spans="1:8">
      <c r="A23" s="105" t="str">
        <f t="shared" si="0"/>
        <v>„Водоснабдяване и канализация“ ЕАД - Бургас</v>
      </c>
      <c r="B23" s="105" t="str">
        <f t="shared" si="1"/>
        <v>812115210</v>
      </c>
      <c r="C23" s="581">
        <f t="shared" si="2"/>
        <v>42735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0</v>
      </c>
    </row>
    <row r="24" spans="1:8">
      <c r="A24" s="105" t="str">
        <f t="shared" si="0"/>
        <v>„Водоснабдяване и канализация“ ЕАД - Бургас</v>
      </c>
      <c r="B24" s="105" t="str">
        <f t="shared" si="1"/>
        <v>812115210</v>
      </c>
      <c r="C24" s="581">
        <f t="shared" si="2"/>
        <v>42735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„Водоснабдяване и канализация“ ЕАД - Бургас</v>
      </c>
      <c r="B25" s="105" t="str">
        <f t="shared" si="1"/>
        <v>812115210</v>
      </c>
      <c r="C25" s="581">
        <f t="shared" si="2"/>
        <v>42735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„Водоснабдяване и канализация“ ЕАД - Бургас</v>
      </c>
      <c r="B26" s="105" t="str">
        <f t="shared" si="1"/>
        <v>812115210</v>
      </c>
      <c r="C26" s="581">
        <f t="shared" si="2"/>
        <v>42735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3008</v>
      </c>
    </row>
    <row r="27" spans="1:8">
      <c r="A27" s="105" t="str">
        <f t="shared" si="0"/>
        <v>„Водоснабдяване и канализация“ ЕАД - Бургас</v>
      </c>
      <c r="B27" s="105" t="str">
        <f t="shared" si="1"/>
        <v>812115210</v>
      </c>
      <c r="C27" s="581">
        <f t="shared" si="2"/>
        <v>42735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„Водоснабдяване и канализация“ ЕАД - Бургас</v>
      </c>
      <c r="B28" s="105" t="str">
        <f t="shared" si="1"/>
        <v>812115210</v>
      </c>
      <c r="C28" s="581">
        <f t="shared" si="2"/>
        <v>42735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„Водоснабдяване и канализация“ ЕАД - Бургас</v>
      </c>
      <c r="B29" s="105" t="str">
        <f t="shared" si="1"/>
        <v>812115210</v>
      </c>
      <c r="C29" s="581">
        <f t="shared" si="2"/>
        <v>42735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„Водоснабдяване и канализация“ ЕАД - Бургас</v>
      </c>
      <c r="B30" s="105" t="str">
        <f t="shared" si="1"/>
        <v>812115210</v>
      </c>
      <c r="C30" s="581">
        <f t="shared" si="2"/>
        <v>42735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„Водоснабдяване и канализация“ ЕАД - Бургас</v>
      </c>
      <c r="B31" s="105" t="str">
        <f t="shared" si="1"/>
        <v>812115210</v>
      </c>
      <c r="C31" s="581">
        <f t="shared" si="2"/>
        <v>42735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„Водоснабдяване и канализация“ ЕАД - Бургас</v>
      </c>
      <c r="B32" s="105" t="str">
        <f t="shared" si="1"/>
        <v>812115210</v>
      </c>
      <c r="C32" s="581">
        <f t="shared" si="2"/>
        <v>42735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„Водоснабдяване и канализация“ ЕАД - Бургас</v>
      </c>
      <c r="B33" s="105" t="str">
        <f t="shared" si="1"/>
        <v>812115210</v>
      </c>
      <c r="C33" s="581">
        <f t="shared" si="2"/>
        <v>42735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3008</v>
      </c>
    </row>
    <row r="34" spans="1:8">
      <c r="A34" s="105" t="str">
        <f t="shared" si="0"/>
        <v>„Водоснабдяване и канализация“ ЕАД - Бургас</v>
      </c>
      <c r="B34" s="105" t="str">
        <f t="shared" si="1"/>
        <v>812115210</v>
      </c>
      <c r="C34" s="581">
        <f t="shared" si="2"/>
        <v>42735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„Водоснабдяване и канализация“ ЕАД - Бургас</v>
      </c>
      <c r="B35" s="105" t="str">
        <f t="shared" ref="B35:B66" si="4">pdeBulstat</f>
        <v>812115210</v>
      </c>
      <c r="C35" s="581">
        <f t="shared" ref="C35:C66" si="5">endDate</f>
        <v>42735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„Водоснабдяване и канализация“ ЕАД - Бургас</v>
      </c>
      <c r="B36" s="105" t="str">
        <f t="shared" si="4"/>
        <v>812115210</v>
      </c>
      <c r="C36" s="581">
        <f t="shared" si="5"/>
        <v>42735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„Водоснабдяване и канализация“ ЕАД - Бургас</v>
      </c>
      <c r="B37" s="105" t="str">
        <f t="shared" si="4"/>
        <v>812115210</v>
      </c>
      <c r="C37" s="581">
        <f t="shared" si="5"/>
        <v>42735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„Водоснабдяване и канализация“ ЕАД - Бургас</v>
      </c>
      <c r="B38" s="105" t="str">
        <f t="shared" si="4"/>
        <v>812115210</v>
      </c>
      <c r="C38" s="581">
        <f t="shared" si="5"/>
        <v>42735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„Водоснабдяване и канализация“ ЕАД - Бургас</v>
      </c>
      <c r="B39" s="105" t="str">
        <f t="shared" si="4"/>
        <v>812115210</v>
      </c>
      <c r="C39" s="581">
        <f t="shared" si="5"/>
        <v>42735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„Водоснабдяване и канализация“ ЕАД - Бургас</v>
      </c>
      <c r="B40" s="105" t="str">
        <f t="shared" si="4"/>
        <v>812115210</v>
      </c>
      <c r="C40" s="581">
        <f t="shared" si="5"/>
        <v>42735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1895</v>
      </c>
    </row>
    <row r="41" spans="1:8">
      <c r="A41" s="105" t="str">
        <f t="shared" si="3"/>
        <v>„Водоснабдяване и канализация“ ЕАД - Бургас</v>
      </c>
      <c r="B41" s="105" t="str">
        <f t="shared" si="4"/>
        <v>812115210</v>
      </c>
      <c r="C41" s="581">
        <f t="shared" si="5"/>
        <v>42735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49012</v>
      </c>
    </row>
    <row r="42" spans="1:8">
      <c r="A42" s="105" t="str">
        <f t="shared" si="3"/>
        <v>„Водоснабдяване и канализация“ ЕАД - Бургас</v>
      </c>
      <c r="B42" s="105" t="str">
        <f t="shared" si="4"/>
        <v>812115210</v>
      </c>
      <c r="C42" s="581">
        <f t="shared" si="5"/>
        <v>42735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3757</v>
      </c>
    </row>
    <row r="43" spans="1:8">
      <c r="A43" s="105" t="str">
        <f t="shared" si="3"/>
        <v>„Водоснабдяване и канализация“ ЕАД - Бургас</v>
      </c>
      <c r="B43" s="105" t="str">
        <f t="shared" si="4"/>
        <v>812115210</v>
      </c>
      <c r="C43" s="581">
        <f t="shared" si="5"/>
        <v>42735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„Водоснабдяване и канализация“ ЕАД - Бургас</v>
      </c>
      <c r="B44" s="105" t="str">
        <f t="shared" si="4"/>
        <v>812115210</v>
      </c>
      <c r="C44" s="581">
        <f t="shared" si="5"/>
        <v>42735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„Водоснабдяване и канализация“ ЕАД - Бургас</v>
      </c>
      <c r="B45" s="105" t="str">
        <f t="shared" si="4"/>
        <v>812115210</v>
      </c>
      <c r="C45" s="581">
        <f t="shared" si="5"/>
        <v>42735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„Водоснабдяване и канализация“ ЕАД - Бургас</v>
      </c>
      <c r="B46" s="105" t="str">
        <f t="shared" si="4"/>
        <v>812115210</v>
      </c>
      <c r="C46" s="581">
        <f t="shared" si="5"/>
        <v>42735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„Водоснабдяване и канализация“ ЕАД - Бургас</v>
      </c>
      <c r="B47" s="105" t="str">
        <f t="shared" si="4"/>
        <v>812115210</v>
      </c>
      <c r="C47" s="581">
        <f t="shared" si="5"/>
        <v>42735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„Водоснабдяване и канализация“ ЕАД - Бургас</v>
      </c>
      <c r="B48" s="105" t="str">
        <f t="shared" si="4"/>
        <v>812115210</v>
      </c>
      <c r="C48" s="581">
        <f t="shared" si="5"/>
        <v>42735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3757</v>
      </c>
    </row>
    <row r="49" spans="1:8">
      <c r="A49" s="105" t="str">
        <f t="shared" si="3"/>
        <v>„Водоснабдяване и канализация“ ЕАД - Бургас</v>
      </c>
      <c r="B49" s="105" t="str">
        <f t="shared" si="4"/>
        <v>812115210</v>
      </c>
      <c r="C49" s="581">
        <f t="shared" si="5"/>
        <v>42735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0</v>
      </c>
    </row>
    <row r="50" spans="1:8">
      <c r="A50" s="105" t="str">
        <f t="shared" si="3"/>
        <v>„Водоснабдяване и канализация“ ЕАД - Бургас</v>
      </c>
      <c r="B50" s="105" t="str">
        <f t="shared" si="4"/>
        <v>812115210</v>
      </c>
      <c r="C50" s="581">
        <f t="shared" si="5"/>
        <v>42735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14064</v>
      </c>
    </row>
    <row r="51" spans="1:8">
      <c r="A51" s="105" t="str">
        <f t="shared" si="3"/>
        <v>„Водоснабдяване и канализация“ ЕАД - Бургас</v>
      </c>
      <c r="B51" s="105" t="str">
        <f t="shared" si="4"/>
        <v>812115210</v>
      </c>
      <c r="C51" s="581">
        <f t="shared" si="5"/>
        <v>42735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0</v>
      </c>
    </row>
    <row r="52" spans="1:8">
      <c r="A52" s="105" t="str">
        <f t="shared" si="3"/>
        <v>„Водоснабдяване и канализация“ ЕАД - Бургас</v>
      </c>
      <c r="B52" s="105" t="str">
        <f t="shared" si="4"/>
        <v>812115210</v>
      </c>
      <c r="C52" s="581">
        <f t="shared" si="5"/>
        <v>42735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„Водоснабдяване и канализация“ ЕАД - Бургас</v>
      </c>
      <c r="B53" s="105" t="str">
        <f t="shared" si="4"/>
        <v>812115210</v>
      </c>
      <c r="C53" s="581">
        <f t="shared" si="5"/>
        <v>42735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„Водоснабдяване и канализация“ ЕАД - Бургас</v>
      </c>
      <c r="B54" s="105" t="str">
        <f t="shared" si="4"/>
        <v>812115210</v>
      </c>
      <c r="C54" s="581">
        <f t="shared" si="5"/>
        <v>42735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„Водоснабдяване и канализация“ ЕАД - Бургас</v>
      </c>
      <c r="B55" s="105" t="str">
        <f t="shared" si="4"/>
        <v>812115210</v>
      </c>
      <c r="C55" s="581">
        <f t="shared" si="5"/>
        <v>42735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„Водоснабдяване и канализация“ ЕАД - Бургас</v>
      </c>
      <c r="B56" s="105" t="str">
        <f t="shared" si="4"/>
        <v>812115210</v>
      </c>
      <c r="C56" s="581">
        <f t="shared" si="5"/>
        <v>42735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2013</v>
      </c>
    </row>
    <row r="57" spans="1:8">
      <c r="A57" s="105" t="str">
        <f t="shared" si="3"/>
        <v>„Водоснабдяване и канализация“ ЕАД - Бургас</v>
      </c>
      <c r="B57" s="105" t="str">
        <f t="shared" si="4"/>
        <v>812115210</v>
      </c>
      <c r="C57" s="581">
        <f t="shared" si="5"/>
        <v>42735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16077</v>
      </c>
    </row>
    <row r="58" spans="1:8">
      <c r="A58" s="105" t="str">
        <f t="shared" si="3"/>
        <v>„Водоснабдяване и канализация“ ЕАД - Бургас</v>
      </c>
      <c r="B58" s="105" t="str">
        <f t="shared" si="4"/>
        <v>812115210</v>
      </c>
      <c r="C58" s="581">
        <f t="shared" si="5"/>
        <v>42735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„Водоснабдяване и канализация“ ЕАД - Бургас</v>
      </c>
      <c r="B59" s="105" t="str">
        <f t="shared" si="4"/>
        <v>812115210</v>
      </c>
      <c r="C59" s="581">
        <f t="shared" si="5"/>
        <v>42735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„Водоснабдяване и канализация“ ЕАД - Бургас</v>
      </c>
      <c r="B60" s="105" t="str">
        <f t="shared" si="4"/>
        <v>812115210</v>
      </c>
      <c r="C60" s="581">
        <f t="shared" si="5"/>
        <v>42735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„Водоснабдяване и канализация“ ЕАД - Бургас</v>
      </c>
      <c r="B61" s="105" t="str">
        <f t="shared" si="4"/>
        <v>812115210</v>
      </c>
      <c r="C61" s="581">
        <f t="shared" si="5"/>
        <v>42735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„Водоснабдяване и канализация“ ЕАД - Бургас</v>
      </c>
      <c r="B62" s="105" t="str">
        <f t="shared" si="4"/>
        <v>812115210</v>
      </c>
      <c r="C62" s="581">
        <f t="shared" si="5"/>
        <v>42735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„Водоснабдяване и канализация“ ЕАД - Бургас</v>
      </c>
      <c r="B63" s="105" t="str">
        <f t="shared" si="4"/>
        <v>812115210</v>
      </c>
      <c r="C63" s="581">
        <f t="shared" si="5"/>
        <v>42735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„Водоснабдяване и канализация“ ЕАД - Бургас</v>
      </c>
      <c r="B64" s="105" t="str">
        <f t="shared" si="4"/>
        <v>812115210</v>
      </c>
      <c r="C64" s="581">
        <f t="shared" si="5"/>
        <v>42735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0</v>
      </c>
    </row>
    <row r="65" spans="1:8">
      <c r="A65" s="105" t="str">
        <f t="shared" si="3"/>
        <v>„Водоснабдяване и канализация“ ЕАД - Бургас</v>
      </c>
      <c r="B65" s="105" t="str">
        <f t="shared" si="4"/>
        <v>812115210</v>
      </c>
      <c r="C65" s="581">
        <f t="shared" si="5"/>
        <v>42735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14952</v>
      </c>
    </row>
    <row r="66" spans="1:8">
      <c r="A66" s="105" t="str">
        <f t="shared" si="3"/>
        <v>„Водоснабдяване и канализация“ ЕАД - Бургас</v>
      </c>
      <c r="B66" s="105" t="str">
        <f t="shared" si="4"/>
        <v>812115210</v>
      </c>
      <c r="C66" s="581">
        <f t="shared" si="5"/>
        <v>42735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550</v>
      </c>
    </row>
    <row r="67" spans="1:8">
      <c r="A67" s="105" t="str">
        <f t="shared" ref="A67:A98" si="6">pdeName</f>
        <v>„Водоснабдяване и канализация“ ЕАД - Бургас</v>
      </c>
      <c r="B67" s="105" t="str">
        <f t="shared" ref="B67:B98" si="7">pdeBulstat</f>
        <v>812115210</v>
      </c>
      <c r="C67" s="581">
        <f t="shared" ref="C67:C98" si="8">endDate</f>
        <v>42735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„Водоснабдяване и канализация“ ЕАД - Бургас</v>
      </c>
      <c r="B68" s="105" t="str">
        <f t="shared" si="7"/>
        <v>812115210</v>
      </c>
      <c r="C68" s="581">
        <f t="shared" si="8"/>
        <v>42735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„Водоснабдяване и канализация“ ЕАД - Бургас</v>
      </c>
      <c r="B69" s="105" t="str">
        <f t="shared" si="7"/>
        <v>812115210</v>
      </c>
      <c r="C69" s="581">
        <f t="shared" si="8"/>
        <v>42735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15502</v>
      </c>
    </row>
    <row r="70" spans="1:8">
      <c r="A70" s="105" t="str">
        <f t="shared" si="6"/>
        <v>„Водоснабдяване и канализация“ ЕАД - Бургас</v>
      </c>
      <c r="B70" s="105" t="str">
        <f t="shared" si="7"/>
        <v>812115210</v>
      </c>
      <c r="C70" s="581">
        <f t="shared" si="8"/>
        <v>42735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0</v>
      </c>
    </row>
    <row r="71" spans="1:8">
      <c r="A71" s="105" t="str">
        <f t="shared" si="6"/>
        <v>„Водоснабдяване и канализация“ ЕАД - Бургас</v>
      </c>
      <c r="B71" s="105" t="str">
        <f t="shared" si="7"/>
        <v>812115210</v>
      </c>
      <c r="C71" s="581">
        <f t="shared" si="8"/>
        <v>42735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35336</v>
      </c>
    </row>
    <row r="72" spans="1:8">
      <c r="A72" s="105" t="str">
        <f t="shared" si="6"/>
        <v>„Водоснабдяване и канализация“ ЕАД - Бургас</v>
      </c>
      <c r="B72" s="105" t="str">
        <f t="shared" si="7"/>
        <v>812115210</v>
      </c>
      <c r="C72" s="581">
        <f t="shared" si="8"/>
        <v>42735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84348</v>
      </c>
    </row>
    <row r="73" spans="1:8">
      <c r="A73" s="105" t="str">
        <f t="shared" si="6"/>
        <v>„Водоснабдяване и канализация“ ЕАД - Бургас</v>
      </c>
      <c r="B73" s="105" t="str">
        <f t="shared" si="7"/>
        <v>812115210</v>
      </c>
      <c r="C73" s="581">
        <f t="shared" si="8"/>
        <v>42735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2228</v>
      </c>
    </row>
    <row r="74" spans="1:8">
      <c r="A74" s="105" t="str">
        <f t="shared" si="6"/>
        <v>„Водоснабдяване и канализация“ ЕАД - Бургас</v>
      </c>
      <c r="B74" s="105" t="str">
        <f t="shared" si="7"/>
        <v>812115210</v>
      </c>
      <c r="C74" s="581">
        <f t="shared" si="8"/>
        <v>42735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2228</v>
      </c>
    </row>
    <row r="75" spans="1:8">
      <c r="A75" s="105" t="str">
        <f t="shared" si="6"/>
        <v>„Водоснабдяване и канализация“ ЕАД - Бургас</v>
      </c>
      <c r="B75" s="105" t="str">
        <f t="shared" si="7"/>
        <v>812115210</v>
      </c>
      <c r="C75" s="581">
        <f t="shared" si="8"/>
        <v>42735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„Водоснабдяване и канализация“ ЕАД - Бургас</v>
      </c>
      <c r="B76" s="105" t="str">
        <f t="shared" si="7"/>
        <v>812115210</v>
      </c>
      <c r="C76" s="581">
        <f t="shared" si="8"/>
        <v>42735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„Водоснабдяване и канализация“ ЕАД - Бургас</v>
      </c>
      <c r="B77" s="105" t="str">
        <f t="shared" si="7"/>
        <v>812115210</v>
      </c>
      <c r="C77" s="581">
        <f t="shared" si="8"/>
        <v>42735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„Водоснабдяване и канализация“ ЕАД - Бургас</v>
      </c>
      <c r="B78" s="105" t="str">
        <f t="shared" si="7"/>
        <v>812115210</v>
      </c>
      <c r="C78" s="581">
        <f t="shared" si="8"/>
        <v>42735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„Водоснабдяване и канализация“ ЕАД - Бургас</v>
      </c>
      <c r="B79" s="105" t="str">
        <f t="shared" si="7"/>
        <v>812115210</v>
      </c>
      <c r="C79" s="581">
        <f t="shared" si="8"/>
        <v>42735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2228</v>
      </c>
    </row>
    <row r="80" spans="1:8">
      <c r="A80" s="105" t="str">
        <f t="shared" si="6"/>
        <v>„Водоснабдяване и канализация“ ЕАД - Бургас</v>
      </c>
      <c r="B80" s="105" t="str">
        <f t="shared" si="7"/>
        <v>812115210</v>
      </c>
      <c r="C80" s="581">
        <f t="shared" si="8"/>
        <v>42735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0</v>
      </c>
    </row>
    <row r="81" spans="1:8">
      <c r="A81" s="105" t="str">
        <f t="shared" si="6"/>
        <v>„Водоснабдяване и канализация“ ЕАД - Бургас</v>
      </c>
      <c r="B81" s="105" t="str">
        <f t="shared" si="7"/>
        <v>812115210</v>
      </c>
      <c r="C81" s="581">
        <f t="shared" si="8"/>
        <v>42735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0</v>
      </c>
    </row>
    <row r="82" spans="1:8">
      <c r="A82" s="105" t="str">
        <f t="shared" si="6"/>
        <v>„Водоснабдяване и канализация“ ЕАД - Бургас</v>
      </c>
      <c r="B82" s="105" t="str">
        <f t="shared" si="7"/>
        <v>812115210</v>
      </c>
      <c r="C82" s="581">
        <f t="shared" si="8"/>
        <v>42735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17454</v>
      </c>
    </row>
    <row r="83" spans="1:8">
      <c r="A83" s="105" t="str">
        <f t="shared" si="6"/>
        <v>„Водоснабдяване и канализация“ ЕАД - Бургас</v>
      </c>
      <c r="B83" s="105" t="str">
        <f t="shared" si="7"/>
        <v>812115210</v>
      </c>
      <c r="C83" s="581">
        <f t="shared" si="8"/>
        <v>42735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0</v>
      </c>
    </row>
    <row r="84" spans="1:8">
      <c r="A84" s="105" t="str">
        <f t="shared" si="6"/>
        <v>„Водоснабдяване и канализация“ ЕАД - Бургас</v>
      </c>
      <c r="B84" s="105" t="str">
        <f t="shared" si="7"/>
        <v>812115210</v>
      </c>
      <c r="C84" s="581">
        <f t="shared" si="8"/>
        <v>42735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2992</v>
      </c>
    </row>
    <row r="85" spans="1:8">
      <c r="A85" s="105" t="str">
        <f t="shared" si="6"/>
        <v>„Водоснабдяване и канализация“ ЕАД - Бургас</v>
      </c>
      <c r="B85" s="105" t="str">
        <f t="shared" si="7"/>
        <v>812115210</v>
      </c>
      <c r="C85" s="581">
        <f t="shared" si="8"/>
        <v>42735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14462</v>
      </c>
    </row>
    <row r="86" spans="1:8">
      <c r="A86" s="105" t="str">
        <f t="shared" si="6"/>
        <v>„Водоснабдяване и канализация“ ЕАД - Бургас</v>
      </c>
      <c r="B86" s="105" t="str">
        <f t="shared" si="7"/>
        <v>812115210</v>
      </c>
      <c r="C86" s="581">
        <f t="shared" si="8"/>
        <v>42735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17454</v>
      </c>
    </row>
    <row r="87" spans="1:8">
      <c r="A87" s="105" t="str">
        <f t="shared" si="6"/>
        <v>„Водоснабдяване и канализация“ ЕАД - Бургас</v>
      </c>
      <c r="B87" s="105" t="str">
        <f t="shared" si="7"/>
        <v>812115210</v>
      </c>
      <c r="C87" s="581">
        <f t="shared" si="8"/>
        <v>42735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1097</v>
      </c>
    </row>
    <row r="88" spans="1:8">
      <c r="A88" s="105" t="str">
        <f t="shared" si="6"/>
        <v>„Водоснабдяване и канализация“ ЕАД - Бургас</v>
      </c>
      <c r="B88" s="105" t="str">
        <f t="shared" si="7"/>
        <v>812115210</v>
      </c>
      <c r="C88" s="581">
        <f t="shared" si="8"/>
        <v>42735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1097</v>
      </c>
    </row>
    <row r="89" spans="1:8">
      <c r="A89" s="105" t="str">
        <f t="shared" si="6"/>
        <v>„Водоснабдяване и канализация“ ЕАД - Бургас</v>
      </c>
      <c r="B89" s="105" t="str">
        <f t="shared" si="7"/>
        <v>812115210</v>
      </c>
      <c r="C89" s="581">
        <f t="shared" si="8"/>
        <v>42735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„Водоснабдяване и канализация“ ЕАД - Бургас</v>
      </c>
      <c r="B90" s="105" t="str">
        <f t="shared" si="7"/>
        <v>812115210</v>
      </c>
      <c r="C90" s="581">
        <f t="shared" si="8"/>
        <v>42735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„Водоснабдяване и канализация“ ЕАД - Бургас</v>
      </c>
      <c r="B91" s="105" t="str">
        <f t="shared" si="7"/>
        <v>812115210</v>
      </c>
      <c r="C91" s="581">
        <f t="shared" si="8"/>
        <v>42735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3012</v>
      </c>
    </row>
    <row r="92" spans="1:8">
      <c r="A92" s="105" t="str">
        <f t="shared" si="6"/>
        <v>„Водоснабдяване и канализация“ ЕАД - Бургас</v>
      </c>
      <c r="B92" s="105" t="str">
        <f t="shared" si="7"/>
        <v>812115210</v>
      </c>
      <c r="C92" s="581">
        <f t="shared" si="8"/>
        <v>42735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„Водоснабдяване и канализация“ ЕАД - Бургас</v>
      </c>
      <c r="B93" s="105" t="str">
        <f t="shared" si="7"/>
        <v>812115210</v>
      </c>
      <c r="C93" s="581">
        <f t="shared" si="8"/>
        <v>42735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4109</v>
      </c>
    </row>
    <row r="94" spans="1:8">
      <c r="A94" s="105" t="str">
        <f t="shared" si="6"/>
        <v>„Водоснабдяване и канализация“ ЕАД - Бургас</v>
      </c>
      <c r="B94" s="105" t="str">
        <f t="shared" si="7"/>
        <v>812115210</v>
      </c>
      <c r="C94" s="581">
        <f t="shared" si="8"/>
        <v>42735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23791</v>
      </c>
    </row>
    <row r="95" spans="1:8">
      <c r="A95" s="105" t="str">
        <f t="shared" si="6"/>
        <v>„Водоснабдяване и канализация“ ЕАД - Бургас</v>
      </c>
      <c r="B95" s="105" t="str">
        <f t="shared" si="7"/>
        <v>812115210</v>
      </c>
      <c r="C95" s="581">
        <f t="shared" si="8"/>
        <v>42735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„Водоснабдяване и канализация“ ЕАД - Бургас</v>
      </c>
      <c r="B96" s="105" t="str">
        <f t="shared" si="7"/>
        <v>812115210</v>
      </c>
      <c r="C96" s="581">
        <f t="shared" si="8"/>
        <v>42735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„Водоснабдяване и канализация“ ЕАД - Бургас</v>
      </c>
      <c r="B97" s="105" t="str">
        <f t="shared" si="7"/>
        <v>812115210</v>
      </c>
      <c r="C97" s="581">
        <f t="shared" si="8"/>
        <v>42735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3594</v>
      </c>
    </row>
    <row r="98" spans="1:8">
      <c r="A98" s="105" t="str">
        <f t="shared" si="6"/>
        <v>„Водоснабдяване и канализация“ ЕАД - Бургас</v>
      </c>
      <c r="B98" s="105" t="str">
        <f t="shared" si="7"/>
        <v>812115210</v>
      </c>
      <c r="C98" s="581">
        <f t="shared" si="8"/>
        <v>42735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„Водоснабдяване и канализация“ ЕАД - Бургас</v>
      </c>
      <c r="B99" s="105" t="str">
        <f t="shared" ref="B99:B125" si="10">pdeBulstat</f>
        <v>812115210</v>
      </c>
      <c r="C99" s="581">
        <f t="shared" ref="C99:C125" si="11">endDate</f>
        <v>42735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„Водоснабдяване и канализация“ ЕАД - Бургас</v>
      </c>
      <c r="B100" s="105" t="str">
        <f t="shared" si="10"/>
        <v>812115210</v>
      </c>
      <c r="C100" s="581">
        <f t="shared" si="11"/>
        <v>42735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0</v>
      </c>
    </row>
    <row r="101" spans="1:8">
      <c r="A101" s="105" t="str">
        <f t="shared" si="9"/>
        <v>„Водоснабдяване и канализация“ ЕАД - Бургас</v>
      </c>
      <c r="B101" s="105" t="str">
        <f t="shared" si="10"/>
        <v>812115210</v>
      </c>
      <c r="C101" s="581">
        <f t="shared" si="11"/>
        <v>42735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„Водоснабдяване и канализация“ ЕАД - Бургас</v>
      </c>
      <c r="B102" s="105" t="str">
        <f t="shared" si="10"/>
        <v>812115210</v>
      </c>
      <c r="C102" s="581">
        <f t="shared" si="11"/>
        <v>42735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3594</v>
      </c>
    </row>
    <row r="103" spans="1:8">
      <c r="A103" s="105" t="str">
        <f t="shared" si="9"/>
        <v>„Водоснабдяване и канализация“ ЕАД - Бургас</v>
      </c>
      <c r="B103" s="105" t="str">
        <f t="shared" si="10"/>
        <v>812115210</v>
      </c>
      <c r="C103" s="581">
        <f t="shared" si="11"/>
        <v>42735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45215</v>
      </c>
    </row>
    <row r="104" spans="1:8">
      <c r="A104" s="105" t="str">
        <f t="shared" si="9"/>
        <v>„Водоснабдяване и канализация“ ЕАД - Бургас</v>
      </c>
      <c r="B104" s="105" t="str">
        <f t="shared" si="10"/>
        <v>812115210</v>
      </c>
      <c r="C104" s="581">
        <f t="shared" si="11"/>
        <v>42735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„Водоснабдяване и канализация“ ЕАД - Бургас</v>
      </c>
      <c r="B105" s="105" t="str">
        <f t="shared" si="10"/>
        <v>812115210</v>
      </c>
      <c r="C105" s="581">
        <f t="shared" si="11"/>
        <v>42735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0</v>
      </c>
    </row>
    <row r="106" spans="1:8">
      <c r="A106" s="105" t="str">
        <f t="shared" si="9"/>
        <v>„Водоснабдяване и канализация“ ЕАД - Бургас</v>
      </c>
      <c r="B106" s="105" t="str">
        <f t="shared" si="10"/>
        <v>812115210</v>
      </c>
      <c r="C106" s="581">
        <f t="shared" si="11"/>
        <v>42735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„Водоснабдяване и канализация“ ЕАД - Бургас</v>
      </c>
      <c r="B107" s="105" t="str">
        <f t="shared" si="10"/>
        <v>812115210</v>
      </c>
      <c r="C107" s="581">
        <f t="shared" si="11"/>
        <v>42735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48809</v>
      </c>
    </row>
    <row r="108" spans="1:8">
      <c r="A108" s="105" t="str">
        <f t="shared" si="9"/>
        <v>„Водоснабдяване и канализация“ ЕАД - Бургас</v>
      </c>
      <c r="B108" s="105" t="str">
        <f t="shared" si="10"/>
        <v>812115210</v>
      </c>
      <c r="C108" s="581">
        <f t="shared" si="11"/>
        <v>42735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1797</v>
      </c>
    </row>
    <row r="109" spans="1:8">
      <c r="A109" s="105" t="str">
        <f t="shared" si="9"/>
        <v>„Водоснабдяване и канализация“ ЕАД - Бургас</v>
      </c>
      <c r="B109" s="105" t="str">
        <f t="shared" si="10"/>
        <v>812115210</v>
      </c>
      <c r="C109" s="581">
        <f t="shared" si="11"/>
        <v>42735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0</v>
      </c>
    </row>
    <row r="110" spans="1:8">
      <c r="A110" s="105" t="str">
        <f t="shared" si="9"/>
        <v>„Водоснабдяване и канализация“ ЕАД - Бургас</v>
      </c>
      <c r="B110" s="105" t="str">
        <f t="shared" si="10"/>
        <v>812115210</v>
      </c>
      <c r="C110" s="581">
        <f t="shared" si="11"/>
        <v>42735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7932</v>
      </c>
    </row>
    <row r="111" spans="1:8">
      <c r="A111" s="105" t="str">
        <f t="shared" si="9"/>
        <v>„Водоснабдяване и канализация“ ЕАД - Бургас</v>
      </c>
      <c r="B111" s="105" t="str">
        <f t="shared" si="10"/>
        <v>812115210</v>
      </c>
      <c r="C111" s="581">
        <f t="shared" si="11"/>
        <v>42735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„Водоснабдяване и канализация“ ЕАД - Бургас</v>
      </c>
      <c r="B112" s="105" t="str">
        <f t="shared" si="10"/>
        <v>812115210</v>
      </c>
      <c r="C112" s="581">
        <f t="shared" si="11"/>
        <v>42735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„Водоснабдяване и канализация“ ЕАД - Бургас</v>
      </c>
      <c r="B113" s="105" t="str">
        <f t="shared" si="10"/>
        <v>812115210</v>
      </c>
      <c r="C113" s="581">
        <f t="shared" si="11"/>
        <v>42735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5191</v>
      </c>
    </row>
    <row r="114" spans="1:8">
      <c r="A114" s="105" t="str">
        <f t="shared" si="9"/>
        <v>„Водоснабдяване и канализация“ ЕАД - Бургас</v>
      </c>
      <c r="B114" s="105" t="str">
        <f t="shared" si="10"/>
        <v>812115210</v>
      </c>
      <c r="C114" s="581">
        <f t="shared" si="11"/>
        <v>42735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„Водоснабдяване и канализация“ ЕАД - Бургас</v>
      </c>
      <c r="B115" s="105" t="str">
        <f t="shared" si="10"/>
        <v>812115210</v>
      </c>
      <c r="C115" s="581">
        <f t="shared" si="11"/>
        <v>42735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1615</v>
      </c>
    </row>
    <row r="116" spans="1:8">
      <c r="A116" s="105" t="str">
        <f t="shared" si="9"/>
        <v>„Водоснабдяване и канализация“ ЕАД - Бургас</v>
      </c>
      <c r="B116" s="105" t="str">
        <f t="shared" si="10"/>
        <v>812115210</v>
      </c>
      <c r="C116" s="581">
        <f t="shared" si="11"/>
        <v>42735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624</v>
      </c>
    </row>
    <row r="117" spans="1:8">
      <c r="A117" s="105" t="str">
        <f t="shared" si="9"/>
        <v>„Водоснабдяване и канализация“ ЕАД - Бургас</v>
      </c>
      <c r="B117" s="105" t="str">
        <f t="shared" si="10"/>
        <v>812115210</v>
      </c>
      <c r="C117" s="581">
        <f t="shared" si="11"/>
        <v>42735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502</v>
      </c>
    </row>
    <row r="118" spans="1:8">
      <c r="A118" s="105" t="str">
        <f t="shared" si="9"/>
        <v>„Водоснабдяване и канализация“ ЕАД - Бургас</v>
      </c>
      <c r="B118" s="105" t="str">
        <f t="shared" si="10"/>
        <v>812115210</v>
      </c>
      <c r="C118" s="581">
        <f t="shared" si="11"/>
        <v>42735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2019</v>
      </c>
    </row>
    <row r="119" spans="1:8">
      <c r="A119" s="105" t="str">
        <f t="shared" si="9"/>
        <v>„Водоснабдяване и канализация“ ЕАД - Бургас</v>
      </c>
      <c r="B119" s="105" t="str">
        <f t="shared" si="10"/>
        <v>812115210</v>
      </c>
      <c r="C119" s="581">
        <f t="shared" si="11"/>
        <v>42735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„Водоснабдяване и канализация“ ЕАД - Бургас</v>
      </c>
      <c r="B120" s="105" t="str">
        <f t="shared" si="10"/>
        <v>812115210</v>
      </c>
      <c r="C120" s="581">
        <f t="shared" si="11"/>
        <v>42735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11748</v>
      </c>
    </row>
    <row r="121" spans="1:8">
      <c r="A121" s="105" t="str">
        <f t="shared" si="9"/>
        <v>„Водоснабдяване и канализация“ ЕАД - Бургас</v>
      </c>
      <c r="B121" s="105" t="str">
        <f t="shared" si="10"/>
        <v>812115210</v>
      </c>
      <c r="C121" s="581">
        <f t="shared" si="11"/>
        <v>42735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„Водоснабдяване и канализация“ ЕАД - Бургас</v>
      </c>
      <c r="B122" s="105" t="str">
        <f t="shared" si="10"/>
        <v>812115210</v>
      </c>
      <c r="C122" s="581">
        <f t="shared" si="11"/>
        <v>42735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 t="str">
        <f t="shared" si="9"/>
        <v>„Водоснабдяване и канализация“ ЕАД - Бургас</v>
      </c>
      <c r="B123" s="105" t="str">
        <f t="shared" si="10"/>
        <v>812115210</v>
      </c>
      <c r="C123" s="581">
        <f t="shared" si="11"/>
        <v>42735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„Водоснабдяване и канализация“ ЕАД - Бургас</v>
      </c>
      <c r="B124" s="105" t="str">
        <f t="shared" si="10"/>
        <v>812115210</v>
      </c>
      <c r="C124" s="581">
        <f t="shared" si="11"/>
        <v>42735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11748</v>
      </c>
    </row>
    <row r="125" spans="1:8">
      <c r="A125" s="105" t="str">
        <f t="shared" si="9"/>
        <v>„Водоснабдяване и канализация“ ЕАД - Бургас</v>
      </c>
      <c r="B125" s="105" t="str">
        <f t="shared" si="10"/>
        <v>812115210</v>
      </c>
      <c r="C125" s="581">
        <f t="shared" si="11"/>
        <v>42735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84348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„Водоснабдяване и канализация“ ЕАД - Бургас</v>
      </c>
      <c r="B127" s="105" t="str">
        <f t="shared" ref="B127:B158" si="13">pdeBulstat</f>
        <v>812115210</v>
      </c>
      <c r="C127" s="581">
        <f t="shared" ref="C127:C158" si="14">endDate</f>
        <v>42735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11744</v>
      </c>
    </row>
    <row r="128" spans="1:8">
      <c r="A128" s="105" t="str">
        <f t="shared" si="12"/>
        <v>„Водоснабдяване и канализация“ ЕАД - Бургас</v>
      </c>
      <c r="B128" s="105" t="str">
        <f t="shared" si="13"/>
        <v>812115210</v>
      </c>
      <c r="C128" s="581">
        <f t="shared" si="14"/>
        <v>42735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12551</v>
      </c>
    </row>
    <row r="129" spans="1:8">
      <c r="A129" s="105" t="str">
        <f t="shared" si="12"/>
        <v>„Водоснабдяване и канализация“ ЕАД - Бургас</v>
      </c>
      <c r="B129" s="105" t="str">
        <f t="shared" si="13"/>
        <v>812115210</v>
      </c>
      <c r="C129" s="581">
        <f t="shared" si="14"/>
        <v>42735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4552</v>
      </c>
    </row>
    <row r="130" spans="1:8">
      <c r="A130" s="105" t="str">
        <f t="shared" si="12"/>
        <v>„Водоснабдяване и канализация“ ЕАД - Бургас</v>
      </c>
      <c r="B130" s="105" t="str">
        <f t="shared" si="13"/>
        <v>812115210</v>
      </c>
      <c r="C130" s="581">
        <f t="shared" si="14"/>
        <v>42735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12931</v>
      </c>
    </row>
    <row r="131" spans="1:8">
      <c r="A131" s="105" t="str">
        <f t="shared" si="12"/>
        <v>„Водоснабдяване и канализация“ ЕАД - Бургас</v>
      </c>
      <c r="B131" s="105" t="str">
        <f t="shared" si="13"/>
        <v>812115210</v>
      </c>
      <c r="C131" s="581">
        <f t="shared" si="14"/>
        <v>42735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4041</v>
      </c>
    </row>
    <row r="132" spans="1:8">
      <c r="A132" s="105" t="str">
        <f t="shared" si="12"/>
        <v>„Водоснабдяване и канализация“ ЕАД - Бургас</v>
      </c>
      <c r="B132" s="105" t="str">
        <f t="shared" si="13"/>
        <v>812115210</v>
      </c>
      <c r="C132" s="581">
        <f t="shared" si="14"/>
        <v>42735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535</v>
      </c>
    </row>
    <row r="133" spans="1:8">
      <c r="A133" s="105" t="str">
        <f t="shared" si="12"/>
        <v>„Водоснабдяване и канализация“ ЕАД - Бургас</v>
      </c>
      <c r="B133" s="105" t="str">
        <f t="shared" si="13"/>
        <v>812115210</v>
      </c>
      <c r="C133" s="581">
        <f t="shared" si="14"/>
        <v>42735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„Водоснабдяване и канализация“ ЕАД - Бургас</v>
      </c>
      <c r="B134" s="105" t="str">
        <f t="shared" si="13"/>
        <v>812115210</v>
      </c>
      <c r="C134" s="581">
        <f t="shared" si="14"/>
        <v>42735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3411</v>
      </c>
    </row>
    <row r="135" spans="1:8">
      <c r="A135" s="105" t="str">
        <f t="shared" si="12"/>
        <v>„Водоснабдяване и канализация“ ЕАД - Бургас</v>
      </c>
      <c r="B135" s="105" t="str">
        <f t="shared" si="13"/>
        <v>812115210</v>
      </c>
      <c r="C135" s="581">
        <f t="shared" si="14"/>
        <v>42735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„Водоснабдяване и канализация“ ЕАД - Бургас</v>
      </c>
      <c r="B136" s="105" t="str">
        <f t="shared" si="13"/>
        <v>812115210</v>
      </c>
      <c r="C136" s="581">
        <f t="shared" si="14"/>
        <v>42735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3140</v>
      </c>
    </row>
    <row r="137" spans="1:8">
      <c r="A137" s="105" t="str">
        <f t="shared" si="12"/>
        <v>„Водоснабдяване и канализация“ ЕАД - Бургас</v>
      </c>
      <c r="B137" s="105" t="str">
        <f t="shared" si="13"/>
        <v>812115210</v>
      </c>
      <c r="C137" s="581">
        <f t="shared" si="14"/>
        <v>42735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49765</v>
      </c>
    </row>
    <row r="138" spans="1:8">
      <c r="A138" s="105" t="str">
        <f t="shared" si="12"/>
        <v>„Водоснабдяване и канализация“ ЕАД - Бургас</v>
      </c>
      <c r="B138" s="105" t="str">
        <f t="shared" si="13"/>
        <v>812115210</v>
      </c>
      <c r="C138" s="581">
        <f t="shared" si="14"/>
        <v>42735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1603</v>
      </c>
    </row>
    <row r="139" spans="1:8">
      <c r="A139" s="105" t="str">
        <f t="shared" si="12"/>
        <v>„Водоснабдяване и канализация“ ЕАД - Бургас</v>
      </c>
      <c r="B139" s="105" t="str">
        <f t="shared" si="13"/>
        <v>812115210</v>
      </c>
      <c r="C139" s="581">
        <f t="shared" si="14"/>
        <v>42735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0</v>
      </c>
    </row>
    <row r="140" spans="1:8">
      <c r="A140" s="105" t="str">
        <f t="shared" si="12"/>
        <v>„Водоснабдяване и канализация“ ЕАД - Бургас</v>
      </c>
      <c r="B140" s="105" t="str">
        <f t="shared" si="13"/>
        <v>812115210</v>
      </c>
      <c r="C140" s="581">
        <f t="shared" si="14"/>
        <v>42735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„Водоснабдяване и канализация“ ЕАД - Бургас</v>
      </c>
      <c r="B141" s="105" t="str">
        <f t="shared" si="13"/>
        <v>812115210</v>
      </c>
      <c r="C141" s="581">
        <f t="shared" si="14"/>
        <v>42735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0</v>
      </c>
    </row>
    <row r="142" spans="1:8">
      <c r="A142" s="105" t="str">
        <f t="shared" si="12"/>
        <v>„Водоснабдяване и канализация“ ЕАД - Бургас</v>
      </c>
      <c r="B142" s="105" t="str">
        <f t="shared" si="13"/>
        <v>812115210</v>
      </c>
      <c r="C142" s="581">
        <f t="shared" si="14"/>
        <v>42735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1603</v>
      </c>
    </row>
    <row r="143" spans="1:8">
      <c r="A143" s="105" t="str">
        <f t="shared" si="12"/>
        <v>„Водоснабдяване и канализация“ ЕАД - Бургас</v>
      </c>
      <c r="B143" s="105" t="str">
        <f t="shared" si="13"/>
        <v>812115210</v>
      </c>
      <c r="C143" s="581">
        <f t="shared" si="14"/>
        <v>42735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51368</v>
      </c>
    </row>
    <row r="144" spans="1:8">
      <c r="A144" s="105" t="str">
        <f t="shared" si="12"/>
        <v>„Водоснабдяване и канализация“ ЕАД - Бургас</v>
      </c>
      <c r="B144" s="105" t="str">
        <f t="shared" si="13"/>
        <v>812115210</v>
      </c>
      <c r="C144" s="581">
        <f t="shared" si="14"/>
        <v>42735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3413</v>
      </c>
    </row>
    <row r="145" spans="1:8">
      <c r="A145" s="105" t="str">
        <f t="shared" si="12"/>
        <v>„Водоснабдяване и канализация“ ЕАД - Бургас</v>
      </c>
      <c r="B145" s="105" t="str">
        <f t="shared" si="13"/>
        <v>812115210</v>
      </c>
      <c r="C145" s="581">
        <f t="shared" si="14"/>
        <v>42735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„Водоснабдяване и канализация“ ЕАД - Бургас</v>
      </c>
      <c r="B146" s="105" t="str">
        <f t="shared" si="13"/>
        <v>812115210</v>
      </c>
      <c r="C146" s="581">
        <f t="shared" si="14"/>
        <v>42735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„Водоснабдяване и канализация“ ЕАД - Бургас</v>
      </c>
      <c r="B147" s="105" t="str">
        <f t="shared" si="13"/>
        <v>812115210</v>
      </c>
      <c r="C147" s="581">
        <f t="shared" si="14"/>
        <v>42735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51368</v>
      </c>
    </row>
    <row r="148" spans="1:8">
      <c r="A148" s="105" t="str">
        <f t="shared" si="12"/>
        <v>„Водоснабдяване и канализация“ ЕАД - Бургас</v>
      </c>
      <c r="B148" s="105" t="str">
        <f t="shared" si="13"/>
        <v>812115210</v>
      </c>
      <c r="C148" s="581">
        <f t="shared" si="14"/>
        <v>42735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3413</v>
      </c>
    </row>
    <row r="149" spans="1:8">
      <c r="A149" s="105" t="str">
        <f t="shared" si="12"/>
        <v>„Водоснабдяване и канализация“ ЕАД - Бургас</v>
      </c>
      <c r="B149" s="105" t="str">
        <f t="shared" si="13"/>
        <v>812115210</v>
      </c>
      <c r="C149" s="581">
        <f t="shared" si="14"/>
        <v>42735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401</v>
      </c>
    </row>
    <row r="150" spans="1:8">
      <c r="A150" s="105" t="str">
        <f t="shared" si="12"/>
        <v>„Водоснабдяване и канализация“ ЕАД - Бургас</v>
      </c>
      <c r="B150" s="105" t="str">
        <f t="shared" si="13"/>
        <v>812115210</v>
      </c>
      <c r="C150" s="581">
        <f t="shared" si="14"/>
        <v>42735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710</v>
      </c>
    </row>
    <row r="151" spans="1:8">
      <c r="A151" s="105" t="str">
        <f t="shared" si="12"/>
        <v>„Водоснабдяване и канализация“ ЕАД - Бургас</v>
      </c>
      <c r="B151" s="105" t="str">
        <f t="shared" si="13"/>
        <v>812115210</v>
      </c>
      <c r="C151" s="581">
        <f t="shared" si="14"/>
        <v>42735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-309</v>
      </c>
    </row>
    <row r="152" spans="1:8">
      <c r="A152" s="105" t="str">
        <f t="shared" si="12"/>
        <v>„Водоснабдяване и канализация“ ЕАД - Бургас</v>
      </c>
      <c r="B152" s="105" t="str">
        <f t="shared" si="13"/>
        <v>812115210</v>
      </c>
      <c r="C152" s="581">
        <f t="shared" si="14"/>
        <v>42735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„Водоснабдяване и канализация“ ЕАД - Бургас</v>
      </c>
      <c r="B153" s="105" t="str">
        <f t="shared" si="13"/>
        <v>812115210</v>
      </c>
      <c r="C153" s="581">
        <f t="shared" si="14"/>
        <v>42735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3012</v>
      </c>
    </row>
    <row r="154" spans="1:8">
      <c r="A154" s="105" t="str">
        <f t="shared" si="12"/>
        <v>„Водоснабдяване и канализация“ ЕАД - Бургас</v>
      </c>
      <c r="B154" s="105" t="str">
        <f t="shared" si="13"/>
        <v>812115210</v>
      </c>
      <c r="C154" s="581">
        <f t="shared" si="14"/>
        <v>42735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„Водоснабдяване и канализация“ ЕАД - Бургас</v>
      </c>
      <c r="B155" s="105" t="str">
        <f t="shared" si="13"/>
        <v>812115210</v>
      </c>
      <c r="C155" s="581">
        <f t="shared" si="14"/>
        <v>42735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3012</v>
      </c>
    </row>
    <row r="156" spans="1:8">
      <c r="A156" s="105" t="str">
        <f t="shared" si="12"/>
        <v>„Водоснабдяване и канализация“ ЕАД - Бургас</v>
      </c>
      <c r="B156" s="105" t="str">
        <f t="shared" si="13"/>
        <v>812115210</v>
      </c>
      <c r="C156" s="581">
        <f t="shared" si="14"/>
        <v>42735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54781</v>
      </c>
    </row>
    <row r="157" spans="1:8">
      <c r="A157" s="105" t="str">
        <f t="shared" si="12"/>
        <v>„Водоснабдяване и канализация“ ЕАД - Бургас</v>
      </c>
      <c r="B157" s="105" t="str">
        <f t="shared" si="13"/>
        <v>812115210</v>
      </c>
      <c r="C157" s="581">
        <f t="shared" si="14"/>
        <v>42735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48696</v>
      </c>
    </row>
    <row r="158" spans="1:8">
      <c r="A158" s="105" t="str">
        <f t="shared" si="12"/>
        <v>„Водоснабдяване и канализация“ ЕАД - Бургас</v>
      </c>
      <c r="B158" s="105" t="str">
        <f t="shared" si="13"/>
        <v>812115210</v>
      </c>
      <c r="C158" s="581">
        <f t="shared" si="14"/>
        <v>42735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„Водоснабдяване и канализация“ ЕАД - Бургас</v>
      </c>
      <c r="B159" s="105" t="str">
        <f t="shared" ref="B159:B179" si="16">pdeBulstat</f>
        <v>812115210</v>
      </c>
      <c r="C159" s="581">
        <f t="shared" ref="C159:C179" si="17">endDate</f>
        <v>42735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792</v>
      </c>
    </row>
    <row r="160" spans="1:8">
      <c r="A160" s="105" t="str">
        <f t="shared" si="15"/>
        <v>„Водоснабдяване и канализация“ ЕАД - Бургас</v>
      </c>
      <c r="B160" s="105" t="str">
        <f t="shared" si="16"/>
        <v>812115210</v>
      </c>
      <c r="C160" s="581">
        <f t="shared" si="17"/>
        <v>42735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5246</v>
      </c>
    </row>
    <row r="161" spans="1:8">
      <c r="A161" s="105" t="str">
        <f t="shared" si="15"/>
        <v>„Водоснабдяване и канализация“ ЕАД - Бургас</v>
      </c>
      <c r="B161" s="105" t="str">
        <f t="shared" si="16"/>
        <v>812115210</v>
      </c>
      <c r="C161" s="581">
        <f t="shared" si="17"/>
        <v>42735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54734</v>
      </c>
    </row>
    <row r="162" spans="1:8">
      <c r="A162" s="105" t="str">
        <f t="shared" si="15"/>
        <v>„Водоснабдяване и канализация“ ЕАД - Бургас</v>
      </c>
      <c r="B162" s="105" t="str">
        <f t="shared" si="16"/>
        <v>812115210</v>
      </c>
      <c r="C162" s="581">
        <f t="shared" si="17"/>
        <v>42735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„Водоснабдяване и канализация“ ЕАД - Бургас</v>
      </c>
      <c r="B163" s="105" t="str">
        <f t="shared" si="16"/>
        <v>812115210</v>
      </c>
      <c r="C163" s="581">
        <f t="shared" si="17"/>
        <v>42735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„Водоснабдяване и канализация“ ЕАД - Бургас</v>
      </c>
      <c r="B164" s="105" t="str">
        <f t="shared" si="16"/>
        <v>812115210</v>
      </c>
      <c r="C164" s="581">
        <f t="shared" si="17"/>
        <v>42735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47</v>
      </c>
    </row>
    <row r="165" spans="1:8">
      <c r="A165" s="105" t="str">
        <f t="shared" si="15"/>
        <v>„Водоснабдяване и канализация“ ЕАД - Бургас</v>
      </c>
      <c r="B165" s="105" t="str">
        <f t="shared" si="16"/>
        <v>812115210</v>
      </c>
      <c r="C165" s="581">
        <f t="shared" si="17"/>
        <v>42735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„Водоснабдяване и канализация“ ЕАД - Бургас</v>
      </c>
      <c r="B166" s="105" t="str">
        <f t="shared" si="16"/>
        <v>812115210</v>
      </c>
      <c r="C166" s="581">
        <f t="shared" si="17"/>
        <v>42735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0</v>
      </c>
    </row>
    <row r="167" spans="1:8">
      <c r="A167" s="105" t="str">
        <f t="shared" si="15"/>
        <v>„Водоснабдяване и канализация“ ЕАД - Бургас</v>
      </c>
      <c r="B167" s="105" t="str">
        <f t="shared" si="16"/>
        <v>812115210</v>
      </c>
      <c r="C167" s="581">
        <f t="shared" si="17"/>
        <v>42735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„Водоснабдяване и канализация“ ЕАД - Бургас</v>
      </c>
      <c r="B168" s="105" t="str">
        <f t="shared" si="16"/>
        <v>812115210</v>
      </c>
      <c r="C168" s="581">
        <f t="shared" si="17"/>
        <v>42735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„Водоснабдяване и канализация“ ЕАД - Бургас</v>
      </c>
      <c r="B169" s="105" t="str">
        <f t="shared" si="16"/>
        <v>812115210</v>
      </c>
      <c r="C169" s="581">
        <f t="shared" si="17"/>
        <v>42735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47</v>
      </c>
    </row>
    <row r="170" spans="1:8">
      <c r="A170" s="105" t="str">
        <f t="shared" si="15"/>
        <v>„Водоснабдяване и канализация“ ЕАД - Бургас</v>
      </c>
      <c r="B170" s="105" t="str">
        <f t="shared" si="16"/>
        <v>812115210</v>
      </c>
      <c r="C170" s="581">
        <f t="shared" si="17"/>
        <v>42735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54781</v>
      </c>
    </row>
    <row r="171" spans="1:8">
      <c r="A171" s="105" t="str">
        <f t="shared" si="15"/>
        <v>„Водоснабдяване и канализация“ ЕАД - Бургас</v>
      </c>
      <c r="B171" s="105" t="str">
        <f t="shared" si="16"/>
        <v>812115210</v>
      </c>
      <c r="C171" s="581">
        <f t="shared" si="17"/>
        <v>42735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„Водоснабдяване и канализация“ ЕАД - Бургас</v>
      </c>
      <c r="B172" s="105" t="str">
        <f t="shared" si="16"/>
        <v>812115210</v>
      </c>
      <c r="C172" s="581">
        <f t="shared" si="17"/>
        <v>42735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„Водоснабдяване и канализация“ ЕАД - Бургас</v>
      </c>
      <c r="B173" s="105" t="str">
        <f t="shared" si="16"/>
        <v>812115210</v>
      </c>
      <c r="C173" s="581">
        <f t="shared" si="17"/>
        <v>42735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„Водоснабдяване и канализация“ ЕАД - Бургас</v>
      </c>
      <c r="B174" s="105" t="str">
        <f t="shared" si="16"/>
        <v>812115210</v>
      </c>
      <c r="C174" s="581">
        <f t="shared" si="17"/>
        <v>42735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54781</v>
      </c>
    </row>
    <row r="175" spans="1:8">
      <c r="A175" s="105" t="str">
        <f t="shared" si="15"/>
        <v>„Водоснабдяване и канализация“ ЕАД - Бургас</v>
      </c>
      <c r="B175" s="105" t="str">
        <f t="shared" si="16"/>
        <v>812115210</v>
      </c>
      <c r="C175" s="581">
        <f t="shared" si="17"/>
        <v>42735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„Водоснабдяване и канализация“ ЕАД - Бургас</v>
      </c>
      <c r="B176" s="105" t="str">
        <f t="shared" si="16"/>
        <v>812115210</v>
      </c>
      <c r="C176" s="581">
        <f t="shared" si="17"/>
        <v>42735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„Водоснабдяване и канализация“ ЕАД - Бургас</v>
      </c>
      <c r="B177" s="105" t="str">
        <f t="shared" si="16"/>
        <v>812115210</v>
      </c>
      <c r="C177" s="581">
        <f t="shared" si="17"/>
        <v>42735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„Водоснабдяване и канализация“ ЕАД - Бургас</v>
      </c>
      <c r="B178" s="105" t="str">
        <f t="shared" si="16"/>
        <v>812115210</v>
      </c>
      <c r="C178" s="581">
        <f t="shared" si="17"/>
        <v>42735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„Водоснабдяване и канализация“ ЕАД - Бургас</v>
      </c>
      <c r="B179" s="105" t="str">
        <f t="shared" si="16"/>
        <v>812115210</v>
      </c>
      <c r="C179" s="581">
        <f t="shared" si="17"/>
        <v>42735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54781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„Водоснабдяване и канализация“ ЕАД - Бургас</v>
      </c>
      <c r="B181" s="105" t="str">
        <f t="shared" ref="B181:B216" si="19">pdeBulstat</f>
        <v>812115210</v>
      </c>
      <c r="C181" s="581">
        <f t="shared" ref="C181:C216" si="20">endDate</f>
        <v>42735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58860</v>
      </c>
    </row>
    <row r="182" spans="1:8">
      <c r="A182" s="105" t="str">
        <f t="shared" si="18"/>
        <v>„Водоснабдяване и канализация“ ЕАД - Бургас</v>
      </c>
      <c r="B182" s="105" t="str">
        <f t="shared" si="19"/>
        <v>812115210</v>
      </c>
      <c r="C182" s="581">
        <f t="shared" si="20"/>
        <v>42735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-26748</v>
      </c>
    </row>
    <row r="183" spans="1:8">
      <c r="A183" s="105" t="str">
        <f t="shared" si="18"/>
        <v>„Водоснабдяване и канализация“ ЕАД - Бургас</v>
      </c>
      <c r="B183" s="105" t="str">
        <f t="shared" si="19"/>
        <v>812115210</v>
      </c>
      <c r="C183" s="581">
        <f t="shared" si="20"/>
        <v>42735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0</v>
      </c>
    </row>
    <row r="184" spans="1:8">
      <c r="A184" s="105" t="str">
        <f t="shared" si="18"/>
        <v>„Водоснабдяване и канализация“ ЕАД - Бургас</v>
      </c>
      <c r="B184" s="105" t="str">
        <f t="shared" si="19"/>
        <v>812115210</v>
      </c>
      <c r="C184" s="581">
        <f t="shared" si="20"/>
        <v>42735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-16829</v>
      </c>
    </row>
    <row r="185" spans="1:8">
      <c r="A185" s="105" t="str">
        <f t="shared" si="18"/>
        <v>„Водоснабдяване и канализация“ ЕАД - Бургас</v>
      </c>
      <c r="B185" s="105" t="str">
        <f t="shared" si="19"/>
        <v>812115210</v>
      </c>
      <c r="C185" s="581">
        <f t="shared" si="20"/>
        <v>42735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-401</v>
      </c>
    </row>
    <row r="186" spans="1:8">
      <c r="A186" s="105" t="str">
        <f t="shared" si="18"/>
        <v>„Водоснабдяване и канализация“ ЕАД - Бургас</v>
      </c>
      <c r="B186" s="105" t="str">
        <f t="shared" si="19"/>
        <v>812115210</v>
      </c>
      <c r="C186" s="581">
        <f t="shared" si="20"/>
        <v>42735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„Водоснабдяване и канализация“ ЕАД - Бургас</v>
      </c>
      <c r="B187" s="105" t="str">
        <f t="shared" si="19"/>
        <v>812115210</v>
      </c>
      <c r="C187" s="581">
        <f t="shared" si="20"/>
        <v>42735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„Водоснабдяване и канализация“ ЕАД - Бургас</v>
      </c>
      <c r="B188" s="105" t="str">
        <f t="shared" si="19"/>
        <v>812115210</v>
      </c>
      <c r="C188" s="581">
        <f t="shared" si="20"/>
        <v>42735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„Водоснабдяване и канализация“ ЕАД - Бургас</v>
      </c>
      <c r="B189" s="105" t="str">
        <f t="shared" si="19"/>
        <v>812115210</v>
      </c>
      <c r="C189" s="581">
        <f t="shared" si="20"/>
        <v>42735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„Водоснабдяване и канализация“ ЕАД - Бургас</v>
      </c>
      <c r="B190" s="105" t="str">
        <f t="shared" si="19"/>
        <v>812115210</v>
      </c>
      <c r="C190" s="581">
        <f t="shared" si="20"/>
        <v>42735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-5846</v>
      </c>
    </row>
    <row r="191" spans="1:8">
      <c r="A191" s="105" t="str">
        <f t="shared" si="18"/>
        <v>„Водоснабдяване и канализация“ ЕАД - Бургас</v>
      </c>
      <c r="B191" s="105" t="str">
        <f t="shared" si="19"/>
        <v>812115210</v>
      </c>
      <c r="C191" s="581">
        <f t="shared" si="20"/>
        <v>42735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9036</v>
      </c>
    </row>
    <row r="192" spans="1:8">
      <c r="A192" s="105" t="str">
        <f t="shared" si="18"/>
        <v>„Водоснабдяване и канализация“ ЕАД - Бургас</v>
      </c>
      <c r="B192" s="105" t="str">
        <f t="shared" si="19"/>
        <v>812115210</v>
      </c>
      <c r="C192" s="581">
        <f t="shared" si="20"/>
        <v>42735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-2819</v>
      </c>
    </row>
    <row r="193" spans="1:8">
      <c r="A193" s="105" t="str">
        <f t="shared" si="18"/>
        <v>„Водоснабдяване и канализация“ ЕАД - Бургас</v>
      </c>
      <c r="B193" s="105" t="str">
        <f t="shared" si="19"/>
        <v>812115210</v>
      </c>
      <c r="C193" s="581">
        <f t="shared" si="20"/>
        <v>42735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„Водоснабдяване и канализация“ ЕАД - Бургас</v>
      </c>
      <c r="B194" s="105" t="str">
        <f t="shared" si="19"/>
        <v>812115210</v>
      </c>
      <c r="C194" s="581">
        <f t="shared" si="20"/>
        <v>42735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0</v>
      </c>
    </row>
    <row r="195" spans="1:8">
      <c r="A195" s="105" t="str">
        <f t="shared" si="18"/>
        <v>„Водоснабдяване и канализация“ ЕАД - Бургас</v>
      </c>
      <c r="B195" s="105" t="str">
        <f t="shared" si="19"/>
        <v>812115210</v>
      </c>
      <c r="C195" s="581">
        <f t="shared" si="20"/>
        <v>42735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0</v>
      </c>
    </row>
    <row r="196" spans="1:8">
      <c r="A196" s="105" t="str">
        <f t="shared" si="18"/>
        <v>„Водоснабдяване и канализация“ ЕАД - Бургас</v>
      </c>
      <c r="B196" s="105" t="str">
        <f t="shared" si="19"/>
        <v>812115210</v>
      </c>
      <c r="C196" s="581">
        <f t="shared" si="20"/>
        <v>42735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0</v>
      </c>
    </row>
    <row r="197" spans="1:8">
      <c r="A197" s="105" t="str">
        <f t="shared" si="18"/>
        <v>„Водоснабдяване и канализация“ ЕАД - Бургас</v>
      </c>
      <c r="B197" s="105" t="str">
        <f t="shared" si="19"/>
        <v>812115210</v>
      </c>
      <c r="C197" s="581">
        <f t="shared" si="20"/>
        <v>42735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0</v>
      </c>
    </row>
    <row r="198" spans="1:8">
      <c r="A198" s="105" t="str">
        <f t="shared" si="18"/>
        <v>„Водоснабдяване и канализация“ ЕАД - Бургас</v>
      </c>
      <c r="B198" s="105" t="str">
        <f t="shared" si="19"/>
        <v>812115210</v>
      </c>
      <c r="C198" s="581">
        <f t="shared" si="20"/>
        <v>42735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 t="str">
        <f t="shared" si="18"/>
        <v>„Водоснабдяване и канализация“ ЕАД - Бургас</v>
      </c>
      <c r="B199" s="105" t="str">
        <f t="shared" si="19"/>
        <v>812115210</v>
      </c>
      <c r="C199" s="581">
        <f t="shared" si="20"/>
        <v>42735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„Водоснабдяване и канализация“ ЕАД - Бургас</v>
      </c>
      <c r="B200" s="105" t="str">
        <f t="shared" si="19"/>
        <v>812115210</v>
      </c>
      <c r="C200" s="581">
        <f t="shared" si="20"/>
        <v>42735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„Водоснабдяване и канализация“ ЕАД - Бургас</v>
      </c>
      <c r="B201" s="105" t="str">
        <f t="shared" si="19"/>
        <v>812115210</v>
      </c>
      <c r="C201" s="581">
        <f t="shared" si="20"/>
        <v>42735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-550</v>
      </c>
    </row>
    <row r="202" spans="1:8">
      <c r="A202" s="105" t="str">
        <f t="shared" si="18"/>
        <v>„Водоснабдяване и канализация“ ЕАД - Бургас</v>
      </c>
      <c r="B202" s="105" t="str">
        <f t="shared" si="19"/>
        <v>812115210</v>
      </c>
      <c r="C202" s="581">
        <f t="shared" si="20"/>
        <v>42735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-3369</v>
      </c>
    </row>
    <row r="203" spans="1:8">
      <c r="A203" s="105" t="str">
        <f t="shared" si="18"/>
        <v>„Водоснабдяване и канализация“ ЕАД - Бургас</v>
      </c>
      <c r="B203" s="105" t="str">
        <f t="shared" si="19"/>
        <v>812115210</v>
      </c>
      <c r="C203" s="581">
        <f t="shared" si="20"/>
        <v>42735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„Водоснабдяване и канализация“ ЕАД - Бургас</v>
      </c>
      <c r="B204" s="105" t="str">
        <f t="shared" si="19"/>
        <v>812115210</v>
      </c>
      <c r="C204" s="581">
        <f t="shared" si="20"/>
        <v>42735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„Водоснабдяване и канализация“ ЕАД - Бургас</v>
      </c>
      <c r="B205" s="105" t="str">
        <f t="shared" si="19"/>
        <v>812115210</v>
      </c>
      <c r="C205" s="581">
        <f t="shared" si="20"/>
        <v>42735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0</v>
      </c>
    </row>
    <row r="206" spans="1:8">
      <c r="A206" s="105" t="str">
        <f t="shared" si="18"/>
        <v>„Водоснабдяване и канализация“ ЕАД - Бургас</v>
      </c>
      <c r="B206" s="105" t="str">
        <f t="shared" si="19"/>
        <v>812115210</v>
      </c>
      <c r="C206" s="581">
        <f t="shared" si="20"/>
        <v>42735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-8988</v>
      </c>
    </row>
    <row r="207" spans="1:8">
      <c r="A207" s="105" t="str">
        <f t="shared" si="18"/>
        <v>„Водоснабдяване и канализация“ ЕАД - Бургас</v>
      </c>
      <c r="B207" s="105" t="str">
        <f t="shared" si="19"/>
        <v>812115210</v>
      </c>
      <c r="C207" s="581">
        <f t="shared" si="20"/>
        <v>42735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„Водоснабдяване и канализация“ ЕАД - Бургас</v>
      </c>
      <c r="B208" s="105" t="str">
        <f t="shared" si="19"/>
        <v>812115210</v>
      </c>
      <c r="C208" s="581">
        <f t="shared" si="20"/>
        <v>42735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-5</v>
      </c>
    </row>
    <row r="209" spans="1:8">
      <c r="A209" s="105" t="str">
        <f t="shared" si="18"/>
        <v>„Водоснабдяване и канализация“ ЕАД - Бургас</v>
      </c>
      <c r="B209" s="105" t="str">
        <f t="shared" si="19"/>
        <v>812115210</v>
      </c>
      <c r="C209" s="581">
        <f t="shared" si="20"/>
        <v>42735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„Водоснабдяване и канализация“ ЕАД - Бургас</v>
      </c>
      <c r="B210" s="105" t="str">
        <f t="shared" si="19"/>
        <v>812115210</v>
      </c>
      <c r="C210" s="581">
        <f t="shared" si="20"/>
        <v>42735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0</v>
      </c>
    </row>
    <row r="211" spans="1:8">
      <c r="A211" s="105" t="str">
        <f t="shared" si="18"/>
        <v>„Водоснабдяване и канализация“ ЕАД - Бургас</v>
      </c>
      <c r="B211" s="105" t="str">
        <f t="shared" si="19"/>
        <v>812115210</v>
      </c>
      <c r="C211" s="581">
        <f t="shared" si="20"/>
        <v>42735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-8993</v>
      </c>
    </row>
    <row r="212" spans="1:8">
      <c r="A212" s="105" t="str">
        <f t="shared" si="18"/>
        <v>„Водоснабдяване и канализация“ ЕАД - Бургас</v>
      </c>
      <c r="B212" s="105" t="str">
        <f t="shared" si="19"/>
        <v>812115210</v>
      </c>
      <c r="C212" s="581">
        <f t="shared" si="20"/>
        <v>42735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-3326</v>
      </c>
    </row>
    <row r="213" spans="1:8">
      <c r="A213" s="105" t="str">
        <f t="shared" si="18"/>
        <v>„Водоснабдяване и канализация“ ЕАД - Бургас</v>
      </c>
      <c r="B213" s="105" t="str">
        <f t="shared" si="19"/>
        <v>812115210</v>
      </c>
      <c r="C213" s="581">
        <f t="shared" si="20"/>
        <v>42735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18278</v>
      </c>
    </row>
    <row r="214" spans="1:8">
      <c r="A214" s="105" t="str">
        <f t="shared" si="18"/>
        <v>„Водоснабдяване и канализация“ ЕАД - Бургас</v>
      </c>
      <c r="B214" s="105" t="str">
        <f t="shared" si="19"/>
        <v>812115210</v>
      </c>
      <c r="C214" s="581">
        <f t="shared" si="20"/>
        <v>42735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14952</v>
      </c>
    </row>
    <row r="215" spans="1:8">
      <c r="A215" s="105" t="str">
        <f t="shared" si="18"/>
        <v>„Водоснабдяване и канализация“ ЕАД - Бургас</v>
      </c>
      <c r="B215" s="105" t="str">
        <f t="shared" si="19"/>
        <v>812115210</v>
      </c>
      <c r="C215" s="581">
        <f t="shared" si="20"/>
        <v>42735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14952</v>
      </c>
    </row>
    <row r="216" spans="1:8">
      <c r="A216" s="105" t="str">
        <f t="shared" si="18"/>
        <v>„Водоснабдяване и канализация“ ЕАД - Бургас</v>
      </c>
      <c r="B216" s="105" t="str">
        <f t="shared" si="19"/>
        <v>812115210</v>
      </c>
      <c r="C216" s="581">
        <f t="shared" si="20"/>
        <v>42735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„Водоснабдяване и канализация“ ЕАД - Бургас</v>
      </c>
      <c r="B218" s="105" t="str">
        <f t="shared" ref="B218:B281" si="22">pdeBulstat</f>
        <v>812115210</v>
      </c>
      <c r="C218" s="581">
        <f t="shared" ref="C218:C281" si="23">endDate</f>
        <v>42735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2228</v>
      </c>
    </row>
    <row r="219" spans="1:8">
      <c r="A219" s="105" t="str">
        <f t="shared" si="21"/>
        <v>„Водоснабдяване и канализация“ ЕАД - Бургас</v>
      </c>
      <c r="B219" s="105" t="str">
        <f t="shared" si="22"/>
        <v>812115210</v>
      </c>
      <c r="C219" s="581">
        <f t="shared" si="23"/>
        <v>42735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„Водоснабдяване и канализация“ ЕАД - Бургас</v>
      </c>
      <c r="B220" s="105" t="str">
        <f t="shared" si="22"/>
        <v>812115210</v>
      </c>
      <c r="C220" s="581">
        <f t="shared" si="23"/>
        <v>42735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„Водоснабдяване и канализация“ ЕАД - Бургас</v>
      </c>
      <c r="B221" s="105" t="str">
        <f t="shared" si="22"/>
        <v>812115210</v>
      </c>
      <c r="C221" s="581">
        <f t="shared" si="23"/>
        <v>42735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„Водоснабдяване и канализация“ ЕАД - Бургас</v>
      </c>
      <c r="B222" s="105" t="str">
        <f t="shared" si="22"/>
        <v>812115210</v>
      </c>
      <c r="C222" s="581">
        <f t="shared" si="23"/>
        <v>42735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2228</v>
      </c>
    </row>
    <row r="223" spans="1:8">
      <c r="A223" s="105" t="str">
        <f t="shared" si="21"/>
        <v>„Водоснабдяване и канализация“ ЕАД - Бургас</v>
      </c>
      <c r="B223" s="105" t="str">
        <f t="shared" si="22"/>
        <v>812115210</v>
      </c>
      <c r="C223" s="581">
        <f t="shared" si="23"/>
        <v>42735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„Водоснабдяване и канализация“ ЕАД - Бургас</v>
      </c>
      <c r="B224" s="105" t="str">
        <f t="shared" si="22"/>
        <v>812115210</v>
      </c>
      <c r="C224" s="581">
        <f t="shared" si="23"/>
        <v>42735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„Водоснабдяване и канализация“ ЕАД - Бургас</v>
      </c>
      <c r="B225" s="105" t="str">
        <f t="shared" si="22"/>
        <v>812115210</v>
      </c>
      <c r="C225" s="581">
        <f t="shared" si="23"/>
        <v>42735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„Водоснабдяване и канализация“ ЕАД - Бургас</v>
      </c>
      <c r="B226" s="105" t="str">
        <f t="shared" si="22"/>
        <v>812115210</v>
      </c>
      <c r="C226" s="581">
        <f t="shared" si="23"/>
        <v>42735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„Водоснабдяване и канализация“ ЕАД - Бургас</v>
      </c>
      <c r="B227" s="105" t="str">
        <f t="shared" si="22"/>
        <v>812115210</v>
      </c>
      <c r="C227" s="581">
        <f t="shared" si="23"/>
        <v>42735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„Водоснабдяване и канализация“ ЕАД - Бургас</v>
      </c>
      <c r="B228" s="105" t="str">
        <f t="shared" si="22"/>
        <v>812115210</v>
      </c>
      <c r="C228" s="581">
        <f t="shared" si="23"/>
        <v>42735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„Водоснабдяване и канализация“ ЕАД - Бургас</v>
      </c>
      <c r="B229" s="105" t="str">
        <f t="shared" si="22"/>
        <v>812115210</v>
      </c>
      <c r="C229" s="581">
        <f t="shared" si="23"/>
        <v>42735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„Водоснабдяване и канализация“ ЕАД - Бургас</v>
      </c>
      <c r="B230" s="105" t="str">
        <f t="shared" si="22"/>
        <v>812115210</v>
      </c>
      <c r="C230" s="581">
        <f t="shared" si="23"/>
        <v>42735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„Водоснабдяване и канализация“ ЕАД - Бургас</v>
      </c>
      <c r="B231" s="105" t="str">
        <f t="shared" si="22"/>
        <v>812115210</v>
      </c>
      <c r="C231" s="581">
        <f t="shared" si="23"/>
        <v>42735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„Водоснабдяване и канализация“ ЕАД - Бургас</v>
      </c>
      <c r="B232" s="105" t="str">
        <f t="shared" si="22"/>
        <v>812115210</v>
      </c>
      <c r="C232" s="581">
        <f t="shared" si="23"/>
        <v>42735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„Водоснабдяване и канализация“ ЕАД - Бургас</v>
      </c>
      <c r="B233" s="105" t="str">
        <f t="shared" si="22"/>
        <v>812115210</v>
      </c>
      <c r="C233" s="581">
        <f t="shared" si="23"/>
        <v>42735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„Водоснабдяване и канализация“ ЕАД - Бургас</v>
      </c>
      <c r="B234" s="105" t="str">
        <f t="shared" si="22"/>
        <v>812115210</v>
      </c>
      <c r="C234" s="581">
        <f t="shared" si="23"/>
        <v>42735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„Водоснабдяване и канализация“ ЕАД - Бургас</v>
      </c>
      <c r="B235" s="105" t="str">
        <f t="shared" si="22"/>
        <v>812115210</v>
      </c>
      <c r="C235" s="581">
        <f t="shared" si="23"/>
        <v>42735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„Водоснабдяване и канализация“ ЕАД - Бургас</v>
      </c>
      <c r="B236" s="105" t="str">
        <f t="shared" si="22"/>
        <v>812115210</v>
      </c>
      <c r="C236" s="581">
        <f t="shared" si="23"/>
        <v>42735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2228</v>
      </c>
    </row>
    <row r="237" spans="1:8">
      <c r="A237" s="105" t="str">
        <f t="shared" si="21"/>
        <v>„Водоснабдяване и канализация“ ЕАД - Бургас</v>
      </c>
      <c r="B237" s="105" t="str">
        <f t="shared" si="22"/>
        <v>812115210</v>
      </c>
      <c r="C237" s="581">
        <f t="shared" si="23"/>
        <v>42735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„Водоснабдяване и канализация“ ЕАД - Бургас</v>
      </c>
      <c r="B238" s="105" t="str">
        <f t="shared" si="22"/>
        <v>812115210</v>
      </c>
      <c r="C238" s="581">
        <f t="shared" si="23"/>
        <v>42735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„Водоснабдяване и канализация“ ЕАД - Бургас</v>
      </c>
      <c r="B239" s="105" t="str">
        <f t="shared" si="22"/>
        <v>812115210</v>
      </c>
      <c r="C239" s="581">
        <f t="shared" si="23"/>
        <v>42735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2228</v>
      </c>
    </row>
    <row r="240" spans="1:8">
      <c r="A240" s="105" t="str">
        <f t="shared" si="21"/>
        <v>„Водоснабдяване и канализация“ ЕАД - Бургас</v>
      </c>
      <c r="B240" s="105" t="str">
        <f t="shared" si="22"/>
        <v>812115210</v>
      </c>
      <c r="C240" s="581">
        <f t="shared" si="23"/>
        <v>42735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0</v>
      </c>
    </row>
    <row r="241" spans="1:8">
      <c r="A241" s="105" t="str">
        <f t="shared" si="21"/>
        <v>„Водоснабдяване и канализация“ ЕАД - Бургас</v>
      </c>
      <c r="B241" s="105" t="str">
        <f t="shared" si="22"/>
        <v>812115210</v>
      </c>
      <c r="C241" s="581">
        <f t="shared" si="23"/>
        <v>42735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„Водоснабдяване и канализация“ ЕАД - Бургас</v>
      </c>
      <c r="B242" s="105" t="str">
        <f t="shared" si="22"/>
        <v>812115210</v>
      </c>
      <c r="C242" s="581">
        <f t="shared" si="23"/>
        <v>42735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„Водоснабдяване и канализация“ ЕАД - Бургас</v>
      </c>
      <c r="B243" s="105" t="str">
        <f t="shared" si="22"/>
        <v>812115210</v>
      </c>
      <c r="C243" s="581">
        <f t="shared" si="23"/>
        <v>42735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„Водоснабдяване и канализация“ ЕАД - Бургас</v>
      </c>
      <c r="B244" s="105" t="str">
        <f t="shared" si="22"/>
        <v>812115210</v>
      </c>
      <c r="C244" s="581">
        <f t="shared" si="23"/>
        <v>42735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0</v>
      </c>
    </row>
    <row r="245" spans="1:8">
      <c r="A245" s="105" t="str">
        <f t="shared" si="21"/>
        <v>„Водоснабдяване и канализация“ ЕАД - Бургас</v>
      </c>
      <c r="B245" s="105" t="str">
        <f t="shared" si="22"/>
        <v>812115210</v>
      </c>
      <c r="C245" s="581">
        <f t="shared" si="23"/>
        <v>42735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„Водоснабдяване и канализация“ ЕАД - Бургас</v>
      </c>
      <c r="B246" s="105" t="str">
        <f t="shared" si="22"/>
        <v>812115210</v>
      </c>
      <c r="C246" s="581">
        <f t="shared" si="23"/>
        <v>42735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„Водоснабдяване и канализация“ ЕАД - Бургас</v>
      </c>
      <c r="B247" s="105" t="str">
        <f t="shared" si="22"/>
        <v>812115210</v>
      </c>
      <c r="C247" s="581">
        <f t="shared" si="23"/>
        <v>42735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„Водоснабдяване и канализация“ ЕАД - Бургас</v>
      </c>
      <c r="B248" s="105" t="str">
        <f t="shared" si="22"/>
        <v>812115210</v>
      </c>
      <c r="C248" s="581">
        <f t="shared" si="23"/>
        <v>42735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„Водоснабдяване и канализация“ ЕАД - Бургас</v>
      </c>
      <c r="B249" s="105" t="str">
        <f t="shared" si="22"/>
        <v>812115210</v>
      </c>
      <c r="C249" s="581">
        <f t="shared" si="23"/>
        <v>42735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„Водоснабдяване и канализация“ ЕАД - Бургас</v>
      </c>
      <c r="B250" s="105" t="str">
        <f t="shared" si="22"/>
        <v>812115210</v>
      </c>
      <c r="C250" s="581">
        <f t="shared" si="23"/>
        <v>42735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„Водоснабдяване и канализация“ ЕАД - Бургас</v>
      </c>
      <c r="B251" s="105" t="str">
        <f t="shared" si="22"/>
        <v>812115210</v>
      </c>
      <c r="C251" s="581">
        <f t="shared" si="23"/>
        <v>42735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„Водоснабдяване и канализация“ ЕАД - Бургас</v>
      </c>
      <c r="B252" s="105" t="str">
        <f t="shared" si="22"/>
        <v>812115210</v>
      </c>
      <c r="C252" s="581">
        <f t="shared" si="23"/>
        <v>42735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„Водоснабдяване и канализация“ ЕАД - Бургас</v>
      </c>
      <c r="B253" s="105" t="str">
        <f t="shared" si="22"/>
        <v>812115210</v>
      </c>
      <c r="C253" s="581">
        <f t="shared" si="23"/>
        <v>42735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„Водоснабдяване и канализация“ ЕАД - Бургас</v>
      </c>
      <c r="B254" s="105" t="str">
        <f t="shared" si="22"/>
        <v>812115210</v>
      </c>
      <c r="C254" s="581">
        <f t="shared" si="23"/>
        <v>42735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„Водоснабдяване и канализация“ ЕАД - Бургас</v>
      </c>
      <c r="B255" s="105" t="str">
        <f t="shared" si="22"/>
        <v>812115210</v>
      </c>
      <c r="C255" s="581">
        <f t="shared" si="23"/>
        <v>42735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„Водоснабдяване и канализация“ ЕАД - Бургас</v>
      </c>
      <c r="B256" s="105" t="str">
        <f t="shared" si="22"/>
        <v>812115210</v>
      </c>
      <c r="C256" s="581">
        <f t="shared" si="23"/>
        <v>42735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„Водоснабдяване и канализация“ ЕАД - Бургас</v>
      </c>
      <c r="B257" s="105" t="str">
        <f t="shared" si="22"/>
        <v>812115210</v>
      </c>
      <c r="C257" s="581">
        <f t="shared" si="23"/>
        <v>42735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„Водоснабдяване и канализация“ ЕАД - Бургас</v>
      </c>
      <c r="B258" s="105" t="str">
        <f t="shared" si="22"/>
        <v>812115210</v>
      </c>
      <c r="C258" s="581">
        <f t="shared" si="23"/>
        <v>42735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0</v>
      </c>
    </row>
    <row r="259" spans="1:8">
      <c r="A259" s="105" t="str">
        <f t="shared" si="21"/>
        <v>„Водоснабдяване и канализация“ ЕАД - Бургас</v>
      </c>
      <c r="B259" s="105" t="str">
        <f t="shared" si="22"/>
        <v>812115210</v>
      </c>
      <c r="C259" s="581">
        <f t="shared" si="23"/>
        <v>42735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„Водоснабдяване и канализация“ ЕАД - Бургас</v>
      </c>
      <c r="B260" s="105" t="str">
        <f t="shared" si="22"/>
        <v>812115210</v>
      </c>
      <c r="C260" s="581">
        <f t="shared" si="23"/>
        <v>42735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„Водоснабдяване и канализация“ ЕАД - Бургас</v>
      </c>
      <c r="B261" s="105" t="str">
        <f t="shared" si="22"/>
        <v>812115210</v>
      </c>
      <c r="C261" s="581">
        <f t="shared" si="23"/>
        <v>42735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0</v>
      </c>
    </row>
    <row r="262" spans="1:8">
      <c r="A262" s="105" t="str">
        <f t="shared" si="21"/>
        <v>„Водоснабдяване и канализация“ ЕАД - Бургас</v>
      </c>
      <c r="B262" s="105" t="str">
        <f t="shared" si="22"/>
        <v>812115210</v>
      </c>
      <c r="C262" s="581">
        <f t="shared" si="23"/>
        <v>42735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0</v>
      </c>
    </row>
    <row r="263" spans="1:8">
      <c r="A263" s="105" t="str">
        <f t="shared" si="21"/>
        <v>„Водоснабдяване и канализация“ ЕАД - Бургас</v>
      </c>
      <c r="B263" s="105" t="str">
        <f t="shared" si="22"/>
        <v>812115210</v>
      </c>
      <c r="C263" s="581">
        <f t="shared" si="23"/>
        <v>42735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„Водоснабдяване и канализация“ ЕАД - Бургас</v>
      </c>
      <c r="B264" s="105" t="str">
        <f t="shared" si="22"/>
        <v>812115210</v>
      </c>
      <c r="C264" s="581">
        <f t="shared" si="23"/>
        <v>42735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„Водоснабдяване и канализация“ ЕАД - Бургас</v>
      </c>
      <c r="B265" s="105" t="str">
        <f t="shared" si="22"/>
        <v>812115210</v>
      </c>
      <c r="C265" s="581">
        <f t="shared" si="23"/>
        <v>42735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„Водоснабдяване и канализация“ ЕАД - Бургас</v>
      </c>
      <c r="B266" s="105" t="str">
        <f t="shared" si="22"/>
        <v>812115210</v>
      </c>
      <c r="C266" s="581">
        <f t="shared" si="23"/>
        <v>42735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0</v>
      </c>
    </row>
    <row r="267" spans="1:8">
      <c r="A267" s="105" t="str">
        <f t="shared" si="21"/>
        <v>„Водоснабдяване и канализация“ ЕАД - Бургас</v>
      </c>
      <c r="B267" s="105" t="str">
        <f t="shared" si="22"/>
        <v>812115210</v>
      </c>
      <c r="C267" s="581">
        <f t="shared" si="23"/>
        <v>42735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„Водоснабдяване и канализация“ ЕАД - Бургас</v>
      </c>
      <c r="B268" s="105" t="str">
        <f t="shared" si="22"/>
        <v>812115210</v>
      </c>
      <c r="C268" s="581">
        <f t="shared" si="23"/>
        <v>42735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„Водоснабдяване и канализация“ ЕАД - Бургас</v>
      </c>
      <c r="B269" s="105" t="str">
        <f t="shared" si="22"/>
        <v>812115210</v>
      </c>
      <c r="C269" s="581">
        <f t="shared" si="23"/>
        <v>42735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„Водоснабдяване и канализация“ ЕАД - Бургас</v>
      </c>
      <c r="B270" s="105" t="str">
        <f t="shared" si="22"/>
        <v>812115210</v>
      </c>
      <c r="C270" s="581">
        <f t="shared" si="23"/>
        <v>42735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„Водоснабдяване и канализация“ ЕАД - Бургас</v>
      </c>
      <c r="B271" s="105" t="str">
        <f t="shared" si="22"/>
        <v>812115210</v>
      </c>
      <c r="C271" s="581">
        <f t="shared" si="23"/>
        <v>42735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„Водоснабдяване и канализация“ ЕАД - Бургас</v>
      </c>
      <c r="B272" s="105" t="str">
        <f t="shared" si="22"/>
        <v>812115210</v>
      </c>
      <c r="C272" s="581">
        <f t="shared" si="23"/>
        <v>42735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„Водоснабдяване и канализация“ ЕАД - Бургас</v>
      </c>
      <c r="B273" s="105" t="str">
        <f t="shared" si="22"/>
        <v>812115210</v>
      </c>
      <c r="C273" s="581">
        <f t="shared" si="23"/>
        <v>42735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„Водоснабдяване и канализация“ ЕАД - Бургас</v>
      </c>
      <c r="B274" s="105" t="str">
        <f t="shared" si="22"/>
        <v>812115210</v>
      </c>
      <c r="C274" s="581">
        <f t="shared" si="23"/>
        <v>42735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„Водоснабдяване и канализация“ ЕАД - Бургас</v>
      </c>
      <c r="B275" s="105" t="str">
        <f t="shared" si="22"/>
        <v>812115210</v>
      </c>
      <c r="C275" s="581">
        <f t="shared" si="23"/>
        <v>42735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„Водоснабдяване и канализация“ ЕАД - Бургас</v>
      </c>
      <c r="B276" s="105" t="str">
        <f t="shared" si="22"/>
        <v>812115210</v>
      </c>
      <c r="C276" s="581">
        <f t="shared" si="23"/>
        <v>42735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„Водоснабдяване и канализация“ ЕАД - Бургас</v>
      </c>
      <c r="B277" s="105" t="str">
        <f t="shared" si="22"/>
        <v>812115210</v>
      </c>
      <c r="C277" s="581">
        <f t="shared" si="23"/>
        <v>42735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„Водоснабдяване и канализация“ ЕАД - Бургас</v>
      </c>
      <c r="B278" s="105" t="str">
        <f t="shared" si="22"/>
        <v>812115210</v>
      </c>
      <c r="C278" s="581">
        <f t="shared" si="23"/>
        <v>42735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„Водоснабдяване и канализация“ ЕАД - Бургас</v>
      </c>
      <c r="B279" s="105" t="str">
        <f t="shared" si="22"/>
        <v>812115210</v>
      </c>
      <c r="C279" s="581">
        <f t="shared" si="23"/>
        <v>42735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„Водоснабдяване и канализация“ ЕАД - Бургас</v>
      </c>
      <c r="B280" s="105" t="str">
        <f t="shared" si="22"/>
        <v>812115210</v>
      </c>
      <c r="C280" s="581">
        <f t="shared" si="23"/>
        <v>42735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0</v>
      </c>
    </row>
    <row r="281" spans="1:8">
      <c r="A281" s="105" t="str">
        <f t="shared" si="21"/>
        <v>„Водоснабдяване и канализация“ ЕАД - Бургас</v>
      </c>
      <c r="B281" s="105" t="str">
        <f t="shared" si="22"/>
        <v>812115210</v>
      </c>
      <c r="C281" s="581">
        <f t="shared" si="23"/>
        <v>42735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„Водоснабдяване и канализация“ ЕАД - Бургас</v>
      </c>
      <c r="B282" s="105" t="str">
        <f t="shared" ref="B282:B345" si="25">pdeBulstat</f>
        <v>812115210</v>
      </c>
      <c r="C282" s="581">
        <f t="shared" ref="C282:C345" si="26">endDate</f>
        <v>42735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„Водоснабдяване и канализация“ ЕАД - Бургас</v>
      </c>
      <c r="B283" s="105" t="str">
        <f t="shared" si="25"/>
        <v>812115210</v>
      </c>
      <c r="C283" s="581">
        <f t="shared" si="26"/>
        <v>42735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0</v>
      </c>
    </row>
    <row r="284" spans="1:8">
      <c r="A284" s="105" t="str">
        <f t="shared" si="24"/>
        <v>„Водоснабдяване и канализация“ ЕАД - Бургас</v>
      </c>
      <c r="B284" s="105" t="str">
        <f t="shared" si="25"/>
        <v>812115210</v>
      </c>
      <c r="C284" s="581">
        <f t="shared" si="26"/>
        <v>42735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0</v>
      </c>
    </row>
    <row r="285" spans="1:8">
      <c r="A285" s="105" t="str">
        <f t="shared" si="24"/>
        <v>„Водоснабдяване и канализация“ ЕАД - Бургас</v>
      </c>
      <c r="B285" s="105" t="str">
        <f t="shared" si="25"/>
        <v>812115210</v>
      </c>
      <c r="C285" s="581">
        <f t="shared" si="26"/>
        <v>42735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„Водоснабдяване и канализация“ ЕАД - Бургас</v>
      </c>
      <c r="B286" s="105" t="str">
        <f t="shared" si="25"/>
        <v>812115210</v>
      </c>
      <c r="C286" s="581">
        <f t="shared" si="26"/>
        <v>42735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„Водоснабдяване и канализация“ ЕАД - Бургас</v>
      </c>
      <c r="B287" s="105" t="str">
        <f t="shared" si="25"/>
        <v>812115210</v>
      </c>
      <c r="C287" s="581">
        <f t="shared" si="26"/>
        <v>42735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„Водоснабдяване и канализация“ ЕАД - Бургас</v>
      </c>
      <c r="B288" s="105" t="str">
        <f t="shared" si="25"/>
        <v>812115210</v>
      </c>
      <c r="C288" s="581">
        <f t="shared" si="26"/>
        <v>42735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0</v>
      </c>
    </row>
    <row r="289" spans="1:8">
      <c r="A289" s="105" t="str">
        <f t="shared" si="24"/>
        <v>„Водоснабдяване и канализация“ ЕАД - Бургас</v>
      </c>
      <c r="B289" s="105" t="str">
        <f t="shared" si="25"/>
        <v>812115210</v>
      </c>
      <c r="C289" s="581">
        <f t="shared" si="26"/>
        <v>42735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„Водоснабдяване и канализация“ ЕАД - Бургас</v>
      </c>
      <c r="B290" s="105" t="str">
        <f t="shared" si="25"/>
        <v>812115210</v>
      </c>
      <c r="C290" s="581">
        <f t="shared" si="26"/>
        <v>42735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„Водоснабдяване и канализация“ ЕАД - Бургас</v>
      </c>
      <c r="B291" s="105" t="str">
        <f t="shared" si="25"/>
        <v>812115210</v>
      </c>
      <c r="C291" s="581">
        <f t="shared" si="26"/>
        <v>42735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„Водоснабдяване и канализация“ ЕАД - Бургас</v>
      </c>
      <c r="B292" s="105" t="str">
        <f t="shared" si="25"/>
        <v>812115210</v>
      </c>
      <c r="C292" s="581">
        <f t="shared" si="26"/>
        <v>42735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„Водоснабдяване и канализация“ ЕАД - Бургас</v>
      </c>
      <c r="B293" s="105" t="str">
        <f t="shared" si="25"/>
        <v>812115210</v>
      </c>
      <c r="C293" s="581">
        <f t="shared" si="26"/>
        <v>42735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„Водоснабдяване и канализация“ ЕАД - Бургас</v>
      </c>
      <c r="B294" s="105" t="str">
        <f t="shared" si="25"/>
        <v>812115210</v>
      </c>
      <c r="C294" s="581">
        <f t="shared" si="26"/>
        <v>42735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„Водоснабдяване и канализация“ ЕАД - Бургас</v>
      </c>
      <c r="B295" s="105" t="str">
        <f t="shared" si="25"/>
        <v>812115210</v>
      </c>
      <c r="C295" s="581">
        <f t="shared" si="26"/>
        <v>42735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„Водоснабдяване и канализация“ ЕАД - Бургас</v>
      </c>
      <c r="B296" s="105" t="str">
        <f t="shared" si="25"/>
        <v>812115210</v>
      </c>
      <c r="C296" s="581">
        <f t="shared" si="26"/>
        <v>42735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„Водоснабдяване и канализация“ ЕАД - Бургас</v>
      </c>
      <c r="B297" s="105" t="str">
        <f t="shared" si="25"/>
        <v>812115210</v>
      </c>
      <c r="C297" s="581">
        <f t="shared" si="26"/>
        <v>42735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„Водоснабдяване и канализация“ ЕАД - Бургас</v>
      </c>
      <c r="B298" s="105" t="str">
        <f t="shared" si="25"/>
        <v>812115210</v>
      </c>
      <c r="C298" s="581">
        <f t="shared" si="26"/>
        <v>42735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„Водоснабдяване и канализация“ ЕАД - Бургас</v>
      </c>
      <c r="B299" s="105" t="str">
        <f t="shared" si="25"/>
        <v>812115210</v>
      </c>
      <c r="C299" s="581">
        <f t="shared" si="26"/>
        <v>42735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„Водоснабдяване и канализация“ ЕАД - Бургас</v>
      </c>
      <c r="B300" s="105" t="str">
        <f t="shared" si="25"/>
        <v>812115210</v>
      </c>
      <c r="C300" s="581">
        <f t="shared" si="26"/>
        <v>42735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„Водоснабдяване и канализация“ ЕАД - Бургас</v>
      </c>
      <c r="B301" s="105" t="str">
        <f t="shared" si="25"/>
        <v>812115210</v>
      </c>
      <c r="C301" s="581">
        <f t="shared" si="26"/>
        <v>42735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„Водоснабдяване и канализация“ ЕАД - Бургас</v>
      </c>
      <c r="B302" s="105" t="str">
        <f t="shared" si="25"/>
        <v>812115210</v>
      </c>
      <c r="C302" s="581">
        <f t="shared" si="26"/>
        <v>42735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0</v>
      </c>
    </row>
    <row r="303" spans="1:8">
      <c r="A303" s="105" t="str">
        <f t="shared" si="24"/>
        <v>„Водоснабдяване и канализация“ ЕАД - Бургас</v>
      </c>
      <c r="B303" s="105" t="str">
        <f t="shared" si="25"/>
        <v>812115210</v>
      </c>
      <c r="C303" s="581">
        <f t="shared" si="26"/>
        <v>42735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„Водоснабдяване и канализация“ ЕАД - Бургас</v>
      </c>
      <c r="B304" s="105" t="str">
        <f t="shared" si="25"/>
        <v>812115210</v>
      </c>
      <c r="C304" s="581">
        <f t="shared" si="26"/>
        <v>42735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„Водоснабдяване и канализация“ ЕАД - Бургас</v>
      </c>
      <c r="B305" s="105" t="str">
        <f t="shared" si="25"/>
        <v>812115210</v>
      </c>
      <c r="C305" s="581">
        <f t="shared" si="26"/>
        <v>42735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0</v>
      </c>
    </row>
    <row r="306" spans="1:8">
      <c r="A306" s="105" t="str">
        <f t="shared" si="24"/>
        <v>„Водоснабдяване и канализация“ ЕАД - Бургас</v>
      </c>
      <c r="B306" s="105" t="str">
        <f t="shared" si="25"/>
        <v>812115210</v>
      </c>
      <c r="C306" s="581">
        <f t="shared" si="26"/>
        <v>42735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2774</v>
      </c>
    </row>
    <row r="307" spans="1:8">
      <c r="A307" s="105" t="str">
        <f t="shared" si="24"/>
        <v>„Водоснабдяване и канализация“ ЕАД - Бургас</v>
      </c>
      <c r="B307" s="105" t="str">
        <f t="shared" si="25"/>
        <v>812115210</v>
      </c>
      <c r="C307" s="581">
        <f t="shared" si="26"/>
        <v>42735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„Водоснабдяване и канализация“ ЕАД - Бургас</v>
      </c>
      <c r="B308" s="105" t="str">
        <f t="shared" si="25"/>
        <v>812115210</v>
      </c>
      <c r="C308" s="581">
        <f t="shared" si="26"/>
        <v>42735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„Водоснабдяване и канализация“ ЕАД - Бургас</v>
      </c>
      <c r="B309" s="105" t="str">
        <f t="shared" si="25"/>
        <v>812115210</v>
      </c>
      <c r="C309" s="581">
        <f t="shared" si="26"/>
        <v>42735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„Водоснабдяване и канализация“ ЕАД - Бургас</v>
      </c>
      <c r="B310" s="105" t="str">
        <f t="shared" si="25"/>
        <v>812115210</v>
      </c>
      <c r="C310" s="581">
        <f t="shared" si="26"/>
        <v>42735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2774</v>
      </c>
    </row>
    <row r="311" spans="1:8">
      <c r="A311" s="105" t="str">
        <f t="shared" si="24"/>
        <v>„Водоснабдяване и канализация“ ЕАД - Бургас</v>
      </c>
      <c r="B311" s="105" t="str">
        <f t="shared" si="25"/>
        <v>812115210</v>
      </c>
      <c r="C311" s="581">
        <f t="shared" si="26"/>
        <v>42735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„Водоснабдяване и канализация“ ЕАД - Бургас</v>
      </c>
      <c r="B312" s="105" t="str">
        <f t="shared" si="25"/>
        <v>812115210</v>
      </c>
      <c r="C312" s="581">
        <f t="shared" si="26"/>
        <v>42735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218</v>
      </c>
    </row>
    <row r="313" spans="1:8">
      <c r="A313" s="105" t="str">
        <f t="shared" si="24"/>
        <v>„Водоснабдяване и канализация“ ЕАД - Бургас</v>
      </c>
      <c r="B313" s="105" t="str">
        <f t="shared" si="25"/>
        <v>812115210</v>
      </c>
      <c r="C313" s="581">
        <f t="shared" si="26"/>
        <v>42735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„Водоснабдяване и канализация“ ЕАД - Бургас</v>
      </c>
      <c r="B314" s="105" t="str">
        <f t="shared" si="25"/>
        <v>812115210</v>
      </c>
      <c r="C314" s="581">
        <f t="shared" si="26"/>
        <v>42735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218</v>
      </c>
    </row>
    <row r="315" spans="1:8">
      <c r="A315" s="105" t="str">
        <f t="shared" si="24"/>
        <v>„Водоснабдяване и канализация“ ЕАД - Бургас</v>
      </c>
      <c r="B315" s="105" t="str">
        <f t="shared" si="25"/>
        <v>812115210</v>
      </c>
      <c r="C315" s="581">
        <f t="shared" si="26"/>
        <v>42735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„Водоснабдяване и канализация“ ЕАД - Бургас</v>
      </c>
      <c r="B316" s="105" t="str">
        <f t="shared" si="25"/>
        <v>812115210</v>
      </c>
      <c r="C316" s="581">
        <f t="shared" si="26"/>
        <v>42735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„Водоснабдяване и канализация“ ЕАД - Бургас</v>
      </c>
      <c r="B317" s="105" t="str">
        <f t="shared" si="25"/>
        <v>812115210</v>
      </c>
      <c r="C317" s="581">
        <f t="shared" si="26"/>
        <v>42735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„Водоснабдяване и канализация“ ЕАД - Бургас</v>
      </c>
      <c r="B318" s="105" t="str">
        <f t="shared" si="25"/>
        <v>812115210</v>
      </c>
      <c r="C318" s="581">
        <f t="shared" si="26"/>
        <v>42735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„Водоснабдяване и канализация“ ЕАД - Бургас</v>
      </c>
      <c r="B319" s="105" t="str">
        <f t="shared" si="25"/>
        <v>812115210</v>
      </c>
      <c r="C319" s="581">
        <f t="shared" si="26"/>
        <v>42735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„Водоснабдяване и канализация“ ЕАД - Бургас</v>
      </c>
      <c r="B320" s="105" t="str">
        <f t="shared" si="25"/>
        <v>812115210</v>
      </c>
      <c r="C320" s="581">
        <f t="shared" si="26"/>
        <v>42735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„Водоснабдяване и канализация“ ЕАД - Бургас</v>
      </c>
      <c r="B321" s="105" t="str">
        <f t="shared" si="25"/>
        <v>812115210</v>
      </c>
      <c r="C321" s="581">
        <f t="shared" si="26"/>
        <v>42735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„Водоснабдяване и канализация“ ЕАД - Бургас</v>
      </c>
      <c r="B322" s="105" t="str">
        <f t="shared" si="25"/>
        <v>812115210</v>
      </c>
      <c r="C322" s="581">
        <f t="shared" si="26"/>
        <v>42735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„Водоснабдяване и канализация“ ЕАД - Бургас</v>
      </c>
      <c r="B323" s="105" t="str">
        <f t="shared" si="25"/>
        <v>812115210</v>
      </c>
      <c r="C323" s="581">
        <f t="shared" si="26"/>
        <v>42735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„Водоснабдяване и канализация“ ЕАД - Бургас</v>
      </c>
      <c r="B324" s="105" t="str">
        <f t="shared" si="25"/>
        <v>812115210</v>
      </c>
      <c r="C324" s="581">
        <f t="shared" si="26"/>
        <v>42735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2992</v>
      </c>
    </row>
    <row r="325" spans="1:8">
      <c r="A325" s="105" t="str">
        <f t="shared" si="24"/>
        <v>„Водоснабдяване и канализация“ ЕАД - Бургас</v>
      </c>
      <c r="B325" s="105" t="str">
        <f t="shared" si="25"/>
        <v>812115210</v>
      </c>
      <c r="C325" s="581">
        <f t="shared" si="26"/>
        <v>42735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„Водоснабдяване и канализация“ ЕАД - Бургас</v>
      </c>
      <c r="B326" s="105" t="str">
        <f t="shared" si="25"/>
        <v>812115210</v>
      </c>
      <c r="C326" s="581">
        <f t="shared" si="26"/>
        <v>42735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„Водоснабдяване и канализация“ ЕАД - Бургас</v>
      </c>
      <c r="B327" s="105" t="str">
        <f t="shared" si="25"/>
        <v>812115210</v>
      </c>
      <c r="C327" s="581">
        <f t="shared" si="26"/>
        <v>42735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2992</v>
      </c>
    </row>
    <row r="328" spans="1:8">
      <c r="A328" s="105" t="str">
        <f t="shared" si="24"/>
        <v>„Водоснабдяване и канализация“ ЕАД - Бургас</v>
      </c>
      <c r="B328" s="105" t="str">
        <f t="shared" si="25"/>
        <v>812115210</v>
      </c>
      <c r="C328" s="581">
        <f t="shared" si="26"/>
        <v>42735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46762</v>
      </c>
    </row>
    <row r="329" spans="1:8">
      <c r="A329" s="105" t="str">
        <f t="shared" si="24"/>
        <v>„Водоснабдяване и канализация“ ЕАД - Бургас</v>
      </c>
      <c r="B329" s="105" t="str">
        <f t="shared" si="25"/>
        <v>812115210</v>
      </c>
      <c r="C329" s="581">
        <f t="shared" si="26"/>
        <v>42735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„Водоснабдяване и канализация“ ЕАД - Бургас</v>
      </c>
      <c r="B330" s="105" t="str">
        <f t="shared" si="25"/>
        <v>812115210</v>
      </c>
      <c r="C330" s="581">
        <f t="shared" si="26"/>
        <v>42735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„Водоснабдяване и канализация“ ЕАД - Бургас</v>
      </c>
      <c r="B331" s="105" t="str">
        <f t="shared" si="25"/>
        <v>812115210</v>
      </c>
      <c r="C331" s="581">
        <f t="shared" si="26"/>
        <v>42735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„Водоснабдяване и канализация“ ЕАД - Бургас</v>
      </c>
      <c r="B332" s="105" t="str">
        <f t="shared" si="25"/>
        <v>812115210</v>
      </c>
      <c r="C332" s="581">
        <f t="shared" si="26"/>
        <v>42735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46762</v>
      </c>
    </row>
    <row r="333" spans="1:8">
      <c r="A333" s="105" t="str">
        <f t="shared" si="24"/>
        <v>„Водоснабдяване и канализация“ ЕАД - Бургас</v>
      </c>
      <c r="B333" s="105" t="str">
        <f t="shared" si="25"/>
        <v>812115210</v>
      </c>
      <c r="C333" s="581">
        <f t="shared" si="26"/>
        <v>42735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„Водоснабдяване и канализация“ ЕАД - Бургас</v>
      </c>
      <c r="B334" s="105" t="str">
        <f t="shared" si="25"/>
        <v>812115210</v>
      </c>
      <c r="C334" s="581">
        <f t="shared" si="26"/>
        <v>42735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1964</v>
      </c>
    </row>
    <row r="335" spans="1:8">
      <c r="A335" s="105" t="str">
        <f t="shared" si="24"/>
        <v>„Водоснабдяване и канализация“ ЕАД - Бургас</v>
      </c>
      <c r="B335" s="105" t="str">
        <f t="shared" si="25"/>
        <v>812115210</v>
      </c>
      <c r="C335" s="581">
        <f t="shared" si="26"/>
        <v>42735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„Водоснабдяване и канализация“ ЕАД - Бургас</v>
      </c>
      <c r="B336" s="105" t="str">
        <f t="shared" si="25"/>
        <v>812115210</v>
      </c>
      <c r="C336" s="581">
        <f t="shared" si="26"/>
        <v>42735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1964</v>
      </c>
    </row>
    <row r="337" spans="1:8">
      <c r="A337" s="105" t="str">
        <f t="shared" si="24"/>
        <v>„Водоснабдяване и канализация“ ЕАД - Бургас</v>
      </c>
      <c r="B337" s="105" t="str">
        <f t="shared" si="25"/>
        <v>812115210</v>
      </c>
      <c r="C337" s="581">
        <f t="shared" si="26"/>
        <v>42735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„Водоснабдяване и канализация“ ЕАД - Бургас</v>
      </c>
      <c r="B338" s="105" t="str">
        <f t="shared" si="25"/>
        <v>812115210</v>
      </c>
      <c r="C338" s="581">
        <f t="shared" si="26"/>
        <v>42735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„Водоснабдяване и канализация“ ЕАД - Бургас</v>
      </c>
      <c r="B339" s="105" t="str">
        <f t="shared" si="25"/>
        <v>812115210</v>
      </c>
      <c r="C339" s="581">
        <f t="shared" si="26"/>
        <v>42735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„Водоснабдяване и канализация“ ЕАД - Бургас</v>
      </c>
      <c r="B340" s="105" t="str">
        <f t="shared" si="25"/>
        <v>812115210</v>
      </c>
      <c r="C340" s="581">
        <f t="shared" si="26"/>
        <v>42735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„Водоснабдяване и канализация“ ЕАД - Бургас</v>
      </c>
      <c r="B341" s="105" t="str">
        <f t="shared" si="25"/>
        <v>812115210</v>
      </c>
      <c r="C341" s="581">
        <f t="shared" si="26"/>
        <v>42735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„Водоснабдяване и канализация“ ЕАД - Бургас</v>
      </c>
      <c r="B342" s="105" t="str">
        <f t="shared" si="25"/>
        <v>812115210</v>
      </c>
      <c r="C342" s="581">
        <f t="shared" si="26"/>
        <v>42735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„Водоснабдяване и канализация“ ЕАД - Бургас</v>
      </c>
      <c r="B343" s="105" t="str">
        <f t="shared" si="25"/>
        <v>812115210</v>
      </c>
      <c r="C343" s="581">
        <f t="shared" si="26"/>
        <v>42735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„Водоснабдяване и канализация“ ЕАД - Бургас</v>
      </c>
      <c r="B344" s="105" t="str">
        <f t="shared" si="25"/>
        <v>812115210</v>
      </c>
      <c r="C344" s="581">
        <f t="shared" si="26"/>
        <v>42735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„Водоснабдяване и канализация“ ЕАД - Бургас</v>
      </c>
      <c r="B345" s="105" t="str">
        <f t="shared" si="25"/>
        <v>812115210</v>
      </c>
      <c r="C345" s="581">
        <f t="shared" si="26"/>
        <v>42735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-34264</v>
      </c>
    </row>
    <row r="346" spans="1:8">
      <c r="A346" s="105" t="str">
        <f t="shared" ref="A346:A409" si="27">pdeName</f>
        <v>„Водоснабдяване и канализация“ ЕАД - Бургас</v>
      </c>
      <c r="B346" s="105" t="str">
        <f t="shared" ref="B346:B409" si="28">pdeBulstat</f>
        <v>812115210</v>
      </c>
      <c r="C346" s="581">
        <f t="shared" ref="C346:C409" si="29">endDate</f>
        <v>42735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14462</v>
      </c>
    </row>
    <row r="347" spans="1:8">
      <c r="A347" s="105" t="str">
        <f t="shared" si="27"/>
        <v>„Водоснабдяване и канализация“ ЕАД - Бургас</v>
      </c>
      <c r="B347" s="105" t="str">
        <f t="shared" si="28"/>
        <v>812115210</v>
      </c>
      <c r="C347" s="581">
        <f t="shared" si="29"/>
        <v>42735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„Водоснабдяване и канализация“ ЕАД - Бургас</v>
      </c>
      <c r="B348" s="105" t="str">
        <f t="shared" si="28"/>
        <v>812115210</v>
      </c>
      <c r="C348" s="581">
        <f t="shared" si="29"/>
        <v>42735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„Водоснабдяване и канализация“ ЕАД - Бургас</v>
      </c>
      <c r="B349" s="105" t="str">
        <f t="shared" si="28"/>
        <v>812115210</v>
      </c>
      <c r="C349" s="581">
        <f t="shared" si="29"/>
        <v>42735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14462</v>
      </c>
    </row>
    <row r="350" spans="1:8">
      <c r="A350" s="105" t="str">
        <f t="shared" si="27"/>
        <v>„Водоснабдяване и канализация“ ЕАД - Бургас</v>
      </c>
      <c r="B350" s="105" t="str">
        <f t="shared" si="28"/>
        <v>812115210</v>
      </c>
      <c r="C350" s="581">
        <f t="shared" si="29"/>
        <v>42735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3278</v>
      </c>
    </row>
    <row r="351" spans="1:8">
      <c r="A351" s="105" t="str">
        <f t="shared" si="27"/>
        <v>„Водоснабдяване и канализация“ ЕАД - Бургас</v>
      </c>
      <c r="B351" s="105" t="str">
        <f t="shared" si="28"/>
        <v>812115210</v>
      </c>
      <c r="C351" s="581">
        <f t="shared" si="29"/>
        <v>42735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„Водоснабдяване и канализация“ ЕАД - Бургас</v>
      </c>
      <c r="B352" s="105" t="str">
        <f t="shared" si="28"/>
        <v>812115210</v>
      </c>
      <c r="C352" s="581">
        <f t="shared" si="29"/>
        <v>42735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„Водоснабдяване и канализация“ ЕАД - Бургас</v>
      </c>
      <c r="B353" s="105" t="str">
        <f t="shared" si="28"/>
        <v>812115210</v>
      </c>
      <c r="C353" s="581">
        <f t="shared" si="29"/>
        <v>42735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„Водоснабдяване и канализация“ ЕАД - Бургас</v>
      </c>
      <c r="B354" s="105" t="str">
        <f t="shared" si="28"/>
        <v>812115210</v>
      </c>
      <c r="C354" s="581">
        <f t="shared" si="29"/>
        <v>42735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3278</v>
      </c>
    </row>
    <row r="355" spans="1:8">
      <c r="A355" s="105" t="str">
        <f t="shared" si="27"/>
        <v>„Водоснабдяване и канализация“ ЕАД - Бургас</v>
      </c>
      <c r="B355" s="105" t="str">
        <f t="shared" si="28"/>
        <v>812115210</v>
      </c>
      <c r="C355" s="581">
        <f t="shared" si="29"/>
        <v>42735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3012</v>
      </c>
    </row>
    <row r="356" spans="1:8">
      <c r="A356" s="105" t="str">
        <f t="shared" si="27"/>
        <v>„Водоснабдяване и канализация“ ЕАД - Бургас</v>
      </c>
      <c r="B356" s="105" t="str">
        <f t="shared" si="28"/>
        <v>812115210</v>
      </c>
      <c r="C356" s="581">
        <f t="shared" si="29"/>
        <v>42735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-2182</v>
      </c>
    </row>
    <row r="357" spans="1:8">
      <c r="A357" s="105" t="str">
        <f t="shared" si="27"/>
        <v>„Водоснабдяване и канализация“ ЕАД - Бургас</v>
      </c>
      <c r="B357" s="105" t="str">
        <f t="shared" si="28"/>
        <v>812115210</v>
      </c>
      <c r="C357" s="581">
        <f t="shared" si="29"/>
        <v>42735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„Водоснабдяване и канализация“ ЕАД - Бургас</v>
      </c>
      <c r="B358" s="105" t="str">
        <f t="shared" si="28"/>
        <v>812115210</v>
      </c>
      <c r="C358" s="581">
        <f t="shared" si="29"/>
        <v>42735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-2182</v>
      </c>
    </row>
    <row r="359" spans="1:8">
      <c r="A359" s="105" t="str">
        <f t="shared" si="27"/>
        <v>„Водоснабдяване и канализация“ ЕАД - Бургас</v>
      </c>
      <c r="B359" s="105" t="str">
        <f t="shared" si="28"/>
        <v>812115210</v>
      </c>
      <c r="C359" s="581">
        <f t="shared" si="29"/>
        <v>42735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„Водоснабдяване и канализация“ ЕАД - Бургас</v>
      </c>
      <c r="B360" s="105" t="str">
        <f t="shared" si="28"/>
        <v>812115210</v>
      </c>
      <c r="C360" s="581">
        <f t="shared" si="29"/>
        <v>42735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„Водоснабдяване и канализация“ ЕАД - Бургас</v>
      </c>
      <c r="B361" s="105" t="str">
        <f t="shared" si="28"/>
        <v>812115210</v>
      </c>
      <c r="C361" s="581">
        <f t="shared" si="29"/>
        <v>42735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„Водоснабдяване и канализация“ ЕАД - Бургас</v>
      </c>
      <c r="B362" s="105" t="str">
        <f t="shared" si="28"/>
        <v>812115210</v>
      </c>
      <c r="C362" s="581">
        <f t="shared" si="29"/>
        <v>42735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„Водоснабдяване и канализация“ ЕАД - Бургас</v>
      </c>
      <c r="B363" s="105" t="str">
        <f t="shared" si="28"/>
        <v>812115210</v>
      </c>
      <c r="C363" s="581">
        <f t="shared" si="29"/>
        <v>42735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„Водоснабдяване и канализация“ ЕАД - Бургас</v>
      </c>
      <c r="B364" s="105" t="str">
        <f t="shared" si="28"/>
        <v>812115210</v>
      </c>
      <c r="C364" s="581">
        <f t="shared" si="29"/>
        <v>42735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„Водоснабдяване и канализация“ ЕАД - Бургас</v>
      </c>
      <c r="B365" s="105" t="str">
        <f t="shared" si="28"/>
        <v>812115210</v>
      </c>
      <c r="C365" s="581">
        <f t="shared" si="29"/>
        <v>42735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„Водоснабдяване и канализация“ ЕАД - Бургас</v>
      </c>
      <c r="B366" s="105" t="str">
        <f t="shared" si="28"/>
        <v>812115210</v>
      </c>
      <c r="C366" s="581">
        <f t="shared" si="29"/>
        <v>42735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„Водоснабдяване и канализация“ ЕАД - Бургас</v>
      </c>
      <c r="B367" s="105" t="str">
        <f t="shared" si="28"/>
        <v>812115210</v>
      </c>
      <c r="C367" s="581">
        <f t="shared" si="29"/>
        <v>42735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1</v>
      </c>
    </row>
    <row r="368" spans="1:8">
      <c r="A368" s="105" t="str">
        <f t="shared" si="27"/>
        <v>„Водоснабдяване и канализация“ ЕАД - Бургас</v>
      </c>
      <c r="B368" s="105" t="str">
        <f t="shared" si="28"/>
        <v>812115210</v>
      </c>
      <c r="C368" s="581">
        <f t="shared" si="29"/>
        <v>42735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4109</v>
      </c>
    </row>
    <row r="369" spans="1:8">
      <c r="A369" s="105" t="str">
        <f t="shared" si="27"/>
        <v>„Водоснабдяване и канализация“ ЕАД - Бургас</v>
      </c>
      <c r="B369" s="105" t="str">
        <f t="shared" si="28"/>
        <v>812115210</v>
      </c>
      <c r="C369" s="581">
        <f t="shared" si="29"/>
        <v>42735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„Водоснабдяване и канализация“ ЕАД - Бургас</v>
      </c>
      <c r="B370" s="105" t="str">
        <f t="shared" si="28"/>
        <v>812115210</v>
      </c>
      <c r="C370" s="581">
        <f t="shared" si="29"/>
        <v>42735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„Водоснабдяване и канализация“ ЕАД - Бургас</v>
      </c>
      <c r="B371" s="105" t="str">
        <f t="shared" si="28"/>
        <v>812115210</v>
      </c>
      <c r="C371" s="581">
        <f t="shared" si="29"/>
        <v>42735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4109</v>
      </c>
    </row>
    <row r="372" spans="1:8">
      <c r="A372" s="105" t="str">
        <f t="shared" si="27"/>
        <v>„Водоснабдяване и канализация“ ЕАД - Бургас</v>
      </c>
      <c r="B372" s="105" t="str">
        <f t="shared" si="28"/>
        <v>812115210</v>
      </c>
      <c r="C372" s="581">
        <f t="shared" si="29"/>
        <v>42735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0</v>
      </c>
    </row>
    <row r="373" spans="1:8">
      <c r="A373" s="105" t="str">
        <f t="shared" si="27"/>
        <v>„Водоснабдяване и канализация“ ЕАД - Бургас</v>
      </c>
      <c r="B373" s="105" t="str">
        <f t="shared" si="28"/>
        <v>812115210</v>
      </c>
      <c r="C373" s="581">
        <f t="shared" si="29"/>
        <v>42735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„Водоснабдяване и канализация“ ЕАД - Бургас</v>
      </c>
      <c r="B374" s="105" t="str">
        <f t="shared" si="28"/>
        <v>812115210</v>
      </c>
      <c r="C374" s="581">
        <f t="shared" si="29"/>
        <v>42735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„Водоснабдяване и канализация“ ЕАД - Бургас</v>
      </c>
      <c r="B375" s="105" t="str">
        <f t="shared" si="28"/>
        <v>812115210</v>
      </c>
      <c r="C375" s="581">
        <f t="shared" si="29"/>
        <v>42735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„Водоснабдяване и канализация“ ЕАД - Бургас</v>
      </c>
      <c r="B376" s="105" t="str">
        <f t="shared" si="28"/>
        <v>812115210</v>
      </c>
      <c r="C376" s="581">
        <f t="shared" si="29"/>
        <v>42735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0</v>
      </c>
    </row>
    <row r="377" spans="1:8">
      <c r="A377" s="105" t="str">
        <f t="shared" si="27"/>
        <v>„Водоснабдяване и канализация“ ЕАД - Бургас</v>
      </c>
      <c r="B377" s="105" t="str">
        <f t="shared" si="28"/>
        <v>812115210</v>
      </c>
      <c r="C377" s="581">
        <f t="shared" si="29"/>
        <v>42735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 t="str">
        <f t="shared" si="27"/>
        <v>„Водоснабдяване и канализация“ ЕАД - Бургас</v>
      </c>
      <c r="B378" s="105" t="str">
        <f t="shared" si="28"/>
        <v>812115210</v>
      </c>
      <c r="C378" s="581">
        <f t="shared" si="29"/>
        <v>42735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„Водоснабдяване и канализация“ ЕАД - Бургас</v>
      </c>
      <c r="B379" s="105" t="str">
        <f t="shared" si="28"/>
        <v>812115210</v>
      </c>
      <c r="C379" s="581">
        <f t="shared" si="29"/>
        <v>42735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„Водоснабдяване и канализация“ ЕАД - Бургас</v>
      </c>
      <c r="B380" s="105" t="str">
        <f t="shared" si="28"/>
        <v>812115210</v>
      </c>
      <c r="C380" s="581">
        <f t="shared" si="29"/>
        <v>42735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„Водоснабдяване и канализация“ ЕАД - Бургас</v>
      </c>
      <c r="B381" s="105" t="str">
        <f t="shared" si="28"/>
        <v>812115210</v>
      </c>
      <c r="C381" s="581">
        <f t="shared" si="29"/>
        <v>42735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„Водоснабдяване и канализация“ ЕАД - Бургас</v>
      </c>
      <c r="B382" s="105" t="str">
        <f t="shared" si="28"/>
        <v>812115210</v>
      </c>
      <c r="C382" s="581">
        <f t="shared" si="29"/>
        <v>42735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„Водоснабдяване и канализация“ ЕАД - Бургас</v>
      </c>
      <c r="B383" s="105" t="str">
        <f t="shared" si="28"/>
        <v>812115210</v>
      </c>
      <c r="C383" s="581">
        <f t="shared" si="29"/>
        <v>42735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„Водоснабдяване и канализация“ ЕАД - Бургас</v>
      </c>
      <c r="B384" s="105" t="str">
        <f t="shared" si="28"/>
        <v>812115210</v>
      </c>
      <c r="C384" s="581">
        <f t="shared" si="29"/>
        <v>42735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„Водоснабдяване и канализация“ ЕАД - Бургас</v>
      </c>
      <c r="B385" s="105" t="str">
        <f t="shared" si="28"/>
        <v>812115210</v>
      </c>
      <c r="C385" s="581">
        <f t="shared" si="29"/>
        <v>42735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„Водоснабдяване и канализация“ ЕАД - Бургас</v>
      </c>
      <c r="B386" s="105" t="str">
        <f t="shared" si="28"/>
        <v>812115210</v>
      </c>
      <c r="C386" s="581">
        <f t="shared" si="29"/>
        <v>42735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„Водоснабдяване и канализация“ ЕАД - Бургас</v>
      </c>
      <c r="B387" s="105" t="str">
        <f t="shared" si="28"/>
        <v>812115210</v>
      </c>
      <c r="C387" s="581">
        <f t="shared" si="29"/>
        <v>42735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„Водоснабдяване и канализация“ ЕАД - Бургас</v>
      </c>
      <c r="B388" s="105" t="str">
        <f t="shared" si="28"/>
        <v>812115210</v>
      </c>
      <c r="C388" s="581">
        <f t="shared" si="29"/>
        <v>42735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„Водоснабдяване и канализация“ ЕАД - Бургас</v>
      </c>
      <c r="B389" s="105" t="str">
        <f t="shared" si="28"/>
        <v>812115210</v>
      </c>
      <c r="C389" s="581">
        <f t="shared" si="29"/>
        <v>42735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„Водоснабдяване и канализация“ ЕАД - Бургас</v>
      </c>
      <c r="B390" s="105" t="str">
        <f t="shared" si="28"/>
        <v>812115210</v>
      </c>
      <c r="C390" s="581">
        <f t="shared" si="29"/>
        <v>42735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0</v>
      </c>
    </row>
    <row r="391" spans="1:8">
      <c r="A391" s="105" t="str">
        <f t="shared" si="27"/>
        <v>„Водоснабдяване и канализация“ ЕАД - Бургас</v>
      </c>
      <c r="B391" s="105" t="str">
        <f t="shared" si="28"/>
        <v>812115210</v>
      </c>
      <c r="C391" s="581">
        <f t="shared" si="29"/>
        <v>42735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„Водоснабдяване и канализация“ ЕАД - Бургас</v>
      </c>
      <c r="B392" s="105" t="str">
        <f t="shared" si="28"/>
        <v>812115210</v>
      </c>
      <c r="C392" s="581">
        <f t="shared" si="29"/>
        <v>42735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„Водоснабдяване и канализация“ ЕАД - Бургас</v>
      </c>
      <c r="B393" s="105" t="str">
        <f t="shared" si="28"/>
        <v>812115210</v>
      </c>
      <c r="C393" s="581">
        <f t="shared" si="29"/>
        <v>42735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0</v>
      </c>
    </row>
    <row r="394" spans="1:8">
      <c r="A394" s="105" t="str">
        <f t="shared" si="27"/>
        <v>„Водоснабдяване и канализация“ ЕАД - Бургас</v>
      </c>
      <c r="B394" s="105" t="str">
        <f t="shared" si="28"/>
        <v>812115210</v>
      </c>
      <c r="C394" s="581">
        <f t="shared" si="29"/>
        <v>42735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„Водоснабдяване и канализация“ ЕАД - Бургас</v>
      </c>
      <c r="B395" s="105" t="str">
        <f t="shared" si="28"/>
        <v>812115210</v>
      </c>
      <c r="C395" s="581">
        <f t="shared" si="29"/>
        <v>42735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„Водоснабдяване и канализация“ ЕАД - Бургас</v>
      </c>
      <c r="B396" s="105" t="str">
        <f t="shared" si="28"/>
        <v>812115210</v>
      </c>
      <c r="C396" s="581">
        <f t="shared" si="29"/>
        <v>42735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„Водоснабдяване и канализация“ ЕАД - Бургас</v>
      </c>
      <c r="B397" s="105" t="str">
        <f t="shared" si="28"/>
        <v>812115210</v>
      </c>
      <c r="C397" s="581">
        <f t="shared" si="29"/>
        <v>42735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„Водоснабдяване и канализация“ ЕАД - Бургас</v>
      </c>
      <c r="B398" s="105" t="str">
        <f t="shared" si="28"/>
        <v>812115210</v>
      </c>
      <c r="C398" s="581">
        <f t="shared" si="29"/>
        <v>42735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„Водоснабдяване и канализация“ ЕАД - Бургас</v>
      </c>
      <c r="B399" s="105" t="str">
        <f t="shared" si="28"/>
        <v>812115210</v>
      </c>
      <c r="C399" s="581">
        <f t="shared" si="29"/>
        <v>42735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„Водоснабдяване и канализация“ ЕАД - Бургас</v>
      </c>
      <c r="B400" s="105" t="str">
        <f t="shared" si="28"/>
        <v>812115210</v>
      </c>
      <c r="C400" s="581">
        <f t="shared" si="29"/>
        <v>42735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„Водоснабдяване и канализация“ ЕАД - Бургас</v>
      </c>
      <c r="B401" s="105" t="str">
        <f t="shared" si="28"/>
        <v>812115210</v>
      </c>
      <c r="C401" s="581">
        <f t="shared" si="29"/>
        <v>42735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„Водоснабдяване и канализация“ ЕАД - Бургас</v>
      </c>
      <c r="B402" s="105" t="str">
        <f t="shared" si="28"/>
        <v>812115210</v>
      </c>
      <c r="C402" s="581">
        <f t="shared" si="29"/>
        <v>42735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„Водоснабдяване и канализация“ ЕАД - Бургас</v>
      </c>
      <c r="B403" s="105" t="str">
        <f t="shared" si="28"/>
        <v>812115210</v>
      </c>
      <c r="C403" s="581">
        <f t="shared" si="29"/>
        <v>42735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„Водоснабдяване и канализация“ ЕАД - Бургас</v>
      </c>
      <c r="B404" s="105" t="str">
        <f t="shared" si="28"/>
        <v>812115210</v>
      </c>
      <c r="C404" s="581">
        <f t="shared" si="29"/>
        <v>42735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„Водоснабдяване и канализация“ ЕАД - Бургас</v>
      </c>
      <c r="B405" s="105" t="str">
        <f t="shared" si="28"/>
        <v>812115210</v>
      </c>
      <c r="C405" s="581">
        <f t="shared" si="29"/>
        <v>42735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„Водоснабдяване и канализация“ ЕАД - Бургас</v>
      </c>
      <c r="B406" s="105" t="str">
        <f t="shared" si="28"/>
        <v>812115210</v>
      </c>
      <c r="C406" s="581">
        <f t="shared" si="29"/>
        <v>42735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„Водоснабдяване и канализация“ ЕАД - Бургас</v>
      </c>
      <c r="B407" s="105" t="str">
        <f t="shared" si="28"/>
        <v>812115210</v>
      </c>
      <c r="C407" s="581">
        <f t="shared" si="29"/>
        <v>42735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„Водоснабдяване и канализация“ ЕАД - Бургас</v>
      </c>
      <c r="B408" s="105" t="str">
        <f t="shared" si="28"/>
        <v>812115210</v>
      </c>
      <c r="C408" s="581">
        <f t="shared" si="29"/>
        <v>42735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„Водоснабдяване и канализация“ ЕАД - Бургас</v>
      </c>
      <c r="B409" s="105" t="str">
        <f t="shared" si="28"/>
        <v>812115210</v>
      </c>
      <c r="C409" s="581">
        <f t="shared" si="29"/>
        <v>42735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„Водоснабдяване и канализация“ ЕАД - Бургас</v>
      </c>
      <c r="B410" s="105" t="str">
        <f t="shared" ref="B410:B459" si="31">pdeBulstat</f>
        <v>812115210</v>
      </c>
      <c r="C410" s="581">
        <f t="shared" ref="C410:C459" si="32">endDate</f>
        <v>42735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„Водоснабдяване и канализация“ ЕАД - Бургас</v>
      </c>
      <c r="B411" s="105" t="str">
        <f t="shared" si="31"/>
        <v>812115210</v>
      </c>
      <c r="C411" s="581">
        <f t="shared" si="32"/>
        <v>42735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„Водоснабдяване и канализация“ ЕАД - Бургас</v>
      </c>
      <c r="B412" s="105" t="str">
        <f t="shared" si="31"/>
        <v>812115210</v>
      </c>
      <c r="C412" s="581">
        <f t="shared" si="32"/>
        <v>42735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„Водоснабдяване и канализация“ ЕАД - Бургас</v>
      </c>
      <c r="B413" s="105" t="str">
        <f t="shared" si="31"/>
        <v>812115210</v>
      </c>
      <c r="C413" s="581">
        <f t="shared" si="32"/>
        <v>42735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„Водоснабдяване и канализация“ ЕАД - Бургас</v>
      </c>
      <c r="B414" s="105" t="str">
        <f t="shared" si="31"/>
        <v>812115210</v>
      </c>
      <c r="C414" s="581">
        <f t="shared" si="32"/>
        <v>42735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„Водоснабдяване и канализация“ ЕАД - Бургас</v>
      </c>
      <c r="B415" s="105" t="str">
        <f t="shared" si="31"/>
        <v>812115210</v>
      </c>
      <c r="C415" s="581">
        <f t="shared" si="32"/>
        <v>42735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„Водоснабдяване и канализация“ ЕАД - Бургас</v>
      </c>
      <c r="B416" s="105" t="str">
        <f t="shared" si="31"/>
        <v>812115210</v>
      </c>
      <c r="C416" s="581">
        <f t="shared" si="32"/>
        <v>42735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55042</v>
      </c>
    </row>
    <row r="417" spans="1:8">
      <c r="A417" s="105" t="str">
        <f t="shared" si="30"/>
        <v>„Водоснабдяване и канализация“ ЕАД - Бургас</v>
      </c>
      <c r="B417" s="105" t="str">
        <f t="shared" si="31"/>
        <v>812115210</v>
      </c>
      <c r="C417" s="581">
        <f t="shared" si="32"/>
        <v>42735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„Водоснабдяване и канализация“ ЕАД - Бургас</v>
      </c>
      <c r="B418" s="105" t="str">
        <f t="shared" si="31"/>
        <v>812115210</v>
      </c>
      <c r="C418" s="581">
        <f t="shared" si="32"/>
        <v>42735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„Водоснабдяване и канализация“ ЕАД - Бургас</v>
      </c>
      <c r="B419" s="105" t="str">
        <f t="shared" si="31"/>
        <v>812115210</v>
      </c>
      <c r="C419" s="581">
        <f t="shared" si="32"/>
        <v>42735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„Водоснабдяване и канализация“ ЕАД - Бургас</v>
      </c>
      <c r="B420" s="105" t="str">
        <f t="shared" si="31"/>
        <v>812115210</v>
      </c>
      <c r="C420" s="581">
        <f t="shared" si="32"/>
        <v>42735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55042</v>
      </c>
    </row>
    <row r="421" spans="1:8">
      <c r="A421" s="105" t="str">
        <f t="shared" si="30"/>
        <v>„Водоснабдяване и канализация“ ЕАД - Бургас</v>
      </c>
      <c r="B421" s="105" t="str">
        <f t="shared" si="31"/>
        <v>812115210</v>
      </c>
      <c r="C421" s="581">
        <f t="shared" si="32"/>
        <v>42735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3012</v>
      </c>
    </row>
    <row r="422" spans="1:8">
      <c r="A422" s="105" t="str">
        <f t="shared" si="30"/>
        <v>„Водоснабдяване и канализация“ ЕАД - Бургас</v>
      </c>
      <c r="B422" s="105" t="str">
        <f t="shared" si="31"/>
        <v>812115210</v>
      </c>
      <c r="C422" s="581">
        <f t="shared" si="32"/>
        <v>42735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„Водоснабдяване и канализация“ ЕАД - Бургас</v>
      </c>
      <c r="B423" s="105" t="str">
        <f t="shared" si="31"/>
        <v>812115210</v>
      </c>
      <c r="C423" s="581">
        <f t="shared" si="32"/>
        <v>42735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„Водоснабдяване и канализация“ ЕАД - Бургас</v>
      </c>
      <c r="B424" s="105" t="str">
        <f t="shared" si="31"/>
        <v>812115210</v>
      </c>
      <c r="C424" s="581">
        <f t="shared" si="32"/>
        <v>42735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„Водоснабдяване и канализация“ ЕАД - Бургас</v>
      </c>
      <c r="B425" s="105" t="str">
        <f t="shared" si="31"/>
        <v>812115210</v>
      </c>
      <c r="C425" s="581">
        <f t="shared" si="32"/>
        <v>42735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„Водоснабдяване и канализация“ ЕАД - Бургас</v>
      </c>
      <c r="B426" s="105" t="str">
        <f t="shared" si="31"/>
        <v>812115210</v>
      </c>
      <c r="C426" s="581">
        <f t="shared" si="32"/>
        <v>42735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„Водоснабдяване и канализация“ ЕАД - Бургас</v>
      </c>
      <c r="B427" s="105" t="str">
        <f t="shared" si="31"/>
        <v>812115210</v>
      </c>
      <c r="C427" s="581">
        <f t="shared" si="32"/>
        <v>42735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„Водоснабдяване и канализация“ ЕАД - Бургас</v>
      </c>
      <c r="B428" s="105" t="str">
        <f t="shared" si="31"/>
        <v>812115210</v>
      </c>
      <c r="C428" s="581">
        <f t="shared" si="32"/>
        <v>42735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„Водоснабдяване и канализация“ ЕАД - Бургас</v>
      </c>
      <c r="B429" s="105" t="str">
        <f t="shared" si="31"/>
        <v>812115210</v>
      </c>
      <c r="C429" s="581">
        <f t="shared" si="32"/>
        <v>42735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„Водоснабдяване и канализация“ ЕАД - Бургас</v>
      </c>
      <c r="B430" s="105" t="str">
        <f t="shared" si="31"/>
        <v>812115210</v>
      </c>
      <c r="C430" s="581">
        <f t="shared" si="32"/>
        <v>42735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„Водоснабдяване и канализация“ ЕАД - Бургас</v>
      </c>
      <c r="B431" s="105" t="str">
        <f t="shared" si="31"/>
        <v>812115210</v>
      </c>
      <c r="C431" s="581">
        <f t="shared" si="32"/>
        <v>42735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„Водоснабдяване и канализация“ ЕАД - Бургас</v>
      </c>
      <c r="B432" s="105" t="str">
        <f t="shared" si="31"/>
        <v>812115210</v>
      </c>
      <c r="C432" s="581">
        <f t="shared" si="32"/>
        <v>42735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„Водоснабдяване и канализация“ ЕАД - Бургас</v>
      </c>
      <c r="B433" s="105" t="str">
        <f t="shared" si="31"/>
        <v>812115210</v>
      </c>
      <c r="C433" s="581">
        <f t="shared" si="32"/>
        <v>42735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-34263</v>
      </c>
    </row>
    <row r="434" spans="1:8">
      <c r="A434" s="105" t="str">
        <f t="shared" si="30"/>
        <v>„Водоснабдяване и канализация“ ЕАД - Бургас</v>
      </c>
      <c r="B434" s="105" t="str">
        <f t="shared" si="31"/>
        <v>812115210</v>
      </c>
      <c r="C434" s="581">
        <f t="shared" si="32"/>
        <v>42735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23791</v>
      </c>
    </row>
    <row r="435" spans="1:8">
      <c r="A435" s="105" t="str">
        <f t="shared" si="30"/>
        <v>„Водоснабдяване и канализация“ ЕАД - Бургас</v>
      </c>
      <c r="B435" s="105" t="str">
        <f t="shared" si="31"/>
        <v>812115210</v>
      </c>
      <c r="C435" s="581">
        <f t="shared" si="32"/>
        <v>42735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„Водоснабдяване и канализация“ ЕАД - Бургас</v>
      </c>
      <c r="B436" s="105" t="str">
        <f t="shared" si="31"/>
        <v>812115210</v>
      </c>
      <c r="C436" s="581">
        <f t="shared" si="32"/>
        <v>42735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„Водоснабдяване и канализация“ ЕАД - Бургас</v>
      </c>
      <c r="B437" s="105" t="str">
        <f t="shared" si="31"/>
        <v>812115210</v>
      </c>
      <c r="C437" s="581">
        <f t="shared" si="32"/>
        <v>42735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23791</v>
      </c>
    </row>
    <row r="438" spans="1:8">
      <c r="A438" s="105" t="str">
        <f t="shared" si="30"/>
        <v>„Водоснабдяване и канализация“ ЕАД - Бургас</v>
      </c>
      <c r="B438" s="105" t="str">
        <f t="shared" si="31"/>
        <v>812115210</v>
      </c>
      <c r="C438" s="581">
        <f t="shared" si="32"/>
        <v>42735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„Водоснабдяване и канализация“ ЕАД - Бургас</v>
      </c>
      <c r="B439" s="105" t="str">
        <f t="shared" si="31"/>
        <v>812115210</v>
      </c>
      <c r="C439" s="581">
        <f t="shared" si="32"/>
        <v>42735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„Водоснабдяване и канализация“ ЕАД - Бургас</v>
      </c>
      <c r="B440" s="105" t="str">
        <f t="shared" si="31"/>
        <v>812115210</v>
      </c>
      <c r="C440" s="581">
        <f t="shared" si="32"/>
        <v>42735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„Водоснабдяване и канализация“ ЕАД - Бургас</v>
      </c>
      <c r="B441" s="105" t="str">
        <f t="shared" si="31"/>
        <v>812115210</v>
      </c>
      <c r="C441" s="581">
        <f t="shared" si="32"/>
        <v>42735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„Водоснабдяване и канализация“ ЕАД - Бургас</v>
      </c>
      <c r="B442" s="105" t="str">
        <f t="shared" si="31"/>
        <v>812115210</v>
      </c>
      <c r="C442" s="581">
        <f t="shared" si="32"/>
        <v>42735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„Водоснабдяване и канализация“ ЕАД - Бургас</v>
      </c>
      <c r="B443" s="105" t="str">
        <f t="shared" si="31"/>
        <v>812115210</v>
      </c>
      <c r="C443" s="581">
        <f t="shared" si="32"/>
        <v>42735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„Водоснабдяване и канализация“ ЕАД - Бургас</v>
      </c>
      <c r="B444" s="105" t="str">
        <f t="shared" si="31"/>
        <v>812115210</v>
      </c>
      <c r="C444" s="581">
        <f t="shared" si="32"/>
        <v>42735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„Водоснабдяване и канализация“ ЕАД - Бургас</v>
      </c>
      <c r="B445" s="105" t="str">
        <f t="shared" si="31"/>
        <v>812115210</v>
      </c>
      <c r="C445" s="581">
        <f t="shared" si="32"/>
        <v>42735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„Водоснабдяване и канализация“ ЕАД - Бургас</v>
      </c>
      <c r="B446" s="105" t="str">
        <f t="shared" si="31"/>
        <v>812115210</v>
      </c>
      <c r="C446" s="581">
        <f t="shared" si="32"/>
        <v>42735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„Водоснабдяване и канализация“ ЕАД - Бургас</v>
      </c>
      <c r="B447" s="105" t="str">
        <f t="shared" si="31"/>
        <v>812115210</v>
      </c>
      <c r="C447" s="581">
        <f t="shared" si="32"/>
        <v>42735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„Водоснабдяване и канализация“ ЕАД - Бургас</v>
      </c>
      <c r="B448" s="105" t="str">
        <f t="shared" si="31"/>
        <v>812115210</v>
      </c>
      <c r="C448" s="581">
        <f t="shared" si="32"/>
        <v>42735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„Водоснабдяване и канализация“ ЕАД - Бургас</v>
      </c>
      <c r="B449" s="105" t="str">
        <f t="shared" si="31"/>
        <v>812115210</v>
      </c>
      <c r="C449" s="581">
        <f t="shared" si="32"/>
        <v>42735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„Водоснабдяване и канализация“ ЕАД - Бургас</v>
      </c>
      <c r="B450" s="105" t="str">
        <f t="shared" si="31"/>
        <v>812115210</v>
      </c>
      <c r="C450" s="581">
        <f t="shared" si="32"/>
        <v>42735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„Водоснабдяване и канализация“ ЕАД - Бургас</v>
      </c>
      <c r="B451" s="105" t="str">
        <f t="shared" si="31"/>
        <v>812115210</v>
      </c>
      <c r="C451" s="581">
        <f t="shared" si="32"/>
        <v>42735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„Водоснабдяване и канализация“ ЕАД - Бургас</v>
      </c>
      <c r="B452" s="105" t="str">
        <f t="shared" si="31"/>
        <v>812115210</v>
      </c>
      <c r="C452" s="581">
        <f t="shared" si="32"/>
        <v>42735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„Водоснабдяване и канализация“ ЕАД - Бургас</v>
      </c>
      <c r="B453" s="105" t="str">
        <f t="shared" si="31"/>
        <v>812115210</v>
      </c>
      <c r="C453" s="581">
        <f t="shared" si="32"/>
        <v>42735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„Водоснабдяване и канализация“ ЕАД - Бургас</v>
      </c>
      <c r="B454" s="105" t="str">
        <f t="shared" si="31"/>
        <v>812115210</v>
      </c>
      <c r="C454" s="581">
        <f t="shared" si="32"/>
        <v>42735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„Водоснабдяване и канализация“ ЕАД - Бургас</v>
      </c>
      <c r="B455" s="105" t="str">
        <f t="shared" si="31"/>
        <v>812115210</v>
      </c>
      <c r="C455" s="581">
        <f t="shared" si="32"/>
        <v>42735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„Водоснабдяване и канализация“ ЕАД - Бургас</v>
      </c>
      <c r="B456" s="105" t="str">
        <f t="shared" si="31"/>
        <v>812115210</v>
      </c>
      <c r="C456" s="581">
        <f t="shared" si="32"/>
        <v>42735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„Водоснабдяване и канализация“ ЕАД - Бургас</v>
      </c>
      <c r="B457" s="105" t="str">
        <f t="shared" si="31"/>
        <v>812115210</v>
      </c>
      <c r="C457" s="581">
        <f t="shared" si="32"/>
        <v>42735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„Водоснабдяване и канализация“ ЕАД - Бургас</v>
      </c>
      <c r="B458" s="105" t="str">
        <f t="shared" si="31"/>
        <v>812115210</v>
      </c>
      <c r="C458" s="581">
        <f t="shared" si="32"/>
        <v>42735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„Водоснабдяване и канализация“ ЕАД - Бургас</v>
      </c>
      <c r="B459" s="105" t="str">
        <f t="shared" si="31"/>
        <v>812115210</v>
      </c>
      <c r="C459" s="581">
        <f t="shared" si="32"/>
        <v>42735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„Водоснабдяване и канализация“ ЕАД - Бургас</v>
      </c>
      <c r="B461" s="105" t="str">
        <f t="shared" ref="B461:B524" si="34">pdeBulstat</f>
        <v>812115210</v>
      </c>
      <c r="C461" s="581">
        <f t="shared" ref="C461:C524" si="35">endDate</f>
        <v>42735</v>
      </c>
      <c r="D461" s="105" t="s">
        <v>523</v>
      </c>
      <c r="E461" s="496">
        <v>1</v>
      </c>
      <c r="F461" s="105" t="s">
        <v>522</v>
      </c>
      <c r="H461" s="105">
        <f>'Справка 6'!D11</f>
        <v>2793</v>
      </c>
    </row>
    <row r="462" spans="1:8">
      <c r="A462" s="105" t="str">
        <f t="shared" si="33"/>
        <v>„Водоснабдяване и канализация“ ЕАД - Бургас</v>
      </c>
      <c r="B462" s="105" t="str">
        <f t="shared" si="34"/>
        <v>812115210</v>
      </c>
      <c r="C462" s="581">
        <f t="shared" si="35"/>
        <v>42735</v>
      </c>
      <c r="D462" s="105" t="s">
        <v>526</v>
      </c>
      <c r="E462" s="496">
        <v>1</v>
      </c>
      <c r="F462" s="105" t="s">
        <v>525</v>
      </c>
      <c r="H462" s="105">
        <f>'Справка 6'!D12</f>
        <v>9178</v>
      </c>
    </row>
    <row r="463" spans="1:8">
      <c r="A463" s="105" t="str">
        <f t="shared" si="33"/>
        <v>„Водоснабдяване и канализация“ ЕАД - Бургас</v>
      </c>
      <c r="B463" s="105" t="str">
        <f t="shared" si="34"/>
        <v>812115210</v>
      </c>
      <c r="C463" s="581">
        <f t="shared" si="35"/>
        <v>42735</v>
      </c>
      <c r="D463" s="105" t="s">
        <v>529</v>
      </c>
      <c r="E463" s="496">
        <v>1</v>
      </c>
      <c r="F463" s="105" t="s">
        <v>528</v>
      </c>
      <c r="H463" s="105">
        <f>'Справка 6'!D13</f>
        <v>20832</v>
      </c>
    </row>
    <row r="464" spans="1:8">
      <c r="A464" s="105" t="str">
        <f t="shared" si="33"/>
        <v>„Водоснабдяване и канализация“ ЕАД - Бургас</v>
      </c>
      <c r="B464" s="105" t="str">
        <f t="shared" si="34"/>
        <v>812115210</v>
      </c>
      <c r="C464" s="581">
        <f t="shared" si="35"/>
        <v>42735</v>
      </c>
      <c r="D464" s="105" t="s">
        <v>532</v>
      </c>
      <c r="E464" s="496">
        <v>1</v>
      </c>
      <c r="F464" s="105" t="s">
        <v>531</v>
      </c>
      <c r="H464" s="105">
        <f>'Справка 6'!D14</f>
        <v>77754</v>
      </c>
    </row>
    <row r="465" spans="1:8">
      <c r="A465" s="105" t="str">
        <f t="shared" si="33"/>
        <v>„Водоснабдяване и канализация“ ЕАД - Бургас</v>
      </c>
      <c r="B465" s="105" t="str">
        <f t="shared" si="34"/>
        <v>812115210</v>
      </c>
      <c r="C465" s="581">
        <f t="shared" si="35"/>
        <v>42735</v>
      </c>
      <c r="D465" s="105" t="s">
        <v>535</v>
      </c>
      <c r="E465" s="496">
        <v>1</v>
      </c>
      <c r="F465" s="105" t="s">
        <v>534</v>
      </c>
      <c r="H465" s="105">
        <f>'Справка 6'!D15</f>
        <v>12937</v>
      </c>
    </row>
    <row r="466" spans="1:8">
      <c r="A466" s="105" t="str">
        <f t="shared" si="33"/>
        <v>„Водоснабдяване и канализация“ ЕАД - Бургас</v>
      </c>
      <c r="B466" s="105" t="str">
        <f t="shared" si="34"/>
        <v>812115210</v>
      </c>
      <c r="C466" s="581">
        <f t="shared" si="35"/>
        <v>42735</v>
      </c>
      <c r="D466" s="105" t="s">
        <v>537</v>
      </c>
      <c r="E466" s="496">
        <v>1</v>
      </c>
      <c r="F466" s="105" t="s">
        <v>536</v>
      </c>
      <c r="H466" s="105">
        <f>'Справка 6'!D16</f>
        <v>176</v>
      </c>
    </row>
    <row r="467" spans="1:8">
      <c r="A467" s="105" t="str">
        <f t="shared" si="33"/>
        <v>„Водоснабдяване и канализация“ ЕАД - Бургас</v>
      </c>
      <c r="B467" s="105" t="str">
        <f t="shared" si="34"/>
        <v>812115210</v>
      </c>
      <c r="C467" s="581">
        <f t="shared" si="35"/>
        <v>42735</v>
      </c>
      <c r="D467" s="105" t="s">
        <v>540</v>
      </c>
      <c r="E467" s="496">
        <v>1</v>
      </c>
      <c r="F467" s="105" t="s">
        <v>539</v>
      </c>
      <c r="H467" s="105">
        <f>'Справка 6'!D17</f>
        <v>1121</v>
      </c>
    </row>
    <row r="468" spans="1:8">
      <c r="A468" s="105" t="str">
        <f t="shared" si="33"/>
        <v>„Водоснабдяване и канализация“ ЕАД - Бургас</v>
      </c>
      <c r="B468" s="105" t="str">
        <f t="shared" si="34"/>
        <v>812115210</v>
      </c>
      <c r="C468" s="581">
        <f t="shared" si="35"/>
        <v>42735</v>
      </c>
      <c r="D468" s="105" t="s">
        <v>543</v>
      </c>
      <c r="E468" s="496">
        <v>1</v>
      </c>
      <c r="F468" s="105" t="s">
        <v>542</v>
      </c>
      <c r="H468" s="105">
        <f>'Справка 6'!D18</f>
        <v>0</v>
      </c>
    </row>
    <row r="469" spans="1:8">
      <c r="A469" s="105" t="str">
        <f t="shared" si="33"/>
        <v>„Водоснабдяване и канализация“ ЕАД - Бургас</v>
      </c>
      <c r="B469" s="105" t="str">
        <f t="shared" si="34"/>
        <v>812115210</v>
      </c>
      <c r="C469" s="581">
        <f t="shared" si="35"/>
        <v>42735</v>
      </c>
      <c r="D469" s="105" t="s">
        <v>545</v>
      </c>
      <c r="E469" s="496">
        <v>1</v>
      </c>
      <c r="F469" s="105" t="s">
        <v>828</v>
      </c>
      <c r="H469" s="105">
        <f>'Справка 6'!D19</f>
        <v>124791</v>
      </c>
    </row>
    <row r="470" spans="1:8">
      <c r="A470" s="105" t="str">
        <f t="shared" si="33"/>
        <v>„Водоснабдяване и канализация“ ЕАД - Бургас</v>
      </c>
      <c r="B470" s="105" t="str">
        <f t="shared" si="34"/>
        <v>812115210</v>
      </c>
      <c r="C470" s="581">
        <f t="shared" si="35"/>
        <v>42735</v>
      </c>
      <c r="D470" s="105" t="s">
        <v>547</v>
      </c>
      <c r="E470" s="496">
        <v>1</v>
      </c>
      <c r="F470" s="105" t="s">
        <v>546</v>
      </c>
      <c r="H470" s="105">
        <f>'Справка 6'!D20</f>
        <v>0</v>
      </c>
    </row>
    <row r="471" spans="1:8">
      <c r="A471" s="105" t="str">
        <f t="shared" si="33"/>
        <v>„Водоснабдяване и канализация“ ЕАД - Бургас</v>
      </c>
      <c r="B471" s="105" t="str">
        <f t="shared" si="34"/>
        <v>812115210</v>
      </c>
      <c r="C471" s="581">
        <f t="shared" si="35"/>
        <v>42735</v>
      </c>
      <c r="D471" s="105" t="s">
        <v>549</v>
      </c>
      <c r="E471" s="496">
        <v>1</v>
      </c>
      <c r="F471" s="105" t="s">
        <v>548</v>
      </c>
      <c r="H471" s="105">
        <f>'Справка 6'!D21</f>
        <v>0</v>
      </c>
    </row>
    <row r="472" spans="1:8">
      <c r="A472" s="105" t="str">
        <f t="shared" si="33"/>
        <v>„Водоснабдяване и канализация“ ЕАД - Бургас</v>
      </c>
      <c r="B472" s="105" t="str">
        <f t="shared" si="34"/>
        <v>812115210</v>
      </c>
      <c r="C472" s="581">
        <f t="shared" si="35"/>
        <v>42735</v>
      </c>
      <c r="D472" s="105" t="s">
        <v>553</v>
      </c>
      <c r="E472" s="496">
        <v>1</v>
      </c>
      <c r="F472" s="105" t="s">
        <v>552</v>
      </c>
      <c r="H472" s="105">
        <f>'Справка 6'!D23</f>
        <v>1847</v>
      </c>
    </row>
    <row r="473" spans="1:8">
      <c r="A473" s="105" t="str">
        <f t="shared" si="33"/>
        <v>„Водоснабдяване и канализация“ ЕАД - Бургас</v>
      </c>
      <c r="B473" s="105" t="str">
        <f t="shared" si="34"/>
        <v>812115210</v>
      </c>
      <c r="C473" s="581">
        <f t="shared" si="35"/>
        <v>42735</v>
      </c>
      <c r="D473" s="105" t="s">
        <v>555</v>
      </c>
      <c r="E473" s="496">
        <v>1</v>
      </c>
      <c r="F473" s="105" t="s">
        <v>554</v>
      </c>
      <c r="H473" s="105">
        <f>'Справка 6'!D24</f>
        <v>0</v>
      </c>
    </row>
    <row r="474" spans="1:8">
      <c r="A474" s="105" t="str">
        <f t="shared" si="33"/>
        <v>„Водоснабдяване и канализация“ ЕАД - Бургас</v>
      </c>
      <c r="B474" s="105" t="str">
        <f t="shared" si="34"/>
        <v>812115210</v>
      </c>
      <c r="C474" s="581">
        <f t="shared" si="35"/>
        <v>42735</v>
      </c>
      <c r="D474" s="105" t="s">
        <v>557</v>
      </c>
      <c r="E474" s="496">
        <v>1</v>
      </c>
      <c r="F474" s="105" t="s">
        <v>556</v>
      </c>
      <c r="H474" s="105">
        <f>'Справка 6'!D25</f>
        <v>0</v>
      </c>
    </row>
    <row r="475" spans="1:8">
      <c r="A475" s="105" t="str">
        <f t="shared" si="33"/>
        <v>„Водоснабдяване и канализация“ ЕАД - Бургас</v>
      </c>
      <c r="B475" s="105" t="str">
        <f t="shared" si="34"/>
        <v>812115210</v>
      </c>
      <c r="C475" s="581">
        <f t="shared" si="35"/>
        <v>42735</v>
      </c>
      <c r="D475" s="105" t="s">
        <v>558</v>
      </c>
      <c r="E475" s="496">
        <v>1</v>
      </c>
      <c r="F475" s="105" t="s">
        <v>542</v>
      </c>
      <c r="H475" s="105">
        <f>'Справка 6'!D26</f>
        <v>0</v>
      </c>
    </row>
    <row r="476" spans="1:8">
      <c r="A476" s="105" t="str">
        <f t="shared" si="33"/>
        <v>„Водоснабдяване и канализация“ ЕАД - Бургас</v>
      </c>
      <c r="B476" s="105" t="str">
        <f t="shared" si="34"/>
        <v>812115210</v>
      </c>
      <c r="C476" s="581">
        <f t="shared" si="35"/>
        <v>42735</v>
      </c>
      <c r="D476" s="105" t="s">
        <v>560</v>
      </c>
      <c r="E476" s="496">
        <v>1</v>
      </c>
      <c r="F476" s="105" t="s">
        <v>863</v>
      </c>
      <c r="H476" s="105">
        <f>'Справка 6'!D27</f>
        <v>1847</v>
      </c>
    </row>
    <row r="477" spans="1:8">
      <c r="A477" s="105" t="str">
        <f t="shared" si="33"/>
        <v>„Водоснабдяване и канализация“ ЕАД - Бургас</v>
      </c>
      <c r="B477" s="105" t="str">
        <f t="shared" si="34"/>
        <v>812115210</v>
      </c>
      <c r="C477" s="581">
        <f t="shared" si="35"/>
        <v>42735</v>
      </c>
      <c r="D477" s="105" t="s">
        <v>562</v>
      </c>
      <c r="E477" s="496">
        <v>1</v>
      </c>
      <c r="F477" s="105" t="s">
        <v>561</v>
      </c>
      <c r="H477" s="105">
        <f>'Справка 6'!D29</f>
        <v>0</v>
      </c>
    </row>
    <row r="478" spans="1:8">
      <c r="A478" s="105" t="str">
        <f t="shared" si="33"/>
        <v>„Водоснабдяване и канализация“ ЕАД - Бургас</v>
      </c>
      <c r="B478" s="105" t="str">
        <f t="shared" si="34"/>
        <v>812115210</v>
      </c>
      <c r="C478" s="581">
        <f t="shared" si="35"/>
        <v>42735</v>
      </c>
      <c r="D478" s="105" t="s">
        <v>563</v>
      </c>
      <c r="E478" s="496">
        <v>1</v>
      </c>
      <c r="F478" s="105" t="s">
        <v>108</v>
      </c>
      <c r="H478" s="105">
        <f>'Справка 6'!D30</f>
        <v>0</v>
      </c>
    </row>
    <row r="479" spans="1:8">
      <c r="A479" s="105" t="str">
        <f t="shared" si="33"/>
        <v>„Водоснабдяване и канализация“ ЕАД - Бургас</v>
      </c>
      <c r="B479" s="105" t="str">
        <f t="shared" si="34"/>
        <v>812115210</v>
      </c>
      <c r="C479" s="581">
        <f t="shared" si="35"/>
        <v>42735</v>
      </c>
      <c r="D479" s="105" t="s">
        <v>564</v>
      </c>
      <c r="E479" s="496">
        <v>1</v>
      </c>
      <c r="F479" s="105" t="s">
        <v>110</v>
      </c>
      <c r="H479" s="105">
        <f>'Справка 6'!D31</f>
        <v>0</v>
      </c>
    </row>
    <row r="480" spans="1:8">
      <c r="A480" s="105" t="str">
        <f t="shared" si="33"/>
        <v>„Водоснабдяване и канализация“ ЕАД - Бургас</v>
      </c>
      <c r="B480" s="105" t="str">
        <f t="shared" si="34"/>
        <v>812115210</v>
      </c>
      <c r="C480" s="581">
        <f t="shared" si="35"/>
        <v>42735</v>
      </c>
      <c r="D480" s="105" t="s">
        <v>565</v>
      </c>
      <c r="E480" s="496">
        <v>1</v>
      </c>
      <c r="F480" s="105" t="s">
        <v>113</v>
      </c>
      <c r="H480" s="105">
        <f>'Справка 6'!D32</f>
        <v>0</v>
      </c>
    </row>
    <row r="481" spans="1:8">
      <c r="A481" s="105" t="str">
        <f t="shared" si="33"/>
        <v>„Водоснабдяване и канализация“ ЕАД - Бургас</v>
      </c>
      <c r="B481" s="105" t="str">
        <f t="shared" si="34"/>
        <v>812115210</v>
      </c>
      <c r="C481" s="581">
        <f t="shared" si="35"/>
        <v>42735</v>
      </c>
      <c r="D481" s="105" t="s">
        <v>566</v>
      </c>
      <c r="E481" s="496">
        <v>1</v>
      </c>
      <c r="F481" s="105" t="s">
        <v>115</v>
      </c>
      <c r="H481" s="105">
        <f>'Справка 6'!D33</f>
        <v>0</v>
      </c>
    </row>
    <row r="482" spans="1:8">
      <c r="A482" s="105" t="str">
        <f t="shared" si="33"/>
        <v>„Водоснабдяване и канализация“ ЕАД - Бургас</v>
      </c>
      <c r="B482" s="105" t="str">
        <f t="shared" si="34"/>
        <v>812115210</v>
      </c>
      <c r="C482" s="581">
        <f t="shared" si="35"/>
        <v>42735</v>
      </c>
      <c r="D482" s="105" t="s">
        <v>568</v>
      </c>
      <c r="E482" s="496">
        <v>1</v>
      </c>
      <c r="F482" s="105" t="s">
        <v>567</v>
      </c>
      <c r="H482" s="105">
        <f>'Справка 6'!D34</f>
        <v>0</v>
      </c>
    </row>
    <row r="483" spans="1:8">
      <c r="A483" s="105" t="str">
        <f t="shared" si="33"/>
        <v>„Водоснабдяване и канализация“ ЕАД - Бургас</v>
      </c>
      <c r="B483" s="105" t="str">
        <f t="shared" si="34"/>
        <v>812115210</v>
      </c>
      <c r="C483" s="581">
        <f t="shared" si="35"/>
        <v>42735</v>
      </c>
      <c r="D483" s="105" t="s">
        <v>569</v>
      </c>
      <c r="E483" s="496">
        <v>1</v>
      </c>
      <c r="F483" s="105" t="s">
        <v>121</v>
      </c>
      <c r="H483" s="105">
        <f>'Справка 6'!D35</f>
        <v>0</v>
      </c>
    </row>
    <row r="484" spans="1:8">
      <c r="A484" s="105" t="str">
        <f t="shared" si="33"/>
        <v>„Водоснабдяване и канализация“ ЕАД - Бургас</v>
      </c>
      <c r="B484" s="105" t="str">
        <f t="shared" si="34"/>
        <v>812115210</v>
      </c>
      <c r="C484" s="581">
        <f t="shared" si="35"/>
        <v>42735</v>
      </c>
      <c r="D484" s="105" t="s">
        <v>571</v>
      </c>
      <c r="E484" s="496">
        <v>1</v>
      </c>
      <c r="F484" s="105" t="s">
        <v>570</v>
      </c>
      <c r="H484" s="105">
        <f>'Справка 6'!D36</f>
        <v>0</v>
      </c>
    </row>
    <row r="485" spans="1:8">
      <c r="A485" s="105" t="str">
        <f t="shared" si="33"/>
        <v>„Водоснабдяване и канализация“ ЕАД - Бургас</v>
      </c>
      <c r="B485" s="105" t="str">
        <f t="shared" si="34"/>
        <v>812115210</v>
      </c>
      <c r="C485" s="581">
        <f t="shared" si="35"/>
        <v>42735</v>
      </c>
      <c r="D485" s="105" t="s">
        <v>573</v>
      </c>
      <c r="E485" s="496">
        <v>1</v>
      </c>
      <c r="F485" s="105" t="s">
        <v>572</v>
      </c>
      <c r="H485" s="105">
        <f>'Справка 6'!D37</f>
        <v>0</v>
      </c>
    </row>
    <row r="486" spans="1:8">
      <c r="A486" s="105" t="str">
        <f t="shared" si="33"/>
        <v>„Водоснабдяване и канализация“ ЕАД - Бургас</v>
      </c>
      <c r="B486" s="105" t="str">
        <f t="shared" si="34"/>
        <v>812115210</v>
      </c>
      <c r="C486" s="581">
        <f t="shared" si="35"/>
        <v>42735</v>
      </c>
      <c r="D486" s="105" t="s">
        <v>575</v>
      </c>
      <c r="E486" s="496">
        <v>1</v>
      </c>
      <c r="F486" s="105" t="s">
        <v>574</v>
      </c>
      <c r="H486" s="105">
        <f>'Справка 6'!D38</f>
        <v>0</v>
      </c>
    </row>
    <row r="487" spans="1:8">
      <c r="A487" s="105" t="str">
        <f t="shared" si="33"/>
        <v>„Водоснабдяване и канализация“ ЕАД - Бургас</v>
      </c>
      <c r="B487" s="105" t="str">
        <f t="shared" si="34"/>
        <v>812115210</v>
      </c>
      <c r="C487" s="581">
        <f t="shared" si="35"/>
        <v>42735</v>
      </c>
      <c r="D487" s="105" t="s">
        <v>576</v>
      </c>
      <c r="E487" s="496">
        <v>1</v>
      </c>
      <c r="F487" s="105" t="s">
        <v>542</v>
      </c>
      <c r="H487" s="105">
        <f>'Справка 6'!D39</f>
        <v>0</v>
      </c>
    </row>
    <row r="488" spans="1:8">
      <c r="A488" s="105" t="str">
        <f t="shared" si="33"/>
        <v>„Водоснабдяване и канализация“ ЕАД - Бургас</v>
      </c>
      <c r="B488" s="105" t="str">
        <f t="shared" si="34"/>
        <v>812115210</v>
      </c>
      <c r="C488" s="581">
        <f t="shared" si="35"/>
        <v>42735</v>
      </c>
      <c r="D488" s="105" t="s">
        <v>578</v>
      </c>
      <c r="E488" s="496">
        <v>1</v>
      </c>
      <c r="F488" s="105" t="s">
        <v>827</v>
      </c>
      <c r="H488" s="105">
        <f>'Справка 6'!D40</f>
        <v>0</v>
      </c>
    </row>
    <row r="489" spans="1:8">
      <c r="A489" s="105" t="str">
        <f t="shared" si="33"/>
        <v>„Водоснабдяване и канализация“ ЕАД - Бургас</v>
      </c>
      <c r="B489" s="105" t="str">
        <f t="shared" si="34"/>
        <v>812115210</v>
      </c>
      <c r="C489" s="581">
        <f t="shared" si="35"/>
        <v>42735</v>
      </c>
      <c r="D489" s="105" t="s">
        <v>581</v>
      </c>
      <c r="E489" s="496">
        <v>1</v>
      </c>
      <c r="F489" s="105" t="s">
        <v>580</v>
      </c>
      <c r="H489" s="105">
        <f>'Справка 6'!D41</f>
        <v>0</v>
      </c>
    </row>
    <row r="490" spans="1:8">
      <c r="A490" s="105" t="str">
        <f t="shared" si="33"/>
        <v>„Водоснабдяване и канализация“ ЕАД - Бургас</v>
      </c>
      <c r="B490" s="105" t="str">
        <f t="shared" si="34"/>
        <v>812115210</v>
      </c>
      <c r="C490" s="581">
        <f t="shared" si="35"/>
        <v>42735</v>
      </c>
      <c r="D490" s="105" t="s">
        <v>583</v>
      </c>
      <c r="E490" s="496">
        <v>1</v>
      </c>
      <c r="F490" s="105" t="s">
        <v>582</v>
      </c>
      <c r="H490" s="105">
        <f>'Справка 6'!D42</f>
        <v>126638</v>
      </c>
    </row>
    <row r="491" spans="1:8">
      <c r="A491" s="105" t="str">
        <f t="shared" si="33"/>
        <v>„Водоснабдяване и канализация“ ЕАД - Бургас</v>
      </c>
      <c r="B491" s="105" t="str">
        <f t="shared" si="34"/>
        <v>812115210</v>
      </c>
      <c r="C491" s="581">
        <f t="shared" si="35"/>
        <v>42735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„Водоснабдяване и канализация“ ЕАД - Бургас</v>
      </c>
      <c r="B492" s="105" t="str">
        <f t="shared" si="34"/>
        <v>812115210</v>
      </c>
      <c r="C492" s="581">
        <f t="shared" si="35"/>
        <v>42735</v>
      </c>
      <c r="D492" s="105" t="s">
        <v>526</v>
      </c>
      <c r="E492" s="496">
        <v>2</v>
      </c>
      <c r="F492" s="105" t="s">
        <v>525</v>
      </c>
      <c r="H492" s="105">
        <f>'Справка 6'!E12</f>
        <v>387</v>
      </c>
    </row>
    <row r="493" spans="1:8">
      <c r="A493" s="105" t="str">
        <f t="shared" si="33"/>
        <v>„Водоснабдяване и канализация“ ЕАД - Бургас</v>
      </c>
      <c r="B493" s="105" t="str">
        <f t="shared" si="34"/>
        <v>812115210</v>
      </c>
      <c r="C493" s="581">
        <f t="shared" si="35"/>
        <v>42735</v>
      </c>
      <c r="D493" s="105" t="s">
        <v>529</v>
      </c>
      <c r="E493" s="496">
        <v>2</v>
      </c>
      <c r="F493" s="105" t="s">
        <v>528</v>
      </c>
      <c r="H493" s="105">
        <f>'Справка 6'!E13</f>
        <v>794</v>
      </c>
    </row>
    <row r="494" spans="1:8">
      <c r="A494" s="105" t="str">
        <f t="shared" si="33"/>
        <v>„Водоснабдяване и канализация“ ЕАД - Бургас</v>
      </c>
      <c r="B494" s="105" t="str">
        <f t="shared" si="34"/>
        <v>812115210</v>
      </c>
      <c r="C494" s="581">
        <f t="shared" si="35"/>
        <v>42735</v>
      </c>
      <c r="D494" s="105" t="s">
        <v>532</v>
      </c>
      <c r="E494" s="496">
        <v>2</v>
      </c>
      <c r="F494" s="105" t="s">
        <v>531</v>
      </c>
      <c r="H494" s="105">
        <f>'Справка 6'!E14</f>
        <v>1281</v>
      </c>
    </row>
    <row r="495" spans="1:8">
      <c r="A495" s="105" t="str">
        <f t="shared" si="33"/>
        <v>„Водоснабдяване и канализация“ ЕАД - Бургас</v>
      </c>
      <c r="B495" s="105" t="str">
        <f t="shared" si="34"/>
        <v>812115210</v>
      </c>
      <c r="C495" s="581">
        <f t="shared" si="35"/>
        <v>42735</v>
      </c>
      <c r="D495" s="105" t="s">
        <v>535</v>
      </c>
      <c r="E495" s="496">
        <v>2</v>
      </c>
      <c r="F495" s="105" t="s">
        <v>534</v>
      </c>
      <c r="H495" s="105">
        <f>'Справка 6'!E15</f>
        <v>245</v>
      </c>
    </row>
    <row r="496" spans="1:8">
      <c r="A496" s="105" t="str">
        <f t="shared" si="33"/>
        <v>„Водоснабдяване и канализация“ ЕАД - Бургас</v>
      </c>
      <c r="B496" s="105" t="str">
        <f t="shared" si="34"/>
        <v>812115210</v>
      </c>
      <c r="C496" s="581">
        <f t="shared" si="35"/>
        <v>42735</v>
      </c>
      <c r="D496" s="105" t="s">
        <v>537</v>
      </c>
      <c r="E496" s="496">
        <v>2</v>
      </c>
      <c r="F496" s="105" t="s">
        <v>536</v>
      </c>
      <c r="H496" s="105">
        <f>'Справка 6'!E16</f>
        <v>16</v>
      </c>
    </row>
    <row r="497" spans="1:8">
      <c r="A497" s="105" t="str">
        <f t="shared" si="33"/>
        <v>„Водоснабдяване и канализация“ ЕАД - Бургас</v>
      </c>
      <c r="B497" s="105" t="str">
        <f t="shared" si="34"/>
        <v>812115210</v>
      </c>
      <c r="C497" s="581">
        <f t="shared" si="35"/>
        <v>42735</v>
      </c>
      <c r="D497" s="105" t="s">
        <v>540</v>
      </c>
      <c r="E497" s="496">
        <v>2</v>
      </c>
      <c r="F497" s="105" t="s">
        <v>539</v>
      </c>
      <c r="H497" s="105">
        <f>'Справка 6'!E17</f>
        <v>897</v>
      </c>
    </row>
    <row r="498" spans="1:8">
      <c r="A498" s="105" t="str">
        <f t="shared" si="33"/>
        <v>„Водоснабдяване и канализация“ ЕАД - Бургас</v>
      </c>
      <c r="B498" s="105" t="str">
        <f t="shared" si="34"/>
        <v>812115210</v>
      </c>
      <c r="C498" s="581">
        <f t="shared" si="35"/>
        <v>42735</v>
      </c>
      <c r="D498" s="105" t="s">
        <v>543</v>
      </c>
      <c r="E498" s="496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„Водоснабдяване и канализация“ ЕАД - Бургас</v>
      </c>
      <c r="B499" s="105" t="str">
        <f t="shared" si="34"/>
        <v>812115210</v>
      </c>
      <c r="C499" s="581">
        <f t="shared" si="35"/>
        <v>42735</v>
      </c>
      <c r="D499" s="105" t="s">
        <v>545</v>
      </c>
      <c r="E499" s="496">
        <v>2</v>
      </c>
      <c r="F499" s="105" t="s">
        <v>828</v>
      </c>
      <c r="H499" s="105">
        <f>'Справка 6'!E19</f>
        <v>3620</v>
      </c>
    </row>
    <row r="500" spans="1:8">
      <c r="A500" s="105" t="str">
        <f t="shared" si="33"/>
        <v>„Водоснабдяване и канализация“ ЕАД - Бургас</v>
      </c>
      <c r="B500" s="105" t="str">
        <f t="shared" si="34"/>
        <v>812115210</v>
      </c>
      <c r="C500" s="581">
        <f t="shared" si="35"/>
        <v>42735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„Водоснабдяване и канализация“ ЕАД - Бургас</v>
      </c>
      <c r="B501" s="105" t="str">
        <f t="shared" si="34"/>
        <v>812115210</v>
      </c>
      <c r="C501" s="581">
        <f t="shared" si="35"/>
        <v>42735</v>
      </c>
      <c r="D501" s="105" t="s">
        <v>549</v>
      </c>
      <c r="E501" s="496">
        <v>2</v>
      </c>
      <c r="F501" s="105" t="s">
        <v>548</v>
      </c>
      <c r="H501" s="105">
        <f>'Справка 6'!E21</f>
        <v>0</v>
      </c>
    </row>
    <row r="502" spans="1:8">
      <c r="A502" s="105" t="str">
        <f t="shared" si="33"/>
        <v>„Водоснабдяване и канализация“ ЕАД - Бургас</v>
      </c>
      <c r="B502" s="105" t="str">
        <f t="shared" si="34"/>
        <v>812115210</v>
      </c>
      <c r="C502" s="581">
        <f t="shared" si="35"/>
        <v>42735</v>
      </c>
      <c r="D502" s="105" t="s">
        <v>553</v>
      </c>
      <c r="E502" s="496">
        <v>2</v>
      </c>
      <c r="F502" s="105" t="s">
        <v>552</v>
      </c>
      <c r="H502" s="105">
        <f>'Справка 6'!E23</f>
        <v>40473</v>
      </c>
    </row>
    <row r="503" spans="1:8">
      <c r="A503" s="105" t="str">
        <f t="shared" si="33"/>
        <v>„Водоснабдяване и канализация“ ЕАД - Бургас</v>
      </c>
      <c r="B503" s="105" t="str">
        <f t="shared" si="34"/>
        <v>812115210</v>
      </c>
      <c r="C503" s="581">
        <f t="shared" si="35"/>
        <v>42735</v>
      </c>
      <c r="D503" s="105" t="s">
        <v>555</v>
      </c>
      <c r="E503" s="496">
        <v>2</v>
      </c>
      <c r="F503" s="105" t="s">
        <v>554</v>
      </c>
      <c r="H503" s="105">
        <f>'Справка 6'!E24</f>
        <v>0</v>
      </c>
    </row>
    <row r="504" spans="1:8">
      <c r="A504" s="105" t="str">
        <f t="shared" si="33"/>
        <v>„Водоснабдяване и канализация“ ЕАД - Бургас</v>
      </c>
      <c r="B504" s="105" t="str">
        <f t="shared" si="34"/>
        <v>812115210</v>
      </c>
      <c r="C504" s="581">
        <f t="shared" si="35"/>
        <v>42735</v>
      </c>
      <c r="D504" s="105" t="s">
        <v>557</v>
      </c>
      <c r="E504" s="496">
        <v>2</v>
      </c>
      <c r="F504" s="105" t="s">
        <v>556</v>
      </c>
      <c r="H504" s="105">
        <f>'Справка 6'!E25</f>
        <v>0</v>
      </c>
    </row>
    <row r="505" spans="1:8">
      <c r="A505" s="105" t="str">
        <f t="shared" si="33"/>
        <v>„Водоснабдяване и канализация“ ЕАД - Бургас</v>
      </c>
      <c r="B505" s="105" t="str">
        <f t="shared" si="34"/>
        <v>812115210</v>
      </c>
      <c r="C505" s="581">
        <f t="shared" si="35"/>
        <v>42735</v>
      </c>
      <c r="D505" s="105" t="s">
        <v>558</v>
      </c>
      <c r="E505" s="496">
        <v>2</v>
      </c>
      <c r="F505" s="105" t="s">
        <v>542</v>
      </c>
      <c r="H505" s="105">
        <f>'Справка 6'!E26</f>
        <v>0</v>
      </c>
    </row>
    <row r="506" spans="1:8">
      <c r="A506" s="105" t="str">
        <f t="shared" si="33"/>
        <v>„Водоснабдяване и канализация“ ЕАД - Бургас</v>
      </c>
      <c r="B506" s="105" t="str">
        <f t="shared" si="34"/>
        <v>812115210</v>
      </c>
      <c r="C506" s="581">
        <f t="shared" si="35"/>
        <v>42735</v>
      </c>
      <c r="D506" s="105" t="s">
        <v>560</v>
      </c>
      <c r="E506" s="496">
        <v>2</v>
      </c>
      <c r="F506" s="105" t="s">
        <v>863</v>
      </c>
      <c r="H506" s="105">
        <f>'Справка 6'!E27</f>
        <v>40473</v>
      </c>
    </row>
    <row r="507" spans="1:8">
      <c r="A507" s="105" t="str">
        <f t="shared" si="33"/>
        <v>„Водоснабдяване и канализация“ ЕАД - Бургас</v>
      </c>
      <c r="B507" s="105" t="str">
        <f t="shared" si="34"/>
        <v>812115210</v>
      </c>
      <c r="C507" s="581">
        <f t="shared" si="35"/>
        <v>42735</v>
      </c>
      <c r="D507" s="105" t="s">
        <v>562</v>
      </c>
      <c r="E507" s="496">
        <v>2</v>
      </c>
      <c r="F507" s="105" t="s">
        <v>561</v>
      </c>
      <c r="H507" s="105">
        <f>'Справка 6'!E29</f>
        <v>3008</v>
      </c>
    </row>
    <row r="508" spans="1:8">
      <c r="A508" s="105" t="str">
        <f t="shared" si="33"/>
        <v>„Водоснабдяване и канализация“ ЕАД - Бургас</v>
      </c>
      <c r="B508" s="105" t="str">
        <f t="shared" si="34"/>
        <v>812115210</v>
      </c>
      <c r="C508" s="581">
        <f t="shared" si="35"/>
        <v>42735</v>
      </c>
      <c r="D508" s="105" t="s">
        <v>563</v>
      </c>
      <c r="E508" s="496">
        <v>2</v>
      </c>
      <c r="F508" s="105" t="s">
        <v>108</v>
      </c>
      <c r="H508" s="105">
        <f>'Справка 6'!E30</f>
        <v>0</v>
      </c>
    </row>
    <row r="509" spans="1:8">
      <c r="A509" s="105" t="str">
        <f t="shared" si="33"/>
        <v>„Водоснабдяване и канализация“ ЕАД - Бургас</v>
      </c>
      <c r="B509" s="105" t="str">
        <f t="shared" si="34"/>
        <v>812115210</v>
      </c>
      <c r="C509" s="581">
        <f t="shared" si="35"/>
        <v>42735</v>
      </c>
      <c r="D509" s="105" t="s">
        <v>564</v>
      </c>
      <c r="E509" s="496">
        <v>2</v>
      </c>
      <c r="F509" s="105" t="s">
        <v>110</v>
      </c>
      <c r="H509" s="105">
        <f>'Справка 6'!E31</f>
        <v>0</v>
      </c>
    </row>
    <row r="510" spans="1:8">
      <c r="A510" s="105" t="str">
        <f t="shared" si="33"/>
        <v>„Водоснабдяване и канализация“ ЕАД - Бургас</v>
      </c>
      <c r="B510" s="105" t="str">
        <f t="shared" si="34"/>
        <v>812115210</v>
      </c>
      <c r="C510" s="581">
        <f t="shared" si="35"/>
        <v>42735</v>
      </c>
      <c r="D510" s="105" t="s">
        <v>565</v>
      </c>
      <c r="E510" s="496">
        <v>2</v>
      </c>
      <c r="F510" s="105" t="s">
        <v>113</v>
      </c>
      <c r="H510" s="105">
        <f>'Справка 6'!E32</f>
        <v>3008</v>
      </c>
    </row>
    <row r="511" spans="1:8">
      <c r="A511" s="105" t="str">
        <f t="shared" si="33"/>
        <v>„Водоснабдяване и канализация“ ЕАД - Бургас</v>
      </c>
      <c r="B511" s="105" t="str">
        <f t="shared" si="34"/>
        <v>812115210</v>
      </c>
      <c r="C511" s="581">
        <f t="shared" si="35"/>
        <v>42735</v>
      </c>
      <c r="D511" s="105" t="s">
        <v>566</v>
      </c>
      <c r="E511" s="496">
        <v>2</v>
      </c>
      <c r="F511" s="105" t="s">
        <v>115</v>
      </c>
      <c r="H511" s="105">
        <f>'Справка 6'!E33</f>
        <v>0</v>
      </c>
    </row>
    <row r="512" spans="1:8">
      <c r="A512" s="105" t="str">
        <f t="shared" si="33"/>
        <v>„Водоснабдяване и канализация“ ЕАД - Бургас</v>
      </c>
      <c r="B512" s="105" t="str">
        <f t="shared" si="34"/>
        <v>812115210</v>
      </c>
      <c r="C512" s="581">
        <f t="shared" si="35"/>
        <v>42735</v>
      </c>
      <c r="D512" s="105" t="s">
        <v>568</v>
      </c>
      <c r="E512" s="496">
        <v>2</v>
      </c>
      <c r="F512" s="105" t="s">
        <v>567</v>
      </c>
      <c r="H512" s="105">
        <f>'Справка 6'!E34</f>
        <v>0</v>
      </c>
    </row>
    <row r="513" spans="1:8">
      <c r="A513" s="105" t="str">
        <f t="shared" si="33"/>
        <v>„Водоснабдяване и канализация“ ЕАД - Бургас</v>
      </c>
      <c r="B513" s="105" t="str">
        <f t="shared" si="34"/>
        <v>812115210</v>
      </c>
      <c r="C513" s="581">
        <f t="shared" si="35"/>
        <v>42735</v>
      </c>
      <c r="D513" s="105" t="s">
        <v>569</v>
      </c>
      <c r="E513" s="496">
        <v>2</v>
      </c>
      <c r="F513" s="105" t="s">
        <v>121</v>
      </c>
      <c r="H513" s="105">
        <f>'Справка 6'!E35</f>
        <v>0</v>
      </c>
    </row>
    <row r="514" spans="1:8">
      <c r="A514" s="105" t="str">
        <f t="shared" si="33"/>
        <v>„Водоснабдяване и канализация“ ЕАД - Бургас</v>
      </c>
      <c r="B514" s="105" t="str">
        <f t="shared" si="34"/>
        <v>812115210</v>
      </c>
      <c r="C514" s="581">
        <f t="shared" si="35"/>
        <v>42735</v>
      </c>
      <c r="D514" s="105" t="s">
        <v>571</v>
      </c>
      <c r="E514" s="496">
        <v>2</v>
      </c>
      <c r="F514" s="105" t="s">
        <v>570</v>
      </c>
      <c r="H514" s="105">
        <f>'Справка 6'!E36</f>
        <v>0</v>
      </c>
    </row>
    <row r="515" spans="1:8">
      <c r="A515" s="105" t="str">
        <f t="shared" si="33"/>
        <v>„Водоснабдяване и канализация“ ЕАД - Бургас</v>
      </c>
      <c r="B515" s="105" t="str">
        <f t="shared" si="34"/>
        <v>812115210</v>
      </c>
      <c r="C515" s="581">
        <f t="shared" si="35"/>
        <v>42735</v>
      </c>
      <c r="D515" s="105" t="s">
        <v>573</v>
      </c>
      <c r="E515" s="496">
        <v>2</v>
      </c>
      <c r="F515" s="105" t="s">
        <v>572</v>
      </c>
      <c r="H515" s="105">
        <f>'Справка 6'!E37</f>
        <v>0</v>
      </c>
    </row>
    <row r="516" spans="1:8">
      <c r="A516" s="105" t="str">
        <f t="shared" si="33"/>
        <v>„Водоснабдяване и канализация“ ЕАД - Бургас</v>
      </c>
      <c r="B516" s="105" t="str">
        <f t="shared" si="34"/>
        <v>812115210</v>
      </c>
      <c r="C516" s="581">
        <f t="shared" si="35"/>
        <v>42735</v>
      </c>
      <c r="D516" s="105" t="s">
        <v>575</v>
      </c>
      <c r="E516" s="496">
        <v>2</v>
      </c>
      <c r="F516" s="105" t="s">
        <v>574</v>
      </c>
      <c r="H516" s="105">
        <f>'Справка 6'!E38</f>
        <v>0</v>
      </c>
    </row>
    <row r="517" spans="1:8">
      <c r="A517" s="105" t="str">
        <f t="shared" si="33"/>
        <v>„Водоснабдяване и канализация“ ЕАД - Бургас</v>
      </c>
      <c r="B517" s="105" t="str">
        <f t="shared" si="34"/>
        <v>812115210</v>
      </c>
      <c r="C517" s="581">
        <f t="shared" si="35"/>
        <v>42735</v>
      </c>
      <c r="D517" s="105" t="s">
        <v>576</v>
      </c>
      <c r="E517" s="496">
        <v>2</v>
      </c>
      <c r="F517" s="105" t="s">
        <v>542</v>
      </c>
      <c r="H517" s="105">
        <f>'Справка 6'!E39</f>
        <v>0</v>
      </c>
    </row>
    <row r="518" spans="1:8">
      <c r="A518" s="105" t="str">
        <f t="shared" si="33"/>
        <v>„Водоснабдяване и канализация“ ЕАД - Бургас</v>
      </c>
      <c r="B518" s="105" t="str">
        <f t="shared" si="34"/>
        <v>812115210</v>
      </c>
      <c r="C518" s="581">
        <f t="shared" si="35"/>
        <v>42735</v>
      </c>
      <c r="D518" s="105" t="s">
        <v>578</v>
      </c>
      <c r="E518" s="496">
        <v>2</v>
      </c>
      <c r="F518" s="105" t="s">
        <v>827</v>
      </c>
      <c r="H518" s="105">
        <f>'Справка 6'!E40</f>
        <v>3008</v>
      </c>
    </row>
    <row r="519" spans="1:8">
      <c r="A519" s="105" t="str">
        <f t="shared" si="33"/>
        <v>„Водоснабдяване и канализация“ ЕАД - Бургас</v>
      </c>
      <c r="B519" s="105" t="str">
        <f t="shared" si="34"/>
        <v>812115210</v>
      </c>
      <c r="C519" s="581">
        <f t="shared" si="35"/>
        <v>42735</v>
      </c>
      <c r="D519" s="105" t="s">
        <v>581</v>
      </c>
      <c r="E519" s="496">
        <v>2</v>
      </c>
      <c r="F519" s="105" t="s">
        <v>580</v>
      </c>
      <c r="H519" s="105">
        <f>'Справка 6'!E41</f>
        <v>0</v>
      </c>
    </row>
    <row r="520" spans="1:8">
      <c r="A520" s="105" t="str">
        <f t="shared" si="33"/>
        <v>„Водоснабдяване и канализация“ ЕАД - Бургас</v>
      </c>
      <c r="B520" s="105" t="str">
        <f t="shared" si="34"/>
        <v>812115210</v>
      </c>
      <c r="C520" s="581">
        <f t="shared" si="35"/>
        <v>42735</v>
      </c>
      <c r="D520" s="105" t="s">
        <v>583</v>
      </c>
      <c r="E520" s="496">
        <v>2</v>
      </c>
      <c r="F520" s="105" t="s">
        <v>582</v>
      </c>
      <c r="H520" s="105">
        <f>'Справка 6'!E42</f>
        <v>47101</v>
      </c>
    </row>
    <row r="521" spans="1:8">
      <c r="A521" s="105" t="str">
        <f t="shared" si="33"/>
        <v>„Водоснабдяване и канализация“ ЕАД - Бургас</v>
      </c>
      <c r="B521" s="105" t="str">
        <f t="shared" si="34"/>
        <v>812115210</v>
      </c>
      <c r="C521" s="581">
        <f t="shared" si="35"/>
        <v>42735</v>
      </c>
      <c r="D521" s="105" t="s">
        <v>523</v>
      </c>
      <c r="E521" s="496">
        <v>3</v>
      </c>
      <c r="F521" s="105" t="s">
        <v>522</v>
      </c>
      <c r="H521" s="105">
        <f>'Справка 6'!F11</f>
        <v>2756</v>
      </c>
    </row>
    <row r="522" spans="1:8">
      <c r="A522" s="105" t="str">
        <f t="shared" si="33"/>
        <v>„Водоснабдяване и канализация“ ЕАД - Бургас</v>
      </c>
      <c r="B522" s="105" t="str">
        <f t="shared" si="34"/>
        <v>812115210</v>
      </c>
      <c r="C522" s="581">
        <f t="shared" si="35"/>
        <v>42735</v>
      </c>
      <c r="D522" s="105" t="s">
        <v>526</v>
      </c>
      <c r="E522" s="496">
        <v>3</v>
      </c>
      <c r="F522" s="105" t="s">
        <v>525</v>
      </c>
      <c r="H522" s="105">
        <f>'Справка 6'!F12</f>
        <v>4330</v>
      </c>
    </row>
    <row r="523" spans="1:8">
      <c r="A523" s="105" t="str">
        <f t="shared" si="33"/>
        <v>„Водоснабдяване и канализация“ ЕАД - Бургас</v>
      </c>
      <c r="B523" s="105" t="str">
        <f t="shared" si="34"/>
        <v>812115210</v>
      </c>
      <c r="C523" s="581">
        <f t="shared" si="35"/>
        <v>42735</v>
      </c>
      <c r="D523" s="105" t="s">
        <v>529</v>
      </c>
      <c r="E523" s="496">
        <v>3</v>
      </c>
      <c r="F523" s="105" t="s">
        <v>528</v>
      </c>
      <c r="H523" s="105">
        <f>'Справка 6'!F13</f>
        <v>13081</v>
      </c>
    </row>
    <row r="524" spans="1:8">
      <c r="A524" s="105" t="str">
        <f t="shared" si="33"/>
        <v>„Водоснабдяване и канализация“ ЕАД - Бургас</v>
      </c>
      <c r="B524" s="105" t="str">
        <f t="shared" si="34"/>
        <v>812115210</v>
      </c>
      <c r="C524" s="581">
        <f t="shared" si="35"/>
        <v>42735</v>
      </c>
      <c r="D524" s="105" t="s">
        <v>532</v>
      </c>
      <c r="E524" s="496">
        <v>3</v>
      </c>
      <c r="F524" s="105" t="s">
        <v>531</v>
      </c>
      <c r="H524" s="105">
        <f>'Справка 6'!F14</f>
        <v>78935</v>
      </c>
    </row>
    <row r="525" spans="1:8">
      <c r="A525" s="105" t="str">
        <f t="shared" ref="A525:A588" si="36">pdeName</f>
        <v>„Водоснабдяване и канализация“ ЕАД - Бургас</v>
      </c>
      <c r="B525" s="105" t="str">
        <f t="shared" ref="B525:B588" si="37">pdeBulstat</f>
        <v>812115210</v>
      </c>
      <c r="C525" s="581">
        <f t="shared" ref="C525:C588" si="38">endDate</f>
        <v>42735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„Водоснабдяване и канализация“ ЕАД - Бургас</v>
      </c>
      <c r="B526" s="105" t="str">
        <f t="shared" si="37"/>
        <v>812115210</v>
      </c>
      <c r="C526" s="581">
        <f t="shared" si="38"/>
        <v>42735</v>
      </c>
      <c r="D526" s="105" t="s">
        <v>537</v>
      </c>
      <c r="E526" s="496">
        <v>3</v>
      </c>
      <c r="F526" s="105" t="s">
        <v>536</v>
      </c>
      <c r="H526" s="105">
        <f>'Справка 6'!F16</f>
        <v>28</v>
      </c>
    </row>
    <row r="527" spans="1:8">
      <c r="A527" s="105" t="str">
        <f t="shared" si="36"/>
        <v>„Водоснабдяване и канализация“ ЕАД - Бургас</v>
      </c>
      <c r="B527" s="105" t="str">
        <f t="shared" si="37"/>
        <v>812115210</v>
      </c>
      <c r="C527" s="581">
        <f t="shared" si="38"/>
        <v>42735</v>
      </c>
      <c r="D527" s="105" t="s">
        <v>540</v>
      </c>
      <c r="E527" s="496">
        <v>3</v>
      </c>
      <c r="F527" s="105" t="s">
        <v>539</v>
      </c>
      <c r="H527" s="105">
        <f>'Справка 6'!F17</f>
        <v>1200</v>
      </c>
    </row>
    <row r="528" spans="1:8">
      <c r="A528" s="105" t="str">
        <f t="shared" si="36"/>
        <v>„Водоснабдяване и канализация“ ЕАД - Бургас</v>
      </c>
      <c r="B528" s="105" t="str">
        <f t="shared" si="37"/>
        <v>812115210</v>
      </c>
      <c r="C528" s="581">
        <f t="shared" si="38"/>
        <v>42735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„Водоснабдяване и канализация“ ЕАД - Бургас</v>
      </c>
      <c r="B529" s="105" t="str">
        <f t="shared" si="37"/>
        <v>812115210</v>
      </c>
      <c r="C529" s="581">
        <f t="shared" si="38"/>
        <v>42735</v>
      </c>
      <c r="D529" s="105" t="s">
        <v>545</v>
      </c>
      <c r="E529" s="496">
        <v>3</v>
      </c>
      <c r="F529" s="105" t="s">
        <v>828</v>
      </c>
      <c r="H529" s="105">
        <f>'Справка 6'!F19</f>
        <v>100330</v>
      </c>
    </row>
    <row r="530" spans="1:8">
      <c r="A530" s="105" t="str">
        <f t="shared" si="36"/>
        <v>„Водоснабдяване и канализация“ ЕАД - Бургас</v>
      </c>
      <c r="B530" s="105" t="str">
        <f t="shared" si="37"/>
        <v>812115210</v>
      </c>
      <c r="C530" s="581">
        <f t="shared" si="38"/>
        <v>42735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„Водоснабдяване и канализация“ ЕАД - Бургас</v>
      </c>
      <c r="B531" s="105" t="str">
        <f t="shared" si="37"/>
        <v>812115210</v>
      </c>
      <c r="C531" s="581">
        <f t="shared" si="38"/>
        <v>42735</v>
      </c>
      <c r="D531" s="105" t="s">
        <v>549</v>
      </c>
      <c r="E531" s="496">
        <v>3</v>
      </c>
      <c r="F531" s="105" t="s">
        <v>548</v>
      </c>
      <c r="H531" s="105">
        <f>'Справка 6'!F21</f>
        <v>0</v>
      </c>
    </row>
    <row r="532" spans="1:8">
      <c r="A532" s="105" t="str">
        <f t="shared" si="36"/>
        <v>„Водоснабдяване и канализация“ ЕАД - Бургас</v>
      </c>
      <c r="B532" s="105" t="str">
        <f t="shared" si="37"/>
        <v>812115210</v>
      </c>
      <c r="C532" s="581">
        <f t="shared" si="38"/>
        <v>42735</v>
      </c>
      <c r="D532" s="105" t="s">
        <v>553</v>
      </c>
      <c r="E532" s="496">
        <v>3</v>
      </c>
      <c r="F532" s="105" t="s">
        <v>552</v>
      </c>
      <c r="H532" s="105">
        <f>'Справка 6'!F23</f>
        <v>1008</v>
      </c>
    </row>
    <row r="533" spans="1:8">
      <c r="A533" s="105" t="str">
        <f t="shared" si="36"/>
        <v>„Водоснабдяване и канализация“ ЕАД - Бургас</v>
      </c>
      <c r="B533" s="105" t="str">
        <f t="shared" si="37"/>
        <v>812115210</v>
      </c>
      <c r="C533" s="581">
        <f t="shared" si="38"/>
        <v>42735</v>
      </c>
      <c r="D533" s="105" t="s">
        <v>555</v>
      </c>
      <c r="E533" s="496">
        <v>3</v>
      </c>
      <c r="F533" s="105" t="s">
        <v>554</v>
      </c>
      <c r="H533" s="105">
        <f>'Справка 6'!F24</f>
        <v>0</v>
      </c>
    </row>
    <row r="534" spans="1:8">
      <c r="A534" s="105" t="str">
        <f t="shared" si="36"/>
        <v>„Водоснабдяване и канализация“ ЕАД - Бургас</v>
      </c>
      <c r="B534" s="105" t="str">
        <f t="shared" si="37"/>
        <v>812115210</v>
      </c>
      <c r="C534" s="581">
        <f t="shared" si="38"/>
        <v>42735</v>
      </c>
      <c r="D534" s="105" t="s">
        <v>557</v>
      </c>
      <c r="E534" s="496">
        <v>3</v>
      </c>
      <c r="F534" s="105" t="s">
        <v>556</v>
      </c>
      <c r="H534" s="105">
        <f>'Справка 6'!F25</f>
        <v>0</v>
      </c>
    </row>
    <row r="535" spans="1:8">
      <c r="A535" s="105" t="str">
        <f t="shared" si="36"/>
        <v>„Водоснабдяване и канализация“ ЕАД - Бургас</v>
      </c>
      <c r="B535" s="105" t="str">
        <f t="shared" si="37"/>
        <v>812115210</v>
      </c>
      <c r="C535" s="581">
        <f t="shared" si="38"/>
        <v>42735</v>
      </c>
      <c r="D535" s="105" t="s">
        <v>558</v>
      </c>
      <c r="E535" s="496">
        <v>3</v>
      </c>
      <c r="F535" s="105" t="s">
        <v>542</v>
      </c>
      <c r="H535" s="105">
        <f>'Справка 6'!F26</f>
        <v>0</v>
      </c>
    </row>
    <row r="536" spans="1:8">
      <c r="A536" s="105" t="str">
        <f t="shared" si="36"/>
        <v>„Водоснабдяване и канализация“ ЕАД - Бургас</v>
      </c>
      <c r="B536" s="105" t="str">
        <f t="shared" si="37"/>
        <v>812115210</v>
      </c>
      <c r="C536" s="581">
        <f t="shared" si="38"/>
        <v>42735</v>
      </c>
      <c r="D536" s="105" t="s">
        <v>560</v>
      </c>
      <c r="E536" s="496">
        <v>3</v>
      </c>
      <c r="F536" s="105" t="s">
        <v>863</v>
      </c>
      <c r="H536" s="105">
        <f>'Справка 6'!F27</f>
        <v>1008</v>
      </c>
    </row>
    <row r="537" spans="1:8">
      <c r="A537" s="105" t="str">
        <f t="shared" si="36"/>
        <v>„Водоснабдяване и канализация“ ЕАД - Бургас</v>
      </c>
      <c r="B537" s="105" t="str">
        <f t="shared" si="37"/>
        <v>812115210</v>
      </c>
      <c r="C537" s="581">
        <f t="shared" si="38"/>
        <v>42735</v>
      </c>
      <c r="D537" s="105" t="s">
        <v>562</v>
      </c>
      <c r="E537" s="496">
        <v>3</v>
      </c>
      <c r="F537" s="105" t="s">
        <v>561</v>
      </c>
      <c r="H537" s="105">
        <f>'Справка 6'!F29</f>
        <v>0</v>
      </c>
    </row>
    <row r="538" spans="1:8">
      <c r="A538" s="105" t="str">
        <f t="shared" si="36"/>
        <v>„Водоснабдяване и канализация“ ЕАД - Бургас</v>
      </c>
      <c r="B538" s="105" t="str">
        <f t="shared" si="37"/>
        <v>812115210</v>
      </c>
      <c r="C538" s="581">
        <f t="shared" si="38"/>
        <v>42735</v>
      </c>
      <c r="D538" s="105" t="s">
        <v>563</v>
      </c>
      <c r="E538" s="496">
        <v>3</v>
      </c>
      <c r="F538" s="105" t="s">
        <v>108</v>
      </c>
      <c r="H538" s="105">
        <f>'Справка 6'!F30</f>
        <v>0</v>
      </c>
    </row>
    <row r="539" spans="1:8">
      <c r="A539" s="105" t="str">
        <f t="shared" si="36"/>
        <v>„Водоснабдяване и канализация“ ЕАД - Бургас</v>
      </c>
      <c r="B539" s="105" t="str">
        <f t="shared" si="37"/>
        <v>812115210</v>
      </c>
      <c r="C539" s="581">
        <f t="shared" si="38"/>
        <v>42735</v>
      </c>
      <c r="D539" s="105" t="s">
        <v>564</v>
      </c>
      <c r="E539" s="496">
        <v>3</v>
      </c>
      <c r="F539" s="105" t="s">
        <v>110</v>
      </c>
      <c r="H539" s="105">
        <f>'Справка 6'!F31</f>
        <v>0</v>
      </c>
    </row>
    <row r="540" spans="1:8">
      <c r="A540" s="105" t="str">
        <f t="shared" si="36"/>
        <v>„Водоснабдяване и канализация“ ЕАД - Бургас</v>
      </c>
      <c r="B540" s="105" t="str">
        <f t="shared" si="37"/>
        <v>812115210</v>
      </c>
      <c r="C540" s="581">
        <f t="shared" si="38"/>
        <v>42735</v>
      </c>
      <c r="D540" s="105" t="s">
        <v>565</v>
      </c>
      <c r="E540" s="496">
        <v>3</v>
      </c>
      <c r="F540" s="105" t="s">
        <v>113</v>
      </c>
      <c r="H540" s="105">
        <f>'Справка 6'!F32</f>
        <v>0</v>
      </c>
    </row>
    <row r="541" spans="1:8">
      <c r="A541" s="105" t="str">
        <f t="shared" si="36"/>
        <v>„Водоснабдяване и канализация“ ЕАД - Бургас</v>
      </c>
      <c r="B541" s="105" t="str">
        <f t="shared" si="37"/>
        <v>812115210</v>
      </c>
      <c r="C541" s="581">
        <f t="shared" si="38"/>
        <v>42735</v>
      </c>
      <c r="D541" s="105" t="s">
        <v>566</v>
      </c>
      <c r="E541" s="496">
        <v>3</v>
      </c>
      <c r="F541" s="105" t="s">
        <v>115</v>
      </c>
      <c r="H541" s="105">
        <f>'Справка 6'!F33</f>
        <v>0</v>
      </c>
    </row>
    <row r="542" spans="1:8">
      <c r="A542" s="105" t="str">
        <f t="shared" si="36"/>
        <v>„Водоснабдяване и канализация“ ЕАД - Бургас</v>
      </c>
      <c r="B542" s="105" t="str">
        <f t="shared" si="37"/>
        <v>812115210</v>
      </c>
      <c r="C542" s="581">
        <f t="shared" si="38"/>
        <v>42735</v>
      </c>
      <c r="D542" s="105" t="s">
        <v>568</v>
      </c>
      <c r="E542" s="496">
        <v>3</v>
      </c>
      <c r="F542" s="105" t="s">
        <v>567</v>
      </c>
      <c r="H542" s="105">
        <f>'Справка 6'!F34</f>
        <v>0</v>
      </c>
    </row>
    <row r="543" spans="1:8">
      <c r="A543" s="105" t="str">
        <f t="shared" si="36"/>
        <v>„Водоснабдяване и канализация“ ЕАД - Бургас</v>
      </c>
      <c r="B543" s="105" t="str">
        <f t="shared" si="37"/>
        <v>812115210</v>
      </c>
      <c r="C543" s="581">
        <f t="shared" si="38"/>
        <v>42735</v>
      </c>
      <c r="D543" s="105" t="s">
        <v>569</v>
      </c>
      <c r="E543" s="496">
        <v>3</v>
      </c>
      <c r="F543" s="105" t="s">
        <v>121</v>
      </c>
      <c r="H543" s="105">
        <f>'Справка 6'!F35</f>
        <v>0</v>
      </c>
    </row>
    <row r="544" spans="1:8">
      <c r="A544" s="105" t="str">
        <f t="shared" si="36"/>
        <v>„Водоснабдяване и канализация“ ЕАД - Бургас</v>
      </c>
      <c r="B544" s="105" t="str">
        <f t="shared" si="37"/>
        <v>812115210</v>
      </c>
      <c r="C544" s="581">
        <f t="shared" si="38"/>
        <v>42735</v>
      </c>
      <c r="D544" s="105" t="s">
        <v>571</v>
      </c>
      <c r="E544" s="496">
        <v>3</v>
      </c>
      <c r="F544" s="105" t="s">
        <v>570</v>
      </c>
      <c r="H544" s="105">
        <f>'Справка 6'!F36</f>
        <v>0</v>
      </c>
    </row>
    <row r="545" spans="1:8">
      <c r="A545" s="105" t="str">
        <f t="shared" si="36"/>
        <v>„Водоснабдяване и канализация“ ЕАД - Бургас</v>
      </c>
      <c r="B545" s="105" t="str">
        <f t="shared" si="37"/>
        <v>812115210</v>
      </c>
      <c r="C545" s="581">
        <f t="shared" si="38"/>
        <v>42735</v>
      </c>
      <c r="D545" s="105" t="s">
        <v>573</v>
      </c>
      <c r="E545" s="496">
        <v>3</v>
      </c>
      <c r="F545" s="105" t="s">
        <v>572</v>
      </c>
      <c r="H545" s="105">
        <f>'Справка 6'!F37</f>
        <v>0</v>
      </c>
    </row>
    <row r="546" spans="1:8">
      <c r="A546" s="105" t="str">
        <f t="shared" si="36"/>
        <v>„Водоснабдяване и канализация“ ЕАД - Бургас</v>
      </c>
      <c r="B546" s="105" t="str">
        <f t="shared" si="37"/>
        <v>812115210</v>
      </c>
      <c r="C546" s="581">
        <f t="shared" si="38"/>
        <v>42735</v>
      </c>
      <c r="D546" s="105" t="s">
        <v>575</v>
      </c>
      <c r="E546" s="496">
        <v>3</v>
      </c>
      <c r="F546" s="105" t="s">
        <v>574</v>
      </c>
      <c r="H546" s="105">
        <f>'Справка 6'!F38</f>
        <v>0</v>
      </c>
    </row>
    <row r="547" spans="1:8">
      <c r="A547" s="105" t="str">
        <f t="shared" si="36"/>
        <v>„Водоснабдяване и канализация“ ЕАД - Бургас</v>
      </c>
      <c r="B547" s="105" t="str">
        <f t="shared" si="37"/>
        <v>812115210</v>
      </c>
      <c r="C547" s="581">
        <f t="shared" si="38"/>
        <v>42735</v>
      </c>
      <c r="D547" s="105" t="s">
        <v>576</v>
      </c>
      <c r="E547" s="496">
        <v>3</v>
      </c>
      <c r="F547" s="105" t="s">
        <v>542</v>
      </c>
      <c r="H547" s="105">
        <f>'Справка 6'!F39</f>
        <v>0</v>
      </c>
    </row>
    <row r="548" spans="1:8">
      <c r="A548" s="105" t="str">
        <f t="shared" si="36"/>
        <v>„Водоснабдяване и канализация“ ЕАД - Бургас</v>
      </c>
      <c r="B548" s="105" t="str">
        <f t="shared" si="37"/>
        <v>812115210</v>
      </c>
      <c r="C548" s="581">
        <f t="shared" si="38"/>
        <v>42735</v>
      </c>
      <c r="D548" s="105" t="s">
        <v>578</v>
      </c>
      <c r="E548" s="496">
        <v>3</v>
      </c>
      <c r="F548" s="105" t="s">
        <v>827</v>
      </c>
      <c r="H548" s="105">
        <f>'Справка 6'!F40</f>
        <v>0</v>
      </c>
    </row>
    <row r="549" spans="1:8">
      <c r="A549" s="105" t="str">
        <f t="shared" si="36"/>
        <v>„Водоснабдяване и канализация“ ЕАД - Бургас</v>
      </c>
      <c r="B549" s="105" t="str">
        <f t="shared" si="37"/>
        <v>812115210</v>
      </c>
      <c r="C549" s="581">
        <f t="shared" si="38"/>
        <v>42735</v>
      </c>
      <c r="D549" s="105" t="s">
        <v>581</v>
      </c>
      <c r="E549" s="496">
        <v>3</v>
      </c>
      <c r="F549" s="105" t="s">
        <v>580</v>
      </c>
      <c r="H549" s="105">
        <f>'Справка 6'!F41</f>
        <v>0</v>
      </c>
    </row>
    <row r="550" spans="1:8">
      <c r="A550" s="105" t="str">
        <f t="shared" si="36"/>
        <v>„Водоснабдяване и канализация“ ЕАД - Бургас</v>
      </c>
      <c r="B550" s="105" t="str">
        <f t="shared" si="37"/>
        <v>812115210</v>
      </c>
      <c r="C550" s="581">
        <f t="shared" si="38"/>
        <v>42735</v>
      </c>
      <c r="D550" s="105" t="s">
        <v>583</v>
      </c>
      <c r="E550" s="496">
        <v>3</v>
      </c>
      <c r="F550" s="105" t="s">
        <v>582</v>
      </c>
      <c r="H550" s="105">
        <f>'Справка 6'!F42</f>
        <v>101338</v>
      </c>
    </row>
    <row r="551" spans="1:8">
      <c r="A551" s="105" t="str">
        <f t="shared" si="36"/>
        <v>„Водоснабдяване и канализация“ ЕАД - Бургас</v>
      </c>
      <c r="B551" s="105" t="str">
        <f t="shared" si="37"/>
        <v>812115210</v>
      </c>
      <c r="C551" s="581">
        <f t="shared" si="38"/>
        <v>42735</v>
      </c>
      <c r="D551" s="105" t="s">
        <v>523</v>
      </c>
      <c r="E551" s="496">
        <v>4</v>
      </c>
      <c r="F551" s="105" t="s">
        <v>522</v>
      </c>
      <c r="H551" s="105">
        <f>'Справка 6'!G11</f>
        <v>37</v>
      </c>
    </row>
    <row r="552" spans="1:8">
      <c r="A552" s="105" t="str">
        <f t="shared" si="36"/>
        <v>„Водоснабдяване и канализация“ ЕАД - Бургас</v>
      </c>
      <c r="B552" s="105" t="str">
        <f t="shared" si="37"/>
        <v>812115210</v>
      </c>
      <c r="C552" s="581">
        <f t="shared" si="38"/>
        <v>42735</v>
      </c>
      <c r="D552" s="105" t="s">
        <v>526</v>
      </c>
      <c r="E552" s="496">
        <v>4</v>
      </c>
      <c r="F552" s="105" t="s">
        <v>525</v>
      </c>
      <c r="H552" s="105">
        <f>'Справка 6'!G12</f>
        <v>5235</v>
      </c>
    </row>
    <row r="553" spans="1:8">
      <c r="A553" s="105" t="str">
        <f t="shared" si="36"/>
        <v>„Водоснабдяване и канализация“ ЕАД - Бургас</v>
      </c>
      <c r="B553" s="105" t="str">
        <f t="shared" si="37"/>
        <v>812115210</v>
      </c>
      <c r="C553" s="581">
        <f t="shared" si="38"/>
        <v>42735</v>
      </c>
      <c r="D553" s="105" t="s">
        <v>529</v>
      </c>
      <c r="E553" s="496">
        <v>4</v>
      </c>
      <c r="F553" s="105" t="s">
        <v>528</v>
      </c>
      <c r="H553" s="105">
        <f>'Справка 6'!G13</f>
        <v>8545</v>
      </c>
    </row>
    <row r="554" spans="1:8">
      <c r="A554" s="105" t="str">
        <f t="shared" si="36"/>
        <v>„Водоснабдяване и канализация“ ЕАД - Бургас</v>
      </c>
      <c r="B554" s="105" t="str">
        <f t="shared" si="37"/>
        <v>812115210</v>
      </c>
      <c r="C554" s="581">
        <f t="shared" si="38"/>
        <v>42735</v>
      </c>
      <c r="D554" s="105" t="s">
        <v>532</v>
      </c>
      <c r="E554" s="496">
        <v>4</v>
      </c>
      <c r="F554" s="105" t="s">
        <v>531</v>
      </c>
      <c r="H554" s="105">
        <f>'Справка 6'!G14</f>
        <v>100</v>
      </c>
    </row>
    <row r="555" spans="1:8">
      <c r="A555" s="105" t="str">
        <f t="shared" si="36"/>
        <v>„Водоснабдяване и канализация“ ЕАД - Бургас</v>
      </c>
      <c r="B555" s="105" t="str">
        <f t="shared" si="37"/>
        <v>812115210</v>
      </c>
      <c r="C555" s="581">
        <f t="shared" si="38"/>
        <v>42735</v>
      </c>
      <c r="D555" s="105" t="s">
        <v>535</v>
      </c>
      <c r="E555" s="496">
        <v>4</v>
      </c>
      <c r="F555" s="105" t="s">
        <v>534</v>
      </c>
      <c r="H555" s="105">
        <f>'Справка 6'!G15</f>
        <v>13182</v>
      </c>
    </row>
    <row r="556" spans="1:8">
      <c r="A556" s="105" t="str">
        <f t="shared" si="36"/>
        <v>„Водоснабдяване и канализация“ ЕАД - Бургас</v>
      </c>
      <c r="B556" s="105" t="str">
        <f t="shared" si="37"/>
        <v>812115210</v>
      </c>
      <c r="C556" s="581">
        <f t="shared" si="38"/>
        <v>42735</v>
      </c>
      <c r="D556" s="105" t="s">
        <v>537</v>
      </c>
      <c r="E556" s="496">
        <v>4</v>
      </c>
      <c r="F556" s="105" t="s">
        <v>536</v>
      </c>
      <c r="H556" s="105">
        <f>'Справка 6'!G16</f>
        <v>164</v>
      </c>
    </row>
    <row r="557" spans="1:8">
      <c r="A557" s="105" t="str">
        <f t="shared" si="36"/>
        <v>„Водоснабдяване и канализация“ ЕАД - Бургас</v>
      </c>
      <c r="B557" s="105" t="str">
        <f t="shared" si="37"/>
        <v>812115210</v>
      </c>
      <c r="C557" s="581">
        <f t="shared" si="38"/>
        <v>42735</v>
      </c>
      <c r="D557" s="105" t="s">
        <v>540</v>
      </c>
      <c r="E557" s="496">
        <v>4</v>
      </c>
      <c r="F557" s="105" t="s">
        <v>539</v>
      </c>
      <c r="H557" s="105">
        <f>'Справка 6'!G17</f>
        <v>818</v>
      </c>
    </row>
    <row r="558" spans="1:8">
      <c r="A558" s="105" t="str">
        <f t="shared" si="36"/>
        <v>„Водоснабдяване и канализация“ ЕАД - Бургас</v>
      </c>
      <c r="B558" s="105" t="str">
        <f t="shared" si="37"/>
        <v>812115210</v>
      </c>
      <c r="C558" s="581">
        <f t="shared" si="38"/>
        <v>42735</v>
      </c>
      <c r="D558" s="105" t="s">
        <v>543</v>
      </c>
      <c r="E558" s="496">
        <v>4</v>
      </c>
      <c r="F558" s="105" t="s">
        <v>542</v>
      </c>
      <c r="H558" s="105">
        <f>'Справка 6'!G18</f>
        <v>0</v>
      </c>
    </row>
    <row r="559" spans="1:8">
      <c r="A559" s="105" t="str">
        <f t="shared" si="36"/>
        <v>„Водоснабдяване и канализация“ ЕАД - Бургас</v>
      </c>
      <c r="B559" s="105" t="str">
        <f t="shared" si="37"/>
        <v>812115210</v>
      </c>
      <c r="C559" s="581">
        <f t="shared" si="38"/>
        <v>42735</v>
      </c>
      <c r="D559" s="105" t="s">
        <v>545</v>
      </c>
      <c r="E559" s="496">
        <v>4</v>
      </c>
      <c r="F559" s="105" t="s">
        <v>828</v>
      </c>
      <c r="H559" s="105">
        <f>'Справка 6'!G19</f>
        <v>28081</v>
      </c>
    </row>
    <row r="560" spans="1:8">
      <c r="A560" s="105" t="str">
        <f t="shared" si="36"/>
        <v>„Водоснабдяване и канализация“ ЕАД - Бургас</v>
      </c>
      <c r="B560" s="105" t="str">
        <f t="shared" si="37"/>
        <v>812115210</v>
      </c>
      <c r="C560" s="581">
        <f t="shared" si="38"/>
        <v>42735</v>
      </c>
      <c r="D560" s="105" t="s">
        <v>547</v>
      </c>
      <c r="E560" s="496">
        <v>4</v>
      </c>
      <c r="F560" s="105" t="s">
        <v>546</v>
      </c>
      <c r="H560" s="105">
        <f>'Справка 6'!G20</f>
        <v>0</v>
      </c>
    </row>
    <row r="561" spans="1:8">
      <c r="A561" s="105" t="str">
        <f t="shared" si="36"/>
        <v>„Водоснабдяване и канализация“ ЕАД - Бургас</v>
      </c>
      <c r="B561" s="105" t="str">
        <f t="shared" si="37"/>
        <v>812115210</v>
      </c>
      <c r="C561" s="581">
        <f t="shared" si="38"/>
        <v>42735</v>
      </c>
      <c r="D561" s="105" t="s">
        <v>549</v>
      </c>
      <c r="E561" s="496">
        <v>4</v>
      </c>
      <c r="F561" s="105" t="s">
        <v>548</v>
      </c>
      <c r="H561" s="105">
        <f>'Справка 6'!G21</f>
        <v>0</v>
      </c>
    </row>
    <row r="562" spans="1:8">
      <c r="A562" s="105" t="str">
        <f t="shared" si="36"/>
        <v>„Водоснабдяване и канализация“ ЕАД - Бургас</v>
      </c>
      <c r="B562" s="105" t="str">
        <f t="shared" si="37"/>
        <v>812115210</v>
      </c>
      <c r="C562" s="581">
        <f t="shared" si="38"/>
        <v>42735</v>
      </c>
      <c r="D562" s="105" t="s">
        <v>553</v>
      </c>
      <c r="E562" s="496">
        <v>4</v>
      </c>
      <c r="F562" s="105" t="s">
        <v>552</v>
      </c>
      <c r="H562" s="105">
        <f>'Справка 6'!G23</f>
        <v>41312</v>
      </c>
    </row>
    <row r="563" spans="1:8">
      <c r="A563" s="105" t="str">
        <f t="shared" si="36"/>
        <v>„Водоснабдяване и канализация“ ЕАД - Бургас</v>
      </c>
      <c r="B563" s="105" t="str">
        <f t="shared" si="37"/>
        <v>812115210</v>
      </c>
      <c r="C563" s="581">
        <f t="shared" si="38"/>
        <v>42735</v>
      </c>
      <c r="D563" s="105" t="s">
        <v>555</v>
      </c>
      <c r="E563" s="496">
        <v>4</v>
      </c>
      <c r="F563" s="105" t="s">
        <v>554</v>
      </c>
      <c r="H563" s="105">
        <f>'Справка 6'!G24</f>
        <v>0</v>
      </c>
    </row>
    <row r="564" spans="1:8">
      <c r="A564" s="105" t="str">
        <f t="shared" si="36"/>
        <v>„Водоснабдяване и канализация“ ЕАД - Бургас</v>
      </c>
      <c r="B564" s="105" t="str">
        <f t="shared" si="37"/>
        <v>812115210</v>
      </c>
      <c r="C564" s="581">
        <f t="shared" si="38"/>
        <v>42735</v>
      </c>
      <c r="D564" s="105" t="s">
        <v>557</v>
      </c>
      <c r="E564" s="496">
        <v>4</v>
      </c>
      <c r="F564" s="105" t="s">
        <v>556</v>
      </c>
      <c r="H564" s="105">
        <f>'Справка 6'!G25</f>
        <v>0</v>
      </c>
    </row>
    <row r="565" spans="1:8">
      <c r="A565" s="105" t="str">
        <f t="shared" si="36"/>
        <v>„Водоснабдяване и канализация“ ЕАД - Бургас</v>
      </c>
      <c r="B565" s="105" t="str">
        <f t="shared" si="37"/>
        <v>812115210</v>
      </c>
      <c r="C565" s="581">
        <f t="shared" si="38"/>
        <v>42735</v>
      </c>
      <c r="D565" s="105" t="s">
        <v>558</v>
      </c>
      <c r="E565" s="496">
        <v>4</v>
      </c>
      <c r="F565" s="105" t="s">
        <v>542</v>
      </c>
      <c r="H565" s="105">
        <f>'Справка 6'!G26</f>
        <v>0</v>
      </c>
    </row>
    <row r="566" spans="1:8">
      <c r="A566" s="105" t="str">
        <f t="shared" si="36"/>
        <v>„Водоснабдяване и канализация“ ЕАД - Бургас</v>
      </c>
      <c r="B566" s="105" t="str">
        <f t="shared" si="37"/>
        <v>812115210</v>
      </c>
      <c r="C566" s="581">
        <f t="shared" si="38"/>
        <v>42735</v>
      </c>
      <c r="D566" s="105" t="s">
        <v>560</v>
      </c>
      <c r="E566" s="496">
        <v>4</v>
      </c>
      <c r="F566" s="105" t="s">
        <v>863</v>
      </c>
      <c r="H566" s="105">
        <f>'Справка 6'!G27</f>
        <v>41312</v>
      </c>
    </row>
    <row r="567" spans="1:8">
      <c r="A567" s="105" t="str">
        <f t="shared" si="36"/>
        <v>„Водоснабдяване и канализация“ ЕАД - Бургас</v>
      </c>
      <c r="B567" s="105" t="str">
        <f t="shared" si="37"/>
        <v>812115210</v>
      </c>
      <c r="C567" s="581">
        <f t="shared" si="38"/>
        <v>42735</v>
      </c>
      <c r="D567" s="105" t="s">
        <v>562</v>
      </c>
      <c r="E567" s="496">
        <v>4</v>
      </c>
      <c r="F567" s="105" t="s">
        <v>561</v>
      </c>
      <c r="H567" s="105">
        <f>'Справка 6'!G29</f>
        <v>3008</v>
      </c>
    </row>
    <row r="568" spans="1:8">
      <c r="A568" s="105" t="str">
        <f t="shared" si="36"/>
        <v>„Водоснабдяване и канализация“ ЕАД - Бургас</v>
      </c>
      <c r="B568" s="105" t="str">
        <f t="shared" si="37"/>
        <v>812115210</v>
      </c>
      <c r="C568" s="581">
        <f t="shared" si="38"/>
        <v>42735</v>
      </c>
      <c r="D568" s="105" t="s">
        <v>563</v>
      </c>
      <c r="E568" s="496">
        <v>4</v>
      </c>
      <c r="F568" s="105" t="s">
        <v>108</v>
      </c>
      <c r="H568" s="105">
        <f>'Справка 6'!G30</f>
        <v>0</v>
      </c>
    </row>
    <row r="569" spans="1:8">
      <c r="A569" s="105" t="str">
        <f t="shared" si="36"/>
        <v>„Водоснабдяване и канализация“ ЕАД - Бургас</v>
      </c>
      <c r="B569" s="105" t="str">
        <f t="shared" si="37"/>
        <v>812115210</v>
      </c>
      <c r="C569" s="581">
        <f t="shared" si="38"/>
        <v>42735</v>
      </c>
      <c r="D569" s="105" t="s">
        <v>564</v>
      </c>
      <c r="E569" s="496">
        <v>4</v>
      </c>
      <c r="F569" s="105" t="s">
        <v>110</v>
      </c>
      <c r="H569" s="105">
        <f>'Справка 6'!G31</f>
        <v>0</v>
      </c>
    </row>
    <row r="570" spans="1:8">
      <c r="A570" s="105" t="str">
        <f t="shared" si="36"/>
        <v>„Водоснабдяване и канализация“ ЕАД - Бургас</v>
      </c>
      <c r="B570" s="105" t="str">
        <f t="shared" si="37"/>
        <v>812115210</v>
      </c>
      <c r="C570" s="581">
        <f t="shared" si="38"/>
        <v>42735</v>
      </c>
      <c r="D570" s="105" t="s">
        <v>565</v>
      </c>
      <c r="E570" s="496">
        <v>4</v>
      </c>
      <c r="F570" s="105" t="s">
        <v>113</v>
      </c>
      <c r="H570" s="105">
        <f>'Справка 6'!G32</f>
        <v>3008</v>
      </c>
    </row>
    <row r="571" spans="1:8">
      <c r="A571" s="105" t="str">
        <f t="shared" si="36"/>
        <v>„Водоснабдяване и канализация“ ЕАД - Бургас</v>
      </c>
      <c r="B571" s="105" t="str">
        <f t="shared" si="37"/>
        <v>812115210</v>
      </c>
      <c r="C571" s="581">
        <f t="shared" si="38"/>
        <v>42735</v>
      </c>
      <c r="D571" s="105" t="s">
        <v>566</v>
      </c>
      <c r="E571" s="496">
        <v>4</v>
      </c>
      <c r="F571" s="105" t="s">
        <v>115</v>
      </c>
      <c r="H571" s="105">
        <f>'Справка 6'!G33</f>
        <v>0</v>
      </c>
    </row>
    <row r="572" spans="1:8">
      <c r="A572" s="105" t="str">
        <f t="shared" si="36"/>
        <v>„Водоснабдяване и канализация“ ЕАД - Бургас</v>
      </c>
      <c r="B572" s="105" t="str">
        <f t="shared" si="37"/>
        <v>812115210</v>
      </c>
      <c r="C572" s="581">
        <f t="shared" si="38"/>
        <v>42735</v>
      </c>
      <c r="D572" s="105" t="s">
        <v>568</v>
      </c>
      <c r="E572" s="496">
        <v>4</v>
      </c>
      <c r="F572" s="105" t="s">
        <v>567</v>
      </c>
      <c r="H572" s="105">
        <f>'Справка 6'!G34</f>
        <v>0</v>
      </c>
    </row>
    <row r="573" spans="1:8">
      <c r="A573" s="105" t="str">
        <f t="shared" si="36"/>
        <v>„Водоснабдяване и канализация“ ЕАД - Бургас</v>
      </c>
      <c r="B573" s="105" t="str">
        <f t="shared" si="37"/>
        <v>812115210</v>
      </c>
      <c r="C573" s="581">
        <f t="shared" si="38"/>
        <v>42735</v>
      </c>
      <c r="D573" s="105" t="s">
        <v>569</v>
      </c>
      <c r="E573" s="496">
        <v>4</v>
      </c>
      <c r="F573" s="105" t="s">
        <v>121</v>
      </c>
      <c r="H573" s="105">
        <f>'Справка 6'!G35</f>
        <v>0</v>
      </c>
    </row>
    <row r="574" spans="1:8">
      <c r="A574" s="105" t="str">
        <f t="shared" si="36"/>
        <v>„Водоснабдяване и канализация“ ЕАД - Бургас</v>
      </c>
      <c r="B574" s="105" t="str">
        <f t="shared" si="37"/>
        <v>812115210</v>
      </c>
      <c r="C574" s="581">
        <f t="shared" si="38"/>
        <v>42735</v>
      </c>
      <c r="D574" s="105" t="s">
        <v>571</v>
      </c>
      <c r="E574" s="496">
        <v>4</v>
      </c>
      <c r="F574" s="105" t="s">
        <v>570</v>
      </c>
      <c r="H574" s="105">
        <f>'Справка 6'!G36</f>
        <v>0</v>
      </c>
    </row>
    <row r="575" spans="1:8">
      <c r="A575" s="105" t="str">
        <f t="shared" si="36"/>
        <v>„Водоснабдяване и канализация“ ЕАД - Бургас</v>
      </c>
      <c r="B575" s="105" t="str">
        <f t="shared" si="37"/>
        <v>812115210</v>
      </c>
      <c r="C575" s="581">
        <f t="shared" si="38"/>
        <v>42735</v>
      </c>
      <c r="D575" s="105" t="s">
        <v>573</v>
      </c>
      <c r="E575" s="496">
        <v>4</v>
      </c>
      <c r="F575" s="105" t="s">
        <v>572</v>
      </c>
      <c r="H575" s="105">
        <f>'Справка 6'!G37</f>
        <v>0</v>
      </c>
    </row>
    <row r="576" spans="1:8">
      <c r="A576" s="105" t="str">
        <f t="shared" si="36"/>
        <v>„Водоснабдяване и канализация“ ЕАД - Бургас</v>
      </c>
      <c r="B576" s="105" t="str">
        <f t="shared" si="37"/>
        <v>812115210</v>
      </c>
      <c r="C576" s="581">
        <f t="shared" si="38"/>
        <v>42735</v>
      </c>
      <c r="D576" s="105" t="s">
        <v>575</v>
      </c>
      <c r="E576" s="496">
        <v>4</v>
      </c>
      <c r="F576" s="105" t="s">
        <v>574</v>
      </c>
      <c r="H576" s="105">
        <f>'Справка 6'!G38</f>
        <v>0</v>
      </c>
    </row>
    <row r="577" spans="1:8">
      <c r="A577" s="105" t="str">
        <f t="shared" si="36"/>
        <v>„Водоснабдяване и канализация“ ЕАД - Бургас</v>
      </c>
      <c r="B577" s="105" t="str">
        <f t="shared" si="37"/>
        <v>812115210</v>
      </c>
      <c r="C577" s="581">
        <f t="shared" si="38"/>
        <v>42735</v>
      </c>
      <c r="D577" s="105" t="s">
        <v>576</v>
      </c>
      <c r="E577" s="496">
        <v>4</v>
      </c>
      <c r="F577" s="105" t="s">
        <v>542</v>
      </c>
      <c r="H577" s="105">
        <f>'Справка 6'!G39</f>
        <v>0</v>
      </c>
    </row>
    <row r="578" spans="1:8">
      <c r="A578" s="105" t="str">
        <f t="shared" si="36"/>
        <v>„Водоснабдяване и канализация“ ЕАД - Бургас</v>
      </c>
      <c r="B578" s="105" t="str">
        <f t="shared" si="37"/>
        <v>812115210</v>
      </c>
      <c r="C578" s="581">
        <f t="shared" si="38"/>
        <v>42735</v>
      </c>
      <c r="D578" s="105" t="s">
        <v>578</v>
      </c>
      <c r="E578" s="496">
        <v>4</v>
      </c>
      <c r="F578" s="105" t="s">
        <v>827</v>
      </c>
      <c r="H578" s="105">
        <f>'Справка 6'!G40</f>
        <v>3008</v>
      </c>
    </row>
    <row r="579" spans="1:8">
      <c r="A579" s="105" t="str">
        <f t="shared" si="36"/>
        <v>„Водоснабдяване и канализация“ ЕАД - Бургас</v>
      </c>
      <c r="B579" s="105" t="str">
        <f t="shared" si="37"/>
        <v>812115210</v>
      </c>
      <c r="C579" s="581">
        <f t="shared" si="38"/>
        <v>42735</v>
      </c>
      <c r="D579" s="105" t="s">
        <v>581</v>
      </c>
      <c r="E579" s="496">
        <v>4</v>
      </c>
      <c r="F579" s="105" t="s">
        <v>580</v>
      </c>
      <c r="H579" s="105">
        <f>'Справка 6'!G41</f>
        <v>0</v>
      </c>
    </row>
    <row r="580" spans="1:8">
      <c r="A580" s="105" t="str">
        <f t="shared" si="36"/>
        <v>„Водоснабдяване и канализация“ ЕАД - Бургас</v>
      </c>
      <c r="B580" s="105" t="str">
        <f t="shared" si="37"/>
        <v>812115210</v>
      </c>
      <c r="C580" s="581">
        <f t="shared" si="38"/>
        <v>42735</v>
      </c>
      <c r="D580" s="105" t="s">
        <v>583</v>
      </c>
      <c r="E580" s="496">
        <v>4</v>
      </c>
      <c r="F580" s="105" t="s">
        <v>582</v>
      </c>
      <c r="H580" s="105">
        <f>'Справка 6'!G42</f>
        <v>72401</v>
      </c>
    </row>
    <row r="581" spans="1:8">
      <c r="A581" s="105" t="str">
        <f t="shared" si="36"/>
        <v>„Водоснабдяване и канализация“ ЕАД - Бургас</v>
      </c>
      <c r="B581" s="105" t="str">
        <f t="shared" si="37"/>
        <v>812115210</v>
      </c>
      <c r="C581" s="581">
        <f t="shared" si="38"/>
        <v>42735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„Водоснабдяване и канализация“ ЕАД - Бургас</v>
      </c>
      <c r="B582" s="105" t="str">
        <f t="shared" si="37"/>
        <v>812115210</v>
      </c>
      <c r="C582" s="581">
        <f t="shared" si="38"/>
        <v>42735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„Водоснабдяване и канализация“ ЕАД - Бургас</v>
      </c>
      <c r="B583" s="105" t="str">
        <f t="shared" si="37"/>
        <v>812115210</v>
      </c>
      <c r="C583" s="581">
        <f t="shared" si="38"/>
        <v>42735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„Водоснабдяване и канализация“ ЕАД - Бургас</v>
      </c>
      <c r="B584" s="105" t="str">
        <f t="shared" si="37"/>
        <v>812115210</v>
      </c>
      <c r="C584" s="581">
        <f t="shared" si="38"/>
        <v>42735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„Водоснабдяване и канализация“ ЕАД - Бургас</v>
      </c>
      <c r="B585" s="105" t="str">
        <f t="shared" si="37"/>
        <v>812115210</v>
      </c>
      <c r="C585" s="581">
        <f t="shared" si="38"/>
        <v>42735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„Водоснабдяване и канализация“ ЕАД - Бургас</v>
      </c>
      <c r="B586" s="105" t="str">
        <f t="shared" si="37"/>
        <v>812115210</v>
      </c>
      <c r="C586" s="581">
        <f t="shared" si="38"/>
        <v>42735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„Водоснабдяване и канализация“ ЕАД - Бургас</v>
      </c>
      <c r="B587" s="105" t="str">
        <f t="shared" si="37"/>
        <v>812115210</v>
      </c>
      <c r="C587" s="581">
        <f t="shared" si="38"/>
        <v>42735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„Водоснабдяване и канализация“ ЕАД - Бургас</v>
      </c>
      <c r="B588" s="105" t="str">
        <f t="shared" si="37"/>
        <v>812115210</v>
      </c>
      <c r="C588" s="581">
        <f t="shared" si="38"/>
        <v>42735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„Водоснабдяване и канализация“ ЕАД - Бургас</v>
      </c>
      <c r="B589" s="105" t="str">
        <f t="shared" ref="B589:B652" si="40">pdeBulstat</f>
        <v>812115210</v>
      </c>
      <c r="C589" s="581">
        <f t="shared" ref="C589:C652" si="41">endDate</f>
        <v>42735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„Водоснабдяване и канализация“ ЕАД - Бургас</v>
      </c>
      <c r="B590" s="105" t="str">
        <f t="shared" si="40"/>
        <v>812115210</v>
      </c>
      <c r="C590" s="581">
        <f t="shared" si="41"/>
        <v>42735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„Водоснабдяване и канализация“ ЕАД - Бургас</v>
      </c>
      <c r="B591" s="105" t="str">
        <f t="shared" si="40"/>
        <v>812115210</v>
      </c>
      <c r="C591" s="581">
        <f t="shared" si="41"/>
        <v>42735</v>
      </c>
      <c r="D591" s="105" t="s">
        <v>549</v>
      </c>
      <c r="E591" s="496">
        <v>5</v>
      </c>
      <c r="F591" s="105" t="s">
        <v>548</v>
      </c>
      <c r="H591" s="105">
        <f>'Справка 6'!H21</f>
        <v>0</v>
      </c>
    </row>
    <row r="592" spans="1:8">
      <c r="A592" s="105" t="str">
        <f t="shared" si="39"/>
        <v>„Водоснабдяване и канализация“ ЕАД - Бургас</v>
      </c>
      <c r="B592" s="105" t="str">
        <f t="shared" si="40"/>
        <v>812115210</v>
      </c>
      <c r="C592" s="581">
        <f t="shared" si="41"/>
        <v>42735</v>
      </c>
      <c r="D592" s="105" t="s">
        <v>553</v>
      </c>
      <c r="E592" s="496">
        <v>5</v>
      </c>
      <c r="F592" s="105" t="s">
        <v>552</v>
      </c>
      <c r="H592" s="105">
        <f>'Справка 6'!H23</f>
        <v>0</v>
      </c>
    </row>
    <row r="593" spans="1:8">
      <c r="A593" s="105" t="str">
        <f t="shared" si="39"/>
        <v>„Водоснабдяване и канализация“ ЕАД - Бургас</v>
      </c>
      <c r="B593" s="105" t="str">
        <f t="shared" si="40"/>
        <v>812115210</v>
      </c>
      <c r="C593" s="581">
        <f t="shared" si="41"/>
        <v>42735</v>
      </c>
      <c r="D593" s="105" t="s">
        <v>555</v>
      </c>
      <c r="E593" s="496">
        <v>5</v>
      </c>
      <c r="F593" s="105" t="s">
        <v>554</v>
      </c>
      <c r="H593" s="105">
        <f>'Справка 6'!H24</f>
        <v>0</v>
      </c>
    </row>
    <row r="594" spans="1:8">
      <c r="A594" s="105" t="str">
        <f t="shared" si="39"/>
        <v>„Водоснабдяване и канализация“ ЕАД - Бургас</v>
      </c>
      <c r="B594" s="105" t="str">
        <f t="shared" si="40"/>
        <v>812115210</v>
      </c>
      <c r="C594" s="581">
        <f t="shared" si="41"/>
        <v>42735</v>
      </c>
      <c r="D594" s="105" t="s">
        <v>557</v>
      </c>
      <c r="E594" s="496">
        <v>5</v>
      </c>
      <c r="F594" s="105" t="s">
        <v>556</v>
      </c>
      <c r="H594" s="105">
        <f>'Справка 6'!H25</f>
        <v>0</v>
      </c>
    </row>
    <row r="595" spans="1:8">
      <c r="A595" s="105" t="str">
        <f t="shared" si="39"/>
        <v>„Водоснабдяване и канализация“ ЕАД - Бургас</v>
      </c>
      <c r="B595" s="105" t="str">
        <f t="shared" si="40"/>
        <v>812115210</v>
      </c>
      <c r="C595" s="581">
        <f t="shared" si="41"/>
        <v>42735</v>
      </c>
      <c r="D595" s="105" t="s">
        <v>558</v>
      </c>
      <c r="E595" s="496">
        <v>5</v>
      </c>
      <c r="F595" s="105" t="s">
        <v>542</v>
      </c>
      <c r="H595" s="105">
        <f>'Справка 6'!H26</f>
        <v>0</v>
      </c>
    </row>
    <row r="596" spans="1:8">
      <c r="A596" s="105" t="str">
        <f t="shared" si="39"/>
        <v>„Водоснабдяване и канализация“ ЕАД - Бургас</v>
      </c>
      <c r="B596" s="105" t="str">
        <f t="shared" si="40"/>
        <v>812115210</v>
      </c>
      <c r="C596" s="581">
        <f t="shared" si="41"/>
        <v>42735</v>
      </c>
      <c r="D596" s="105" t="s">
        <v>560</v>
      </c>
      <c r="E596" s="496">
        <v>5</v>
      </c>
      <c r="F596" s="105" t="s">
        <v>863</v>
      </c>
      <c r="H596" s="105">
        <f>'Справка 6'!H27</f>
        <v>0</v>
      </c>
    </row>
    <row r="597" spans="1:8">
      <c r="A597" s="105" t="str">
        <f t="shared" si="39"/>
        <v>„Водоснабдяване и канализация“ ЕАД - Бургас</v>
      </c>
      <c r="B597" s="105" t="str">
        <f t="shared" si="40"/>
        <v>812115210</v>
      </c>
      <c r="C597" s="581">
        <f t="shared" si="41"/>
        <v>42735</v>
      </c>
      <c r="D597" s="105" t="s">
        <v>562</v>
      </c>
      <c r="E597" s="496">
        <v>5</v>
      </c>
      <c r="F597" s="105" t="s">
        <v>561</v>
      </c>
      <c r="H597" s="105">
        <f>'Справка 6'!H29</f>
        <v>0</v>
      </c>
    </row>
    <row r="598" spans="1:8">
      <c r="A598" s="105" t="str">
        <f t="shared" si="39"/>
        <v>„Водоснабдяване и канализация“ ЕАД - Бургас</v>
      </c>
      <c r="B598" s="105" t="str">
        <f t="shared" si="40"/>
        <v>812115210</v>
      </c>
      <c r="C598" s="581">
        <f t="shared" si="41"/>
        <v>42735</v>
      </c>
      <c r="D598" s="105" t="s">
        <v>563</v>
      </c>
      <c r="E598" s="496">
        <v>5</v>
      </c>
      <c r="F598" s="105" t="s">
        <v>108</v>
      </c>
      <c r="H598" s="105">
        <f>'Справка 6'!H30</f>
        <v>0</v>
      </c>
    </row>
    <row r="599" spans="1:8">
      <c r="A599" s="105" t="str">
        <f t="shared" si="39"/>
        <v>„Водоснабдяване и канализация“ ЕАД - Бургас</v>
      </c>
      <c r="B599" s="105" t="str">
        <f t="shared" si="40"/>
        <v>812115210</v>
      </c>
      <c r="C599" s="581">
        <f t="shared" si="41"/>
        <v>42735</v>
      </c>
      <c r="D599" s="105" t="s">
        <v>564</v>
      </c>
      <c r="E599" s="496">
        <v>5</v>
      </c>
      <c r="F599" s="105" t="s">
        <v>110</v>
      </c>
      <c r="H599" s="105">
        <f>'Справка 6'!H31</f>
        <v>0</v>
      </c>
    </row>
    <row r="600" spans="1:8">
      <c r="A600" s="105" t="str">
        <f t="shared" si="39"/>
        <v>„Водоснабдяване и канализация“ ЕАД - Бургас</v>
      </c>
      <c r="B600" s="105" t="str">
        <f t="shared" si="40"/>
        <v>812115210</v>
      </c>
      <c r="C600" s="581">
        <f t="shared" si="41"/>
        <v>42735</v>
      </c>
      <c r="D600" s="105" t="s">
        <v>565</v>
      </c>
      <c r="E600" s="496">
        <v>5</v>
      </c>
      <c r="F600" s="105" t="s">
        <v>113</v>
      </c>
      <c r="H600" s="105">
        <f>'Справка 6'!H32</f>
        <v>0</v>
      </c>
    </row>
    <row r="601" spans="1:8">
      <c r="A601" s="105" t="str">
        <f t="shared" si="39"/>
        <v>„Водоснабдяване и канализация“ ЕАД - Бургас</v>
      </c>
      <c r="B601" s="105" t="str">
        <f t="shared" si="40"/>
        <v>812115210</v>
      </c>
      <c r="C601" s="581">
        <f t="shared" si="41"/>
        <v>42735</v>
      </c>
      <c r="D601" s="105" t="s">
        <v>566</v>
      </c>
      <c r="E601" s="496">
        <v>5</v>
      </c>
      <c r="F601" s="105" t="s">
        <v>115</v>
      </c>
      <c r="H601" s="105">
        <f>'Справка 6'!H33</f>
        <v>0</v>
      </c>
    </row>
    <row r="602" spans="1:8">
      <c r="A602" s="105" t="str">
        <f t="shared" si="39"/>
        <v>„Водоснабдяване и канализация“ ЕАД - Бургас</v>
      </c>
      <c r="B602" s="105" t="str">
        <f t="shared" si="40"/>
        <v>812115210</v>
      </c>
      <c r="C602" s="581">
        <f t="shared" si="41"/>
        <v>42735</v>
      </c>
      <c r="D602" s="105" t="s">
        <v>568</v>
      </c>
      <c r="E602" s="496">
        <v>5</v>
      </c>
      <c r="F602" s="105" t="s">
        <v>567</v>
      </c>
      <c r="H602" s="105">
        <f>'Справка 6'!H34</f>
        <v>0</v>
      </c>
    </row>
    <row r="603" spans="1:8">
      <c r="A603" s="105" t="str">
        <f t="shared" si="39"/>
        <v>„Водоснабдяване и канализация“ ЕАД - Бургас</v>
      </c>
      <c r="B603" s="105" t="str">
        <f t="shared" si="40"/>
        <v>812115210</v>
      </c>
      <c r="C603" s="581">
        <f t="shared" si="41"/>
        <v>42735</v>
      </c>
      <c r="D603" s="105" t="s">
        <v>569</v>
      </c>
      <c r="E603" s="496">
        <v>5</v>
      </c>
      <c r="F603" s="105" t="s">
        <v>121</v>
      </c>
      <c r="H603" s="105">
        <f>'Справка 6'!H35</f>
        <v>0</v>
      </c>
    </row>
    <row r="604" spans="1:8">
      <c r="A604" s="105" t="str">
        <f t="shared" si="39"/>
        <v>„Водоснабдяване и канализация“ ЕАД - Бургас</v>
      </c>
      <c r="B604" s="105" t="str">
        <f t="shared" si="40"/>
        <v>812115210</v>
      </c>
      <c r="C604" s="581">
        <f t="shared" si="41"/>
        <v>42735</v>
      </c>
      <c r="D604" s="105" t="s">
        <v>571</v>
      </c>
      <c r="E604" s="496">
        <v>5</v>
      </c>
      <c r="F604" s="105" t="s">
        <v>570</v>
      </c>
      <c r="H604" s="105">
        <f>'Справка 6'!H36</f>
        <v>0</v>
      </c>
    </row>
    <row r="605" spans="1:8">
      <c r="A605" s="105" t="str">
        <f t="shared" si="39"/>
        <v>„Водоснабдяване и канализация“ ЕАД - Бургас</v>
      </c>
      <c r="B605" s="105" t="str">
        <f t="shared" si="40"/>
        <v>812115210</v>
      </c>
      <c r="C605" s="581">
        <f t="shared" si="41"/>
        <v>42735</v>
      </c>
      <c r="D605" s="105" t="s">
        <v>573</v>
      </c>
      <c r="E605" s="496">
        <v>5</v>
      </c>
      <c r="F605" s="105" t="s">
        <v>572</v>
      </c>
      <c r="H605" s="105">
        <f>'Справка 6'!H37</f>
        <v>0</v>
      </c>
    </row>
    <row r="606" spans="1:8">
      <c r="A606" s="105" t="str">
        <f t="shared" si="39"/>
        <v>„Водоснабдяване и канализация“ ЕАД - Бургас</v>
      </c>
      <c r="B606" s="105" t="str">
        <f t="shared" si="40"/>
        <v>812115210</v>
      </c>
      <c r="C606" s="581">
        <f t="shared" si="41"/>
        <v>42735</v>
      </c>
      <c r="D606" s="105" t="s">
        <v>575</v>
      </c>
      <c r="E606" s="496">
        <v>5</v>
      </c>
      <c r="F606" s="105" t="s">
        <v>574</v>
      </c>
      <c r="H606" s="105">
        <f>'Справка 6'!H38</f>
        <v>0</v>
      </c>
    </row>
    <row r="607" spans="1:8">
      <c r="A607" s="105" t="str">
        <f t="shared" si="39"/>
        <v>„Водоснабдяване и канализация“ ЕАД - Бургас</v>
      </c>
      <c r="B607" s="105" t="str">
        <f t="shared" si="40"/>
        <v>812115210</v>
      </c>
      <c r="C607" s="581">
        <f t="shared" si="41"/>
        <v>42735</v>
      </c>
      <c r="D607" s="105" t="s">
        <v>576</v>
      </c>
      <c r="E607" s="496">
        <v>5</v>
      </c>
      <c r="F607" s="105" t="s">
        <v>542</v>
      </c>
      <c r="H607" s="105">
        <f>'Справка 6'!H39</f>
        <v>0</v>
      </c>
    </row>
    <row r="608" spans="1:8">
      <c r="A608" s="105" t="str">
        <f t="shared" si="39"/>
        <v>„Водоснабдяване и канализация“ ЕАД - Бургас</v>
      </c>
      <c r="B608" s="105" t="str">
        <f t="shared" si="40"/>
        <v>812115210</v>
      </c>
      <c r="C608" s="581">
        <f t="shared" si="41"/>
        <v>42735</v>
      </c>
      <c r="D608" s="105" t="s">
        <v>578</v>
      </c>
      <c r="E608" s="496">
        <v>5</v>
      </c>
      <c r="F608" s="105" t="s">
        <v>827</v>
      </c>
      <c r="H608" s="105">
        <f>'Справка 6'!H40</f>
        <v>0</v>
      </c>
    </row>
    <row r="609" spans="1:8">
      <c r="A609" s="105" t="str">
        <f t="shared" si="39"/>
        <v>„Водоснабдяване и канализация“ ЕАД - Бургас</v>
      </c>
      <c r="B609" s="105" t="str">
        <f t="shared" si="40"/>
        <v>812115210</v>
      </c>
      <c r="C609" s="581">
        <f t="shared" si="41"/>
        <v>42735</v>
      </c>
      <c r="D609" s="105" t="s">
        <v>581</v>
      </c>
      <c r="E609" s="496">
        <v>5</v>
      </c>
      <c r="F609" s="105" t="s">
        <v>580</v>
      </c>
      <c r="H609" s="105">
        <f>'Справка 6'!H41</f>
        <v>0</v>
      </c>
    </row>
    <row r="610" spans="1:8">
      <c r="A610" s="105" t="str">
        <f t="shared" si="39"/>
        <v>„Водоснабдяване и канализация“ ЕАД - Бургас</v>
      </c>
      <c r="B610" s="105" t="str">
        <f t="shared" si="40"/>
        <v>812115210</v>
      </c>
      <c r="C610" s="581">
        <f t="shared" si="41"/>
        <v>42735</v>
      </c>
      <c r="D610" s="105" t="s">
        <v>583</v>
      </c>
      <c r="E610" s="496">
        <v>5</v>
      </c>
      <c r="F610" s="105" t="s">
        <v>582</v>
      </c>
      <c r="H610" s="105">
        <f>'Справка 6'!H42</f>
        <v>0</v>
      </c>
    </row>
    <row r="611" spans="1:8">
      <c r="A611" s="105" t="str">
        <f t="shared" si="39"/>
        <v>„Водоснабдяване и канализация“ ЕАД - Бургас</v>
      </c>
      <c r="B611" s="105" t="str">
        <f t="shared" si="40"/>
        <v>812115210</v>
      </c>
      <c r="C611" s="581">
        <f t="shared" si="41"/>
        <v>42735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„Водоснабдяване и канализация“ ЕАД - Бургас</v>
      </c>
      <c r="B612" s="105" t="str">
        <f t="shared" si="40"/>
        <v>812115210</v>
      </c>
      <c r="C612" s="581">
        <f t="shared" si="41"/>
        <v>42735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„Водоснабдяване и канализация“ ЕАД - Бургас</v>
      </c>
      <c r="B613" s="105" t="str">
        <f t="shared" si="40"/>
        <v>812115210</v>
      </c>
      <c r="C613" s="581">
        <f t="shared" si="41"/>
        <v>42735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„Водоснабдяване и канализация“ ЕАД - Бургас</v>
      </c>
      <c r="B614" s="105" t="str">
        <f t="shared" si="40"/>
        <v>812115210</v>
      </c>
      <c r="C614" s="581">
        <f t="shared" si="41"/>
        <v>42735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„Водоснабдяване и канализация“ ЕАД - Бургас</v>
      </c>
      <c r="B615" s="105" t="str">
        <f t="shared" si="40"/>
        <v>812115210</v>
      </c>
      <c r="C615" s="581">
        <f t="shared" si="41"/>
        <v>42735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„Водоснабдяване и канализация“ ЕАД - Бургас</v>
      </c>
      <c r="B616" s="105" t="str">
        <f t="shared" si="40"/>
        <v>812115210</v>
      </c>
      <c r="C616" s="581">
        <f t="shared" si="41"/>
        <v>42735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„Водоснабдяване и канализация“ ЕАД - Бургас</v>
      </c>
      <c r="B617" s="105" t="str">
        <f t="shared" si="40"/>
        <v>812115210</v>
      </c>
      <c r="C617" s="581">
        <f t="shared" si="41"/>
        <v>42735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„Водоснабдяване и канализация“ ЕАД - Бургас</v>
      </c>
      <c r="B618" s="105" t="str">
        <f t="shared" si="40"/>
        <v>812115210</v>
      </c>
      <c r="C618" s="581">
        <f t="shared" si="41"/>
        <v>42735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„Водоснабдяване и канализация“ ЕАД - Бургас</v>
      </c>
      <c r="B619" s="105" t="str">
        <f t="shared" si="40"/>
        <v>812115210</v>
      </c>
      <c r="C619" s="581">
        <f t="shared" si="41"/>
        <v>42735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„Водоснабдяване и канализация“ ЕАД - Бургас</v>
      </c>
      <c r="B620" s="105" t="str">
        <f t="shared" si="40"/>
        <v>812115210</v>
      </c>
      <c r="C620" s="581">
        <f t="shared" si="41"/>
        <v>42735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„Водоснабдяване и канализация“ ЕАД - Бургас</v>
      </c>
      <c r="B621" s="105" t="str">
        <f t="shared" si="40"/>
        <v>812115210</v>
      </c>
      <c r="C621" s="581">
        <f t="shared" si="41"/>
        <v>42735</v>
      </c>
      <c r="D621" s="105" t="s">
        <v>549</v>
      </c>
      <c r="E621" s="496">
        <v>6</v>
      </c>
      <c r="F621" s="105" t="s">
        <v>548</v>
      </c>
      <c r="H621" s="105">
        <f>'Справка 6'!I21</f>
        <v>0</v>
      </c>
    </row>
    <row r="622" spans="1:8">
      <c r="A622" s="105" t="str">
        <f t="shared" si="39"/>
        <v>„Водоснабдяване и канализация“ ЕАД - Бургас</v>
      </c>
      <c r="B622" s="105" t="str">
        <f t="shared" si="40"/>
        <v>812115210</v>
      </c>
      <c r="C622" s="581">
        <f t="shared" si="41"/>
        <v>42735</v>
      </c>
      <c r="D622" s="105" t="s">
        <v>553</v>
      </c>
      <c r="E622" s="496">
        <v>6</v>
      </c>
      <c r="F622" s="105" t="s">
        <v>552</v>
      </c>
      <c r="H622" s="105">
        <f>'Справка 6'!I23</f>
        <v>0</v>
      </c>
    </row>
    <row r="623" spans="1:8">
      <c r="A623" s="105" t="str">
        <f t="shared" si="39"/>
        <v>„Водоснабдяване и канализация“ ЕАД - Бургас</v>
      </c>
      <c r="B623" s="105" t="str">
        <f t="shared" si="40"/>
        <v>812115210</v>
      </c>
      <c r="C623" s="581">
        <f t="shared" si="41"/>
        <v>42735</v>
      </c>
      <c r="D623" s="105" t="s">
        <v>555</v>
      </c>
      <c r="E623" s="496">
        <v>6</v>
      </c>
      <c r="F623" s="105" t="s">
        <v>554</v>
      </c>
      <c r="H623" s="105">
        <f>'Справка 6'!I24</f>
        <v>0</v>
      </c>
    </row>
    <row r="624" spans="1:8">
      <c r="A624" s="105" t="str">
        <f t="shared" si="39"/>
        <v>„Водоснабдяване и канализация“ ЕАД - Бургас</v>
      </c>
      <c r="B624" s="105" t="str">
        <f t="shared" si="40"/>
        <v>812115210</v>
      </c>
      <c r="C624" s="581">
        <f t="shared" si="41"/>
        <v>42735</v>
      </c>
      <c r="D624" s="105" t="s">
        <v>557</v>
      </c>
      <c r="E624" s="496">
        <v>6</v>
      </c>
      <c r="F624" s="105" t="s">
        <v>556</v>
      </c>
      <c r="H624" s="105">
        <f>'Справка 6'!I25</f>
        <v>0</v>
      </c>
    </row>
    <row r="625" spans="1:8">
      <c r="A625" s="105" t="str">
        <f t="shared" si="39"/>
        <v>„Водоснабдяване и канализация“ ЕАД - Бургас</v>
      </c>
      <c r="B625" s="105" t="str">
        <f t="shared" si="40"/>
        <v>812115210</v>
      </c>
      <c r="C625" s="581">
        <f t="shared" si="41"/>
        <v>42735</v>
      </c>
      <c r="D625" s="105" t="s">
        <v>558</v>
      </c>
      <c r="E625" s="496">
        <v>6</v>
      </c>
      <c r="F625" s="105" t="s">
        <v>542</v>
      </c>
      <c r="H625" s="105">
        <f>'Справка 6'!I26</f>
        <v>0</v>
      </c>
    </row>
    <row r="626" spans="1:8">
      <c r="A626" s="105" t="str">
        <f t="shared" si="39"/>
        <v>„Водоснабдяване и канализация“ ЕАД - Бургас</v>
      </c>
      <c r="B626" s="105" t="str">
        <f t="shared" si="40"/>
        <v>812115210</v>
      </c>
      <c r="C626" s="581">
        <f t="shared" si="41"/>
        <v>42735</v>
      </c>
      <c r="D626" s="105" t="s">
        <v>560</v>
      </c>
      <c r="E626" s="496">
        <v>6</v>
      </c>
      <c r="F626" s="105" t="s">
        <v>863</v>
      </c>
      <c r="H626" s="105">
        <f>'Справка 6'!I27</f>
        <v>0</v>
      </c>
    </row>
    <row r="627" spans="1:8">
      <c r="A627" s="105" t="str">
        <f t="shared" si="39"/>
        <v>„Водоснабдяване и канализация“ ЕАД - Бургас</v>
      </c>
      <c r="B627" s="105" t="str">
        <f t="shared" si="40"/>
        <v>812115210</v>
      </c>
      <c r="C627" s="581">
        <f t="shared" si="41"/>
        <v>42735</v>
      </c>
      <c r="D627" s="105" t="s">
        <v>562</v>
      </c>
      <c r="E627" s="496">
        <v>6</v>
      </c>
      <c r="F627" s="105" t="s">
        <v>561</v>
      </c>
      <c r="H627" s="105">
        <f>'Справка 6'!I29</f>
        <v>0</v>
      </c>
    </row>
    <row r="628" spans="1:8">
      <c r="A628" s="105" t="str">
        <f t="shared" si="39"/>
        <v>„Водоснабдяване и канализация“ ЕАД - Бургас</v>
      </c>
      <c r="B628" s="105" t="str">
        <f t="shared" si="40"/>
        <v>812115210</v>
      </c>
      <c r="C628" s="581">
        <f t="shared" si="41"/>
        <v>42735</v>
      </c>
      <c r="D628" s="105" t="s">
        <v>563</v>
      </c>
      <c r="E628" s="496">
        <v>6</v>
      </c>
      <c r="F628" s="105" t="s">
        <v>108</v>
      </c>
      <c r="H628" s="105">
        <f>'Справка 6'!I30</f>
        <v>0</v>
      </c>
    </row>
    <row r="629" spans="1:8">
      <c r="A629" s="105" t="str">
        <f t="shared" si="39"/>
        <v>„Водоснабдяване и канализация“ ЕАД - Бургас</v>
      </c>
      <c r="B629" s="105" t="str">
        <f t="shared" si="40"/>
        <v>812115210</v>
      </c>
      <c r="C629" s="581">
        <f t="shared" si="41"/>
        <v>42735</v>
      </c>
      <c r="D629" s="105" t="s">
        <v>564</v>
      </c>
      <c r="E629" s="496">
        <v>6</v>
      </c>
      <c r="F629" s="105" t="s">
        <v>110</v>
      </c>
      <c r="H629" s="105">
        <f>'Справка 6'!I31</f>
        <v>0</v>
      </c>
    </row>
    <row r="630" spans="1:8">
      <c r="A630" s="105" t="str">
        <f t="shared" si="39"/>
        <v>„Водоснабдяване и канализация“ ЕАД - Бургас</v>
      </c>
      <c r="B630" s="105" t="str">
        <f t="shared" si="40"/>
        <v>812115210</v>
      </c>
      <c r="C630" s="581">
        <f t="shared" si="41"/>
        <v>42735</v>
      </c>
      <c r="D630" s="105" t="s">
        <v>565</v>
      </c>
      <c r="E630" s="496">
        <v>6</v>
      </c>
      <c r="F630" s="105" t="s">
        <v>113</v>
      </c>
      <c r="H630" s="105">
        <f>'Справка 6'!I32</f>
        <v>0</v>
      </c>
    </row>
    <row r="631" spans="1:8">
      <c r="A631" s="105" t="str">
        <f t="shared" si="39"/>
        <v>„Водоснабдяване и канализация“ ЕАД - Бургас</v>
      </c>
      <c r="B631" s="105" t="str">
        <f t="shared" si="40"/>
        <v>812115210</v>
      </c>
      <c r="C631" s="581">
        <f t="shared" si="41"/>
        <v>42735</v>
      </c>
      <c r="D631" s="105" t="s">
        <v>566</v>
      </c>
      <c r="E631" s="496">
        <v>6</v>
      </c>
      <c r="F631" s="105" t="s">
        <v>115</v>
      </c>
      <c r="H631" s="105">
        <f>'Справка 6'!I33</f>
        <v>0</v>
      </c>
    </row>
    <row r="632" spans="1:8">
      <c r="A632" s="105" t="str">
        <f t="shared" si="39"/>
        <v>„Водоснабдяване и канализация“ ЕАД - Бургас</v>
      </c>
      <c r="B632" s="105" t="str">
        <f t="shared" si="40"/>
        <v>812115210</v>
      </c>
      <c r="C632" s="581">
        <f t="shared" si="41"/>
        <v>42735</v>
      </c>
      <c r="D632" s="105" t="s">
        <v>568</v>
      </c>
      <c r="E632" s="496">
        <v>6</v>
      </c>
      <c r="F632" s="105" t="s">
        <v>567</v>
      </c>
      <c r="H632" s="105">
        <f>'Справка 6'!I34</f>
        <v>0</v>
      </c>
    </row>
    <row r="633" spans="1:8">
      <c r="A633" s="105" t="str">
        <f t="shared" si="39"/>
        <v>„Водоснабдяване и канализация“ ЕАД - Бургас</v>
      </c>
      <c r="B633" s="105" t="str">
        <f t="shared" si="40"/>
        <v>812115210</v>
      </c>
      <c r="C633" s="581">
        <f t="shared" si="41"/>
        <v>42735</v>
      </c>
      <c r="D633" s="105" t="s">
        <v>569</v>
      </c>
      <c r="E633" s="496">
        <v>6</v>
      </c>
      <c r="F633" s="105" t="s">
        <v>121</v>
      </c>
      <c r="H633" s="105">
        <f>'Справка 6'!I35</f>
        <v>0</v>
      </c>
    </row>
    <row r="634" spans="1:8">
      <c r="A634" s="105" t="str">
        <f t="shared" si="39"/>
        <v>„Водоснабдяване и канализация“ ЕАД - Бургас</v>
      </c>
      <c r="B634" s="105" t="str">
        <f t="shared" si="40"/>
        <v>812115210</v>
      </c>
      <c r="C634" s="581">
        <f t="shared" si="41"/>
        <v>42735</v>
      </c>
      <c r="D634" s="105" t="s">
        <v>571</v>
      </c>
      <c r="E634" s="496">
        <v>6</v>
      </c>
      <c r="F634" s="105" t="s">
        <v>570</v>
      </c>
      <c r="H634" s="105">
        <f>'Справка 6'!I36</f>
        <v>0</v>
      </c>
    </row>
    <row r="635" spans="1:8">
      <c r="A635" s="105" t="str">
        <f t="shared" si="39"/>
        <v>„Водоснабдяване и канализация“ ЕАД - Бургас</v>
      </c>
      <c r="B635" s="105" t="str">
        <f t="shared" si="40"/>
        <v>812115210</v>
      </c>
      <c r="C635" s="581">
        <f t="shared" si="41"/>
        <v>42735</v>
      </c>
      <c r="D635" s="105" t="s">
        <v>573</v>
      </c>
      <c r="E635" s="496">
        <v>6</v>
      </c>
      <c r="F635" s="105" t="s">
        <v>572</v>
      </c>
      <c r="H635" s="105">
        <f>'Справка 6'!I37</f>
        <v>0</v>
      </c>
    </row>
    <row r="636" spans="1:8">
      <c r="A636" s="105" t="str">
        <f t="shared" si="39"/>
        <v>„Водоснабдяване и канализация“ ЕАД - Бургас</v>
      </c>
      <c r="B636" s="105" t="str">
        <f t="shared" si="40"/>
        <v>812115210</v>
      </c>
      <c r="C636" s="581">
        <f t="shared" si="41"/>
        <v>42735</v>
      </c>
      <c r="D636" s="105" t="s">
        <v>575</v>
      </c>
      <c r="E636" s="496">
        <v>6</v>
      </c>
      <c r="F636" s="105" t="s">
        <v>574</v>
      </c>
      <c r="H636" s="105">
        <f>'Справка 6'!I38</f>
        <v>0</v>
      </c>
    </row>
    <row r="637" spans="1:8">
      <c r="A637" s="105" t="str">
        <f t="shared" si="39"/>
        <v>„Водоснабдяване и канализация“ ЕАД - Бургас</v>
      </c>
      <c r="B637" s="105" t="str">
        <f t="shared" si="40"/>
        <v>812115210</v>
      </c>
      <c r="C637" s="581">
        <f t="shared" si="41"/>
        <v>42735</v>
      </c>
      <c r="D637" s="105" t="s">
        <v>576</v>
      </c>
      <c r="E637" s="496">
        <v>6</v>
      </c>
      <c r="F637" s="105" t="s">
        <v>542</v>
      </c>
      <c r="H637" s="105">
        <f>'Справка 6'!I39</f>
        <v>0</v>
      </c>
    </row>
    <row r="638" spans="1:8">
      <c r="A638" s="105" t="str">
        <f t="shared" si="39"/>
        <v>„Водоснабдяване и канализация“ ЕАД - Бургас</v>
      </c>
      <c r="B638" s="105" t="str">
        <f t="shared" si="40"/>
        <v>812115210</v>
      </c>
      <c r="C638" s="581">
        <f t="shared" si="41"/>
        <v>42735</v>
      </c>
      <c r="D638" s="105" t="s">
        <v>578</v>
      </c>
      <c r="E638" s="496">
        <v>6</v>
      </c>
      <c r="F638" s="105" t="s">
        <v>827</v>
      </c>
      <c r="H638" s="105">
        <f>'Справка 6'!I40</f>
        <v>0</v>
      </c>
    </row>
    <row r="639" spans="1:8">
      <c r="A639" s="105" t="str">
        <f t="shared" si="39"/>
        <v>„Водоснабдяване и канализация“ ЕАД - Бургас</v>
      </c>
      <c r="B639" s="105" t="str">
        <f t="shared" si="40"/>
        <v>812115210</v>
      </c>
      <c r="C639" s="581">
        <f t="shared" si="41"/>
        <v>42735</v>
      </c>
      <c r="D639" s="105" t="s">
        <v>581</v>
      </c>
      <c r="E639" s="496">
        <v>6</v>
      </c>
      <c r="F639" s="105" t="s">
        <v>580</v>
      </c>
      <c r="H639" s="105">
        <f>'Справка 6'!I41</f>
        <v>0</v>
      </c>
    </row>
    <row r="640" spans="1:8">
      <c r="A640" s="105" t="str">
        <f t="shared" si="39"/>
        <v>„Водоснабдяване и канализация“ ЕАД - Бургас</v>
      </c>
      <c r="B640" s="105" t="str">
        <f t="shared" si="40"/>
        <v>812115210</v>
      </c>
      <c r="C640" s="581">
        <f t="shared" si="41"/>
        <v>42735</v>
      </c>
      <c r="D640" s="105" t="s">
        <v>583</v>
      </c>
      <c r="E640" s="496">
        <v>6</v>
      </c>
      <c r="F640" s="105" t="s">
        <v>582</v>
      </c>
      <c r="H640" s="105">
        <f>'Справка 6'!I42</f>
        <v>0</v>
      </c>
    </row>
    <row r="641" spans="1:8">
      <c r="A641" s="105" t="str">
        <f t="shared" si="39"/>
        <v>„Водоснабдяване и канализация“ ЕАД - Бургас</v>
      </c>
      <c r="B641" s="105" t="str">
        <f t="shared" si="40"/>
        <v>812115210</v>
      </c>
      <c r="C641" s="581">
        <f t="shared" si="41"/>
        <v>42735</v>
      </c>
      <c r="D641" s="105" t="s">
        <v>523</v>
      </c>
      <c r="E641" s="496">
        <v>7</v>
      </c>
      <c r="F641" s="105" t="s">
        <v>522</v>
      </c>
      <c r="H641" s="105">
        <f>'Справка 6'!J11</f>
        <v>37</v>
      </c>
    </row>
    <row r="642" spans="1:8">
      <c r="A642" s="105" t="str">
        <f t="shared" si="39"/>
        <v>„Водоснабдяване и канализация“ ЕАД - Бургас</v>
      </c>
      <c r="B642" s="105" t="str">
        <f t="shared" si="40"/>
        <v>812115210</v>
      </c>
      <c r="C642" s="581">
        <f t="shared" si="41"/>
        <v>42735</v>
      </c>
      <c r="D642" s="105" t="s">
        <v>526</v>
      </c>
      <c r="E642" s="496">
        <v>7</v>
      </c>
      <c r="F642" s="105" t="s">
        <v>525</v>
      </c>
      <c r="H642" s="105">
        <f>'Справка 6'!J12</f>
        <v>5235</v>
      </c>
    </row>
    <row r="643" spans="1:8">
      <c r="A643" s="105" t="str">
        <f t="shared" si="39"/>
        <v>„Водоснабдяване и канализация“ ЕАД - Бургас</v>
      </c>
      <c r="B643" s="105" t="str">
        <f t="shared" si="40"/>
        <v>812115210</v>
      </c>
      <c r="C643" s="581">
        <f t="shared" si="41"/>
        <v>42735</v>
      </c>
      <c r="D643" s="105" t="s">
        <v>529</v>
      </c>
      <c r="E643" s="496">
        <v>7</v>
      </c>
      <c r="F643" s="105" t="s">
        <v>528</v>
      </c>
      <c r="H643" s="105">
        <f>'Справка 6'!J13</f>
        <v>8545</v>
      </c>
    </row>
    <row r="644" spans="1:8">
      <c r="A644" s="105" t="str">
        <f t="shared" si="39"/>
        <v>„Водоснабдяване и канализация“ ЕАД - Бургас</v>
      </c>
      <c r="B644" s="105" t="str">
        <f t="shared" si="40"/>
        <v>812115210</v>
      </c>
      <c r="C644" s="581">
        <f t="shared" si="41"/>
        <v>42735</v>
      </c>
      <c r="D644" s="105" t="s">
        <v>532</v>
      </c>
      <c r="E644" s="496">
        <v>7</v>
      </c>
      <c r="F644" s="105" t="s">
        <v>531</v>
      </c>
      <c r="H644" s="105">
        <f>'Справка 6'!J14</f>
        <v>100</v>
      </c>
    </row>
    <row r="645" spans="1:8">
      <c r="A645" s="105" t="str">
        <f t="shared" si="39"/>
        <v>„Водоснабдяване и канализация“ ЕАД - Бургас</v>
      </c>
      <c r="B645" s="105" t="str">
        <f t="shared" si="40"/>
        <v>812115210</v>
      </c>
      <c r="C645" s="581">
        <f t="shared" si="41"/>
        <v>42735</v>
      </c>
      <c r="D645" s="105" t="s">
        <v>535</v>
      </c>
      <c r="E645" s="496">
        <v>7</v>
      </c>
      <c r="F645" s="105" t="s">
        <v>534</v>
      </c>
      <c r="H645" s="105">
        <f>'Справка 6'!J15</f>
        <v>13182</v>
      </c>
    </row>
    <row r="646" spans="1:8">
      <c r="A646" s="105" t="str">
        <f t="shared" si="39"/>
        <v>„Водоснабдяване и канализация“ ЕАД - Бургас</v>
      </c>
      <c r="B646" s="105" t="str">
        <f t="shared" si="40"/>
        <v>812115210</v>
      </c>
      <c r="C646" s="581">
        <f t="shared" si="41"/>
        <v>42735</v>
      </c>
      <c r="D646" s="105" t="s">
        <v>537</v>
      </c>
      <c r="E646" s="496">
        <v>7</v>
      </c>
      <c r="F646" s="105" t="s">
        <v>536</v>
      </c>
      <c r="H646" s="105">
        <f>'Справка 6'!J16</f>
        <v>164</v>
      </c>
    </row>
    <row r="647" spans="1:8">
      <c r="A647" s="105" t="str">
        <f t="shared" si="39"/>
        <v>„Водоснабдяване и канализация“ ЕАД - Бургас</v>
      </c>
      <c r="B647" s="105" t="str">
        <f t="shared" si="40"/>
        <v>812115210</v>
      </c>
      <c r="C647" s="581">
        <f t="shared" si="41"/>
        <v>42735</v>
      </c>
      <c r="D647" s="105" t="s">
        <v>540</v>
      </c>
      <c r="E647" s="496">
        <v>7</v>
      </c>
      <c r="F647" s="105" t="s">
        <v>539</v>
      </c>
      <c r="H647" s="105">
        <f>'Справка 6'!J17</f>
        <v>818</v>
      </c>
    </row>
    <row r="648" spans="1:8">
      <c r="A648" s="105" t="str">
        <f t="shared" si="39"/>
        <v>„Водоснабдяване и канализация“ ЕАД - Бургас</v>
      </c>
      <c r="B648" s="105" t="str">
        <f t="shared" si="40"/>
        <v>812115210</v>
      </c>
      <c r="C648" s="581">
        <f t="shared" si="41"/>
        <v>42735</v>
      </c>
      <c r="D648" s="105" t="s">
        <v>543</v>
      </c>
      <c r="E648" s="496">
        <v>7</v>
      </c>
      <c r="F648" s="105" t="s">
        <v>542</v>
      </c>
      <c r="H648" s="105">
        <f>'Справка 6'!J18</f>
        <v>0</v>
      </c>
    </row>
    <row r="649" spans="1:8">
      <c r="A649" s="105" t="str">
        <f t="shared" si="39"/>
        <v>„Водоснабдяване и канализация“ ЕАД - Бургас</v>
      </c>
      <c r="B649" s="105" t="str">
        <f t="shared" si="40"/>
        <v>812115210</v>
      </c>
      <c r="C649" s="581">
        <f t="shared" si="41"/>
        <v>42735</v>
      </c>
      <c r="D649" s="105" t="s">
        <v>545</v>
      </c>
      <c r="E649" s="496">
        <v>7</v>
      </c>
      <c r="F649" s="105" t="s">
        <v>828</v>
      </c>
      <c r="H649" s="105">
        <f>'Справка 6'!J19</f>
        <v>28081</v>
      </c>
    </row>
    <row r="650" spans="1:8">
      <c r="A650" s="105" t="str">
        <f t="shared" si="39"/>
        <v>„Водоснабдяване и канализация“ ЕАД - Бургас</v>
      </c>
      <c r="B650" s="105" t="str">
        <f t="shared" si="40"/>
        <v>812115210</v>
      </c>
      <c r="C650" s="581">
        <f t="shared" si="41"/>
        <v>42735</v>
      </c>
      <c r="D650" s="105" t="s">
        <v>547</v>
      </c>
      <c r="E650" s="496">
        <v>7</v>
      </c>
      <c r="F650" s="105" t="s">
        <v>546</v>
      </c>
      <c r="H650" s="105">
        <f>'Справка 6'!J20</f>
        <v>0</v>
      </c>
    </row>
    <row r="651" spans="1:8">
      <c r="A651" s="105" t="str">
        <f t="shared" si="39"/>
        <v>„Водоснабдяване и канализация“ ЕАД - Бургас</v>
      </c>
      <c r="B651" s="105" t="str">
        <f t="shared" si="40"/>
        <v>812115210</v>
      </c>
      <c r="C651" s="581">
        <f t="shared" si="41"/>
        <v>42735</v>
      </c>
      <c r="D651" s="105" t="s">
        <v>549</v>
      </c>
      <c r="E651" s="496">
        <v>7</v>
      </c>
      <c r="F651" s="105" t="s">
        <v>548</v>
      </c>
      <c r="H651" s="105">
        <f>'Справка 6'!J21</f>
        <v>0</v>
      </c>
    </row>
    <row r="652" spans="1:8">
      <c r="A652" s="105" t="str">
        <f t="shared" si="39"/>
        <v>„Водоснабдяване и канализация“ ЕАД - Бургас</v>
      </c>
      <c r="B652" s="105" t="str">
        <f t="shared" si="40"/>
        <v>812115210</v>
      </c>
      <c r="C652" s="581">
        <f t="shared" si="41"/>
        <v>42735</v>
      </c>
      <c r="D652" s="105" t="s">
        <v>553</v>
      </c>
      <c r="E652" s="496">
        <v>7</v>
      </c>
      <c r="F652" s="105" t="s">
        <v>552</v>
      </c>
      <c r="H652" s="105">
        <f>'Справка 6'!J23</f>
        <v>41312</v>
      </c>
    </row>
    <row r="653" spans="1:8">
      <c r="A653" s="105" t="str">
        <f t="shared" ref="A653:A716" si="42">pdeName</f>
        <v>„Водоснабдяване и канализация“ ЕАД - Бургас</v>
      </c>
      <c r="B653" s="105" t="str">
        <f t="shared" ref="B653:B716" si="43">pdeBulstat</f>
        <v>812115210</v>
      </c>
      <c r="C653" s="581">
        <f t="shared" ref="C653:C716" si="44">endDate</f>
        <v>42735</v>
      </c>
      <c r="D653" s="105" t="s">
        <v>555</v>
      </c>
      <c r="E653" s="496">
        <v>7</v>
      </c>
      <c r="F653" s="105" t="s">
        <v>554</v>
      </c>
      <c r="H653" s="105">
        <f>'Справка 6'!J24</f>
        <v>0</v>
      </c>
    </row>
    <row r="654" spans="1:8">
      <c r="A654" s="105" t="str">
        <f t="shared" si="42"/>
        <v>„Водоснабдяване и канализация“ ЕАД - Бургас</v>
      </c>
      <c r="B654" s="105" t="str">
        <f t="shared" si="43"/>
        <v>812115210</v>
      </c>
      <c r="C654" s="581">
        <f t="shared" si="44"/>
        <v>42735</v>
      </c>
      <c r="D654" s="105" t="s">
        <v>557</v>
      </c>
      <c r="E654" s="496">
        <v>7</v>
      </c>
      <c r="F654" s="105" t="s">
        <v>556</v>
      </c>
      <c r="H654" s="105">
        <f>'Справка 6'!J25</f>
        <v>0</v>
      </c>
    </row>
    <row r="655" spans="1:8">
      <c r="A655" s="105" t="str">
        <f t="shared" si="42"/>
        <v>„Водоснабдяване и канализация“ ЕАД - Бургас</v>
      </c>
      <c r="B655" s="105" t="str">
        <f t="shared" si="43"/>
        <v>812115210</v>
      </c>
      <c r="C655" s="581">
        <f t="shared" si="44"/>
        <v>42735</v>
      </c>
      <c r="D655" s="105" t="s">
        <v>558</v>
      </c>
      <c r="E655" s="496">
        <v>7</v>
      </c>
      <c r="F655" s="105" t="s">
        <v>542</v>
      </c>
      <c r="H655" s="105">
        <f>'Справка 6'!J26</f>
        <v>0</v>
      </c>
    </row>
    <row r="656" spans="1:8">
      <c r="A656" s="105" t="str">
        <f t="shared" si="42"/>
        <v>„Водоснабдяване и канализация“ ЕАД - Бургас</v>
      </c>
      <c r="B656" s="105" t="str">
        <f t="shared" si="43"/>
        <v>812115210</v>
      </c>
      <c r="C656" s="581">
        <f t="shared" si="44"/>
        <v>42735</v>
      </c>
      <c r="D656" s="105" t="s">
        <v>560</v>
      </c>
      <c r="E656" s="496">
        <v>7</v>
      </c>
      <c r="F656" s="105" t="s">
        <v>863</v>
      </c>
      <c r="H656" s="105">
        <f>'Справка 6'!J27</f>
        <v>41312</v>
      </c>
    </row>
    <row r="657" spans="1:8">
      <c r="A657" s="105" t="str">
        <f t="shared" si="42"/>
        <v>„Водоснабдяване и канализация“ ЕАД - Бургас</v>
      </c>
      <c r="B657" s="105" t="str">
        <f t="shared" si="43"/>
        <v>812115210</v>
      </c>
      <c r="C657" s="581">
        <f t="shared" si="44"/>
        <v>42735</v>
      </c>
      <c r="D657" s="105" t="s">
        <v>562</v>
      </c>
      <c r="E657" s="496">
        <v>7</v>
      </c>
      <c r="F657" s="105" t="s">
        <v>561</v>
      </c>
      <c r="H657" s="105">
        <f>'Справка 6'!J29</f>
        <v>3008</v>
      </c>
    </row>
    <row r="658" spans="1:8">
      <c r="A658" s="105" t="str">
        <f t="shared" si="42"/>
        <v>„Водоснабдяване и канализация“ ЕАД - Бургас</v>
      </c>
      <c r="B658" s="105" t="str">
        <f t="shared" si="43"/>
        <v>812115210</v>
      </c>
      <c r="C658" s="581">
        <f t="shared" si="44"/>
        <v>42735</v>
      </c>
      <c r="D658" s="105" t="s">
        <v>563</v>
      </c>
      <c r="E658" s="496">
        <v>7</v>
      </c>
      <c r="F658" s="105" t="s">
        <v>108</v>
      </c>
      <c r="H658" s="105">
        <f>'Справка 6'!J30</f>
        <v>0</v>
      </c>
    </row>
    <row r="659" spans="1:8">
      <c r="A659" s="105" t="str">
        <f t="shared" si="42"/>
        <v>„Водоснабдяване и канализация“ ЕАД - Бургас</v>
      </c>
      <c r="B659" s="105" t="str">
        <f t="shared" si="43"/>
        <v>812115210</v>
      </c>
      <c r="C659" s="581">
        <f t="shared" si="44"/>
        <v>42735</v>
      </c>
      <c r="D659" s="105" t="s">
        <v>564</v>
      </c>
      <c r="E659" s="496">
        <v>7</v>
      </c>
      <c r="F659" s="105" t="s">
        <v>110</v>
      </c>
      <c r="H659" s="105">
        <f>'Справка 6'!J31</f>
        <v>0</v>
      </c>
    </row>
    <row r="660" spans="1:8">
      <c r="A660" s="105" t="str">
        <f t="shared" si="42"/>
        <v>„Водоснабдяване и канализация“ ЕАД - Бургас</v>
      </c>
      <c r="B660" s="105" t="str">
        <f t="shared" si="43"/>
        <v>812115210</v>
      </c>
      <c r="C660" s="581">
        <f t="shared" si="44"/>
        <v>42735</v>
      </c>
      <c r="D660" s="105" t="s">
        <v>565</v>
      </c>
      <c r="E660" s="496">
        <v>7</v>
      </c>
      <c r="F660" s="105" t="s">
        <v>113</v>
      </c>
      <c r="H660" s="105">
        <f>'Справка 6'!J32</f>
        <v>3008</v>
      </c>
    </row>
    <row r="661" spans="1:8">
      <c r="A661" s="105" t="str">
        <f t="shared" si="42"/>
        <v>„Водоснабдяване и канализация“ ЕАД - Бургас</v>
      </c>
      <c r="B661" s="105" t="str">
        <f t="shared" si="43"/>
        <v>812115210</v>
      </c>
      <c r="C661" s="581">
        <f t="shared" si="44"/>
        <v>42735</v>
      </c>
      <c r="D661" s="105" t="s">
        <v>566</v>
      </c>
      <c r="E661" s="496">
        <v>7</v>
      </c>
      <c r="F661" s="105" t="s">
        <v>115</v>
      </c>
      <c r="H661" s="105">
        <f>'Справка 6'!J33</f>
        <v>0</v>
      </c>
    </row>
    <row r="662" spans="1:8">
      <c r="A662" s="105" t="str">
        <f t="shared" si="42"/>
        <v>„Водоснабдяване и канализация“ ЕАД - Бургас</v>
      </c>
      <c r="B662" s="105" t="str">
        <f t="shared" si="43"/>
        <v>812115210</v>
      </c>
      <c r="C662" s="581">
        <f t="shared" si="44"/>
        <v>42735</v>
      </c>
      <c r="D662" s="105" t="s">
        <v>568</v>
      </c>
      <c r="E662" s="496">
        <v>7</v>
      </c>
      <c r="F662" s="105" t="s">
        <v>567</v>
      </c>
      <c r="H662" s="105">
        <f>'Справка 6'!J34</f>
        <v>0</v>
      </c>
    </row>
    <row r="663" spans="1:8">
      <c r="A663" s="105" t="str">
        <f t="shared" si="42"/>
        <v>„Водоснабдяване и канализация“ ЕАД - Бургас</v>
      </c>
      <c r="B663" s="105" t="str">
        <f t="shared" si="43"/>
        <v>812115210</v>
      </c>
      <c r="C663" s="581">
        <f t="shared" si="44"/>
        <v>42735</v>
      </c>
      <c r="D663" s="105" t="s">
        <v>569</v>
      </c>
      <c r="E663" s="496">
        <v>7</v>
      </c>
      <c r="F663" s="105" t="s">
        <v>121</v>
      </c>
      <c r="H663" s="105">
        <f>'Справка 6'!J35</f>
        <v>0</v>
      </c>
    </row>
    <row r="664" spans="1:8">
      <c r="A664" s="105" t="str">
        <f t="shared" si="42"/>
        <v>„Водоснабдяване и канализация“ ЕАД - Бургас</v>
      </c>
      <c r="B664" s="105" t="str">
        <f t="shared" si="43"/>
        <v>812115210</v>
      </c>
      <c r="C664" s="581">
        <f t="shared" si="44"/>
        <v>42735</v>
      </c>
      <c r="D664" s="105" t="s">
        <v>571</v>
      </c>
      <c r="E664" s="496">
        <v>7</v>
      </c>
      <c r="F664" s="105" t="s">
        <v>570</v>
      </c>
      <c r="H664" s="105">
        <f>'Справка 6'!J36</f>
        <v>0</v>
      </c>
    </row>
    <row r="665" spans="1:8">
      <c r="A665" s="105" t="str">
        <f t="shared" si="42"/>
        <v>„Водоснабдяване и канализация“ ЕАД - Бургас</v>
      </c>
      <c r="B665" s="105" t="str">
        <f t="shared" si="43"/>
        <v>812115210</v>
      </c>
      <c r="C665" s="581">
        <f t="shared" si="44"/>
        <v>42735</v>
      </c>
      <c r="D665" s="105" t="s">
        <v>573</v>
      </c>
      <c r="E665" s="496">
        <v>7</v>
      </c>
      <c r="F665" s="105" t="s">
        <v>572</v>
      </c>
      <c r="H665" s="105">
        <f>'Справка 6'!J37</f>
        <v>0</v>
      </c>
    </row>
    <row r="666" spans="1:8">
      <c r="A666" s="105" t="str">
        <f t="shared" si="42"/>
        <v>„Водоснабдяване и канализация“ ЕАД - Бургас</v>
      </c>
      <c r="B666" s="105" t="str">
        <f t="shared" si="43"/>
        <v>812115210</v>
      </c>
      <c r="C666" s="581">
        <f t="shared" si="44"/>
        <v>42735</v>
      </c>
      <c r="D666" s="105" t="s">
        <v>575</v>
      </c>
      <c r="E666" s="496">
        <v>7</v>
      </c>
      <c r="F666" s="105" t="s">
        <v>574</v>
      </c>
      <c r="H666" s="105">
        <f>'Справка 6'!J38</f>
        <v>0</v>
      </c>
    </row>
    <row r="667" spans="1:8">
      <c r="A667" s="105" t="str">
        <f t="shared" si="42"/>
        <v>„Водоснабдяване и канализация“ ЕАД - Бургас</v>
      </c>
      <c r="B667" s="105" t="str">
        <f t="shared" si="43"/>
        <v>812115210</v>
      </c>
      <c r="C667" s="581">
        <f t="shared" si="44"/>
        <v>42735</v>
      </c>
      <c r="D667" s="105" t="s">
        <v>576</v>
      </c>
      <c r="E667" s="496">
        <v>7</v>
      </c>
      <c r="F667" s="105" t="s">
        <v>542</v>
      </c>
      <c r="H667" s="105">
        <f>'Справка 6'!J39</f>
        <v>0</v>
      </c>
    </row>
    <row r="668" spans="1:8">
      <c r="A668" s="105" t="str">
        <f t="shared" si="42"/>
        <v>„Водоснабдяване и канализация“ ЕАД - Бургас</v>
      </c>
      <c r="B668" s="105" t="str">
        <f t="shared" si="43"/>
        <v>812115210</v>
      </c>
      <c r="C668" s="581">
        <f t="shared" si="44"/>
        <v>42735</v>
      </c>
      <c r="D668" s="105" t="s">
        <v>578</v>
      </c>
      <c r="E668" s="496">
        <v>7</v>
      </c>
      <c r="F668" s="105" t="s">
        <v>827</v>
      </c>
      <c r="H668" s="105">
        <f>'Справка 6'!J40</f>
        <v>3008</v>
      </c>
    </row>
    <row r="669" spans="1:8">
      <c r="A669" s="105" t="str">
        <f t="shared" si="42"/>
        <v>„Водоснабдяване и канализация“ ЕАД - Бургас</v>
      </c>
      <c r="B669" s="105" t="str">
        <f t="shared" si="43"/>
        <v>812115210</v>
      </c>
      <c r="C669" s="581">
        <f t="shared" si="44"/>
        <v>42735</v>
      </c>
      <c r="D669" s="105" t="s">
        <v>581</v>
      </c>
      <c r="E669" s="496">
        <v>7</v>
      </c>
      <c r="F669" s="105" t="s">
        <v>580</v>
      </c>
      <c r="H669" s="105">
        <f>'Справка 6'!J41</f>
        <v>0</v>
      </c>
    </row>
    <row r="670" spans="1:8">
      <c r="A670" s="105" t="str">
        <f t="shared" si="42"/>
        <v>„Водоснабдяване и канализация“ ЕАД - Бургас</v>
      </c>
      <c r="B670" s="105" t="str">
        <f t="shared" si="43"/>
        <v>812115210</v>
      </c>
      <c r="C670" s="581">
        <f t="shared" si="44"/>
        <v>42735</v>
      </c>
      <c r="D670" s="105" t="s">
        <v>583</v>
      </c>
      <c r="E670" s="496">
        <v>7</v>
      </c>
      <c r="F670" s="105" t="s">
        <v>582</v>
      </c>
      <c r="H670" s="105">
        <f>'Справка 6'!J42</f>
        <v>72401</v>
      </c>
    </row>
    <row r="671" spans="1:8">
      <c r="A671" s="105" t="str">
        <f t="shared" si="42"/>
        <v>„Водоснабдяване и канализация“ ЕАД - Бургас</v>
      </c>
      <c r="B671" s="105" t="str">
        <f t="shared" si="43"/>
        <v>812115210</v>
      </c>
      <c r="C671" s="581">
        <f t="shared" si="44"/>
        <v>42735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„Водоснабдяване и канализация“ ЕАД - Бургас</v>
      </c>
      <c r="B672" s="105" t="str">
        <f t="shared" si="43"/>
        <v>812115210</v>
      </c>
      <c r="C672" s="581">
        <f t="shared" si="44"/>
        <v>42735</v>
      </c>
      <c r="D672" s="105" t="s">
        <v>526</v>
      </c>
      <c r="E672" s="496">
        <v>8</v>
      </c>
      <c r="F672" s="105" t="s">
        <v>525</v>
      </c>
      <c r="H672" s="105">
        <f>'Справка 6'!K12</f>
        <v>5899</v>
      </c>
    </row>
    <row r="673" spans="1:8">
      <c r="A673" s="105" t="str">
        <f t="shared" si="42"/>
        <v>„Водоснабдяване и канализация“ ЕАД - Бургас</v>
      </c>
      <c r="B673" s="105" t="str">
        <f t="shared" si="43"/>
        <v>812115210</v>
      </c>
      <c r="C673" s="581">
        <f t="shared" si="44"/>
        <v>42735</v>
      </c>
      <c r="D673" s="105" t="s">
        <v>529</v>
      </c>
      <c r="E673" s="496">
        <v>8</v>
      </c>
      <c r="F673" s="105" t="s">
        <v>528</v>
      </c>
      <c r="H673" s="105">
        <f>'Справка 6'!K13</f>
        <v>18889</v>
      </c>
    </row>
    <row r="674" spans="1:8">
      <c r="A674" s="105" t="str">
        <f t="shared" si="42"/>
        <v>„Водоснабдяване и канализация“ ЕАД - Бургас</v>
      </c>
      <c r="B674" s="105" t="str">
        <f t="shared" si="43"/>
        <v>812115210</v>
      </c>
      <c r="C674" s="581">
        <f t="shared" si="44"/>
        <v>42735</v>
      </c>
      <c r="D674" s="105" t="s">
        <v>532</v>
      </c>
      <c r="E674" s="496">
        <v>8</v>
      </c>
      <c r="F674" s="105" t="s">
        <v>531</v>
      </c>
      <c r="H674" s="105">
        <f>'Справка 6'!K14</f>
        <v>48871</v>
      </c>
    </row>
    <row r="675" spans="1:8">
      <c r="A675" s="105" t="str">
        <f t="shared" si="42"/>
        <v>„Водоснабдяване и канализация“ ЕАД - Бургас</v>
      </c>
      <c r="B675" s="105" t="str">
        <f t="shared" si="43"/>
        <v>812115210</v>
      </c>
      <c r="C675" s="581">
        <f t="shared" si="44"/>
        <v>42735</v>
      </c>
      <c r="D675" s="105" t="s">
        <v>535</v>
      </c>
      <c r="E675" s="496">
        <v>8</v>
      </c>
      <c r="F675" s="105" t="s">
        <v>534</v>
      </c>
      <c r="H675" s="105">
        <f>'Справка 6'!K15</f>
        <v>10911</v>
      </c>
    </row>
    <row r="676" spans="1:8">
      <c r="A676" s="105" t="str">
        <f t="shared" si="42"/>
        <v>„Водоснабдяване и канализация“ ЕАД - Бургас</v>
      </c>
      <c r="B676" s="105" t="str">
        <f t="shared" si="43"/>
        <v>812115210</v>
      </c>
      <c r="C676" s="581">
        <f t="shared" si="44"/>
        <v>42735</v>
      </c>
      <c r="D676" s="105" t="s">
        <v>537</v>
      </c>
      <c r="E676" s="496">
        <v>8</v>
      </c>
      <c r="F676" s="105" t="s">
        <v>536</v>
      </c>
      <c r="H676" s="105">
        <f>'Справка 6'!K16</f>
        <v>140</v>
      </c>
    </row>
    <row r="677" spans="1:8">
      <c r="A677" s="105" t="str">
        <f t="shared" si="42"/>
        <v>„Водоснабдяване и канализация“ ЕАД - Бургас</v>
      </c>
      <c r="B677" s="105" t="str">
        <f t="shared" si="43"/>
        <v>812115210</v>
      </c>
      <c r="C677" s="581">
        <f t="shared" si="44"/>
        <v>42735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„Водоснабдяване и канализация“ ЕАД - Бургас</v>
      </c>
      <c r="B678" s="105" t="str">
        <f t="shared" si="43"/>
        <v>812115210</v>
      </c>
      <c r="C678" s="581">
        <f t="shared" si="44"/>
        <v>42735</v>
      </c>
      <c r="D678" s="105" t="s">
        <v>543</v>
      </c>
      <c r="E678" s="496">
        <v>8</v>
      </c>
      <c r="F678" s="105" t="s">
        <v>542</v>
      </c>
      <c r="H678" s="105">
        <f>'Справка 6'!K18</f>
        <v>0</v>
      </c>
    </row>
    <row r="679" spans="1:8">
      <c r="A679" s="105" t="str">
        <f t="shared" si="42"/>
        <v>„Водоснабдяване и канализация“ ЕАД - Бургас</v>
      </c>
      <c r="B679" s="105" t="str">
        <f t="shared" si="43"/>
        <v>812115210</v>
      </c>
      <c r="C679" s="581">
        <f t="shared" si="44"/>
        <v>42735</v>
      </c>
      <c r="D679" s="105" t="s">
        <v>545</v>
      </c>
      <c r="E679" s="496">
        <v>8</v>
      </c>
      <c r="F679" s="105" t="s">
        <v>828</v>
      </c>
      <c r="H679" s="105">
        <f>'Справка 6'!K19</f>
        <v>84710</v>
      </c>
    </row>
    <row r="680" spans="1:8">
      <c r="A680" s="105" t="str">
        <f t="shared" si="42"/>
        <v>„Водоснабдяване и канализация“ ЕАД - Бургас</v>
      </c>
      <c r="B680" s="105" t="str">
        <f t="shared" si="43"/>
        <v>812115210</v>
      </c>
      <c r="C680" s="581">
        <f t="shared" si="44"/>
        <v>42735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„Водоснабдяване и канализация“ ЕАД - Бургас</v>
      </c>
      <c r="B681" s="105" t="str">
        <f t="shared" si="43"/>
        <v>812115210</v>
      </c>
      <c r="C681" s="581">
        <f t="shared" si="44"/>
        <v>42735</v>
      </c>
      <c r="D681" s="105" t="s">
        <v>549</v>
      </c>
      <c r="E681" s="496">
        <v>8</v>
      </c>
      <c r="F681" s="105" t="s">
        <v>548</v>
      </c>
      <c r="H681" s="105">
        <f>'Справка 6'!K21</f>
        <v>0</v>
      </c>
    </row>
    <row r="682" spans="1:8">
      <c r="A682" s="105" t="str">
        <f t="shared" si="42"/>
        <v>„Водоснабдяване и канализация“ ЕАД - Бургас</v>
      </c>
      <c r="B682" s="105" t="str">
        <f t="shared" si="43"/>
        <v>812115210</v>
      </c>
      <c r="C682" s="581">
        <f t="shared" si="44"/>
        <v>42735</v>
      </c>
      <c r="D682" s="105" t="s">
        <v>553</v>
      </c>
      <c r="E682" s="496">
        <v>8</v>
      </c>
      <c r="F682" s="105" t="s">
        <v>552</v>
      </c>
      <c r="H682" s="105">
        <f>'Справка 6'!K23</f>
        <v>1800</v>
      </c>
    </row>
    <row r="683" spans="1:8">
      <c r="A683" s="105" t="str">
        <f t="shared" si="42"/>
        <v>„Водоснабдяване и канализация“ ЕАД - Бургас</v>
      </c>
      <c r="B683" s="105" t="str">
        <f t="shared" si="43"/>
        <v>812115210</v>
      </c>
      <c r="C683" s="581">
        <f t="shared" si="44"/>
        <v>42735</v>
      </c>
      <c r="D683" s="105" t="s">
        <v>555</v>
      </c>
      <c r="E683" s="496">
        <v>8</v>
      </c>
      <c r="F683" s="105" t="s">
        <v>554</v>
      </c>
      <c r="H683" s="105">
        <f>'Справка 6'!K24</f>
        <v>0</v>
      </c>
    </row>
    <row r="684" spans="1:8">
      <c r="A684" s="105" t="str">
        <f t="shared" si="42"/>
        <v>„Водоснабдяване и канализация“ ЕАД - Бургас</v>
      </c>
      <c r="B684" s="105" t="str">
        <f t="shared" si="43"/>
        <v>812115210</v>
      </c>
      <c r="C684" s="581">
        <f t="shared" si="44"/>
        <v>42735</v>
      </c>
      <c r="D684" s="105" t="s">
        <v>557</v>
      </c>
      <c r="E684" s="496">
        <v>8</v>
      </c>
      <c r="F684" s="105" t="s">
        <v>556</v>
      </c>
      <c r="H684" s="105">
        <f>'Справка 6'!K25</f>
        <v>0</v>
      </c>
    </row>
    <row r="685" spans="1:8">
      <c r="A685" s="105" t="str">
        <f t="shared" si="42"/>
        <v>„Водоснабдяване и канализация“ ЕАД - Бургас</v>
      </c>
      <c r="B685" s="105" t="str">
        <f t="shared" si="43"/>
        <v>812115210</v>
      </c>
      <c r="C685" s="581">
        <f t="shared" si="44"/>
        <v>42735</v>
      </c>
      <c r="D685" s="105" t="s">
        <v>558</v>
      </c>
      <c r="E685" s="496">
        <v>8</v>
      </c>
      <c r="F685" s="105" t="s">
        <v>542</v>
      </c>
      <c r="H685" s="105">
        <f>'Справка 6'!K26</f>
        <v>0</v>
      </c>
    </row>
    <row r="686" spans="1:8">
      <c r="A686" s="105" t="str">
        <f t="shared" si="42"/>
        <v>„Водоснабдяване и канализация“ ЕАД - Бургас</v>
      </c>
      <c r="B686" s="105" t="str">
        <f t="shared" si="43"/>
        <v>812115210</v>
      </c>
      <c r="C686" s="581">
        <f t="shared" si="44"/>
        <v>42735</v>
      </c>
      <c r="D686" s="105" t="s">
        <v>560</v>
      </c>
      <c r="E686" s="496">
        <v>8</v>
      </c>
      <c r="F686" s="105" t="s">
        <v>863</v>
      </c>
      <c r="H686" s="105">
        <f>'Справка 6'!K27</f>
        <v>1800</v>
      </c>
    </row>
    <row r="687" spans="1:8">
      <c r="A687" s="105" t="str">
        <f t="shared" si="42"/>
        <v>„Водоснабдяване и канализация“ ЕАД - Бургас</v>
      </c>
      <c r="B687" s="105" t="str">
        <f t="shared" si="43"/>
        <v>812115210</v>
      </c>
      <c r="C687" s="581">
        <f t="shared" si="44"/>
        <v>42735</v>
      </c>
      <c r="D687" s="105" t="s">
        <v>562</v>
      </c>
      <c r="E687" s="496">
        <v>8</v>
      </c>
      <c r="F687" s="105" t="s">
        <v>561</v>
      </c>
      <c r="H687" s="105">
        <f>'Справка 6'!K29</f>
        <v>0</v>
      </c>
    </row>
    <row r="688" spans="1:8">
      <c r="A688" s="105" t="str">
        <f t="shared" si="42"/>
        <v>„Водоснабдяване и канализация“ ЕАД - Бургас</v>
      </c>
      <c r="B688" s="105" t="str">
        <f t="shared" si="43"/>
        <v>812115210</v>
      </c>
      <c r="C688" s="581">
        <f t="shared" si="44"/>
        <v>42735</v>
      </c>
      <c r="D688" s="105" t="s">
        <v>563</v>
      </c>
      <c r="E688" s="496">
        <v>8</v>
      </c>
      <c r="F688" s="105" t="s">
        <v>108</v>
      </c>
      <c r="H688" s="105">
        <f>'Справка 6'!K30</f>
        <v>0</v>
      </c>
    </row>
    <row r="689" spans="1:8">
      <c r="A689" s="105" t="str">
        <f t="shared" si="42"/>
        <v>„Водоснабдяване и канализация“ ЕАД - Бургас</v>
      </c>
      <c r="B689" s="105" t="str">
        <f t="shared" si="43"/>
        <v>812115210</v>
      </c>
      <c r="C689" s="581">
        <f t="shared" si="44"/>
        <v>42735</v>
      </c>
      <c r="D689" s="105" t="s">
        <v>564</v>
      </c>
      <c r="E689" s="496">
        <v>8</v>
      </c>
      <c r="F689" s="105" t="s">
        <v>110</v>
      </c>
      <c r="H689" s="105">
        <f>'Справка 6'!K31</f>
        <v>0</v>
      </c>
    </row>
    <row r="690" spans="1:8">
      <c r="A690" s="105" t="str">
        <f t="shared" si="42"/>
        <v>„Водоснабдяване и канализация“ ЕАД - Бургас</v>
      </c>
      <c r="B690" s="105" t="str">
        <f t="shared" si="43"/>
        <v>812115210</v>
      </c>
      <c r="C690" s="581">
        <f t="shared" si="44"/>
        <v>42735</v>
      </c>
      <c r="D690" s="105" t="s">
        <v>565</v>
      </c>
      <c r="E690" s="496">
        <v>8</v>
      </c>
      <c r="F690" s="105" t="s">
        <v>113</v>
      </c>
      <c r="H690" s="105">
        <f>'Справка 6'!K32</f>
        <v>0</v>
      </c>
    </row>
    <row r="691" spans="1:8">
      <c r="A691" s="105" t="str">
        <f t="shared" si="42"/>
        <v>„Водоснабдяване и канализация“ ЕАД - Бургас</v>
      </c>
      <c r="B691" s="105" t="str">
        <f t="shared" si="43"/>
        <v>812115210</v>
      </c>
      <c r="C691" s="581">
        <f t="shared" si="44"/>
        <v>42735</v>
      </c>
      <c r="D691" s="105" t="s">
        <v>566</v>
      </c>
      <c r="E691" s="496">
        <v>8</v>
      </c>
      <c r="F691" s="105" t="s">
        <v>115</v>
      </c>
      <c r="H691" s="105">
        <f>'Справка 6'!K33</f>
        <v>0</v>
      </c>
    </row>
    <row r="692" spans="1:8">
      <c r="A692" s="105" t="str">
        <f t="shared" si="42"/>
        <v>„Водоснабдяване и канализация“ ЕАД - Бургас</v>
      </c>
      <c r="B692" s="105" t="str">
        <f t="shared" si="43"/>
        <v>812115210</v>
      </c>
      <c r="C692" s="581">
        <f t="shared" si="44"/>
        <v>42735</v>
      </c>
      <c r="D692" s="105" t="s">
        <v>568</v>
      </c>
      <c r="E692" s="496">
        <v>8</v>
      </c>
      <c r="F692" s="105" t="s">
        <v>567</v>
      </c>
      <c r="H692" s="105">
        <f>'Справка 6'!K34</f>
        <v>0</v>
      </c>
    </row>
    <row r="693" spans="1:8">
      <c r="A693" s="105" t="str">
        <f t="shared" si="42"/>
        <v>„Водоснабдяване и канализация“ ЕАД - Бургас</v>
      </c>
      <c r="B693" s="105" t="str">
        <f t="shared" si="43"/>
        <v>812115210</v>
      </c>
      <c r="C693" s="581">
        <f t="shared" si="44"/>
        <v>42735</v>
      </c>
      <c r="D693" s="105" t="s">
        <v>569</v>
      </c>
      <c r="E693" s="496">
        <v>8</v>
      </c>
      <c r="F693" s="105" t="s">
        <v>121</v>
      </c>
      <c r="H693" s="105">
        <f>'Справка 6'!K35</f>
        <v>0</v>
      </c>
    </row>
    <row r="694" spans="1:8">
      <c r="A694" s="105" t="str">
        <f t="shared" si="42"/>
        <v>„Водоснабдяване и канализация“ ЕАД - Бургас</v>
      </c>
      <c r="B694" s="105" t="str">
        <f t="shared" si="43"/>
        <v>812115210</v>
      </c>
      <c r="C694" s="581">
        <f t="shared" si="44"/>
        <v>42735</v>
      </c>
      <c r="D694" s="105" t="s">
        <v>571</v>
      </c>
      <c r="E694" s="496">
        <v>8</v>
      </c>
      <c r="F694" s="105" t="s">
        <v>570</v>
      </c>
      <c r="H694" s="105">
        <f>'Справка 6'!K36</f>
        <v>0</v>
      </c>
    </row>
    <row r="695" spans="1:8">
      <c r="A695" s="105" t="str">
        <f t="shared" si="42"/>
        <v>„Водоснабдяване и канализация“ ЕАД - Бургас</v>
      </c>
      <c r="B695" s="105" t="str">
        <f t="shared" si="43"/>
        <v>812115210</v>
      </c>
      <c r="C695" s="581">
        <f t="shared" si="44"/>
        <v>42735</v>
      </c>
      <c r="D695" s="105" t="s">
        <v>573</v>
      </c>
      <c r="E695" s="496">
        <v>8</v>
      </c>
      <c r="F695" s="105" t="s">
        <v>572</v>
      </c>
      <c r="H695" s="105">
        <f>'Справка 6'!K37</f>
        <v>0</v>
      </c>
    </row>
    <row r="696" spans="1:8">
      <c r="A696" s="105" t="str">
        <f t="shared" si="42"/>
        <v>„Водоснабдяване и канализация“ ЕАД - Бургас</v>
      </c>
      <c r="B696" s="105" t="str">
        <f t="shared" si="43"/>
        <v>812115210</v>
      </c>
      <c r="C696" s="581">
        <f t="shared" si="44"/>
        <v>42735</v>
      </c>
      <c r="D696" s="105" t="s">
        <v>575</v>
      </c>
      <c r="E696" s="496">
        <v>8</v>
      </c>
      <c r="F696" s="105" t="s">
        <v>574</v>
      </c>
      <c r="H696" s="105">
        <f>'Справка 6'!K38</f>
        <v>0</v>
      </c>
    </row>
    <row r="697" spans="1:8">
      <c r="A697" s="105" t="str">
        <f t="shared" si="42"/>
        <v>„Водоснабдяване и канализация“ ЕАД - Бургас</v>
      </c>
      <c r="B697" s="105" t="str">
        <f t="shared" si="43"/>
        <v>812115210</v>
      </c>
      <c r="C697" s="581">
        <f t="shared" si="44"/>
        <v>42735</v>
      </c>
      <c r="D697" s="105" t="s">
        <v>576</v>
      </c>
      <c r="E697" s="496">
        <v>8</v>
      </c>
      <c r="F697" s="105" t="s">
        <v>542</v>
      </c>
      <c r="H697" s="105">
        <f>'Справка 6'!K39</f>
        <v>0</v>
      </c>
    </row>
    <row r="698" spans="1:8">
      <c r="A698" s="105" t="str">
        <f t="shared" si="42"/>
        <v>„Водоснабдяване и канализация“ ЕАД - Бургас</v>
      </c>
      <c r="B698" s="105" t="str">
        <f t="shared" si="43"/>
        <v>812115210</v>
      </c>
      <c r="C698" s="581">
        <f t="shared" si="44"/>
        <v>42735</v>
      </c>
      <c r="D698" s="105" t="s">
        <v>578</v>
      </c>
      <c r="E698" s="496">
        <v>8</v>
      </c>
      <c r="F698" s="105" t="s">
        <v>827</v>
      </c>
      <c r="H698" s="105">
        <f>'Справка 6'!K40</f>
        <v>0</v>
      </c>
    </row>
    <row r="699" spans="1:8">
      <c r="A699" s="105" t="str">
        <f t="shared" si="42"/>
        <v>„Водоснабдяване и канализация“ ЕАД - Бургас</v>
      </c>
      <c r="B699" s="105" t="str">
        <f t="shared" si="43"/>
        <v>812115210</v>
      </c>
      <c r="C699" s="581">
        <f t="shared" si="44"/>
        <v>42735</v>
      </c>
      <c r="D699" s="105" t="s">
        <v>581</v>
      </c>
      <c r="E699" s="496">
        <v>8</v>
      </c>
      <c r="F699" s="105" t="s">
        <v>580</v>
      </c>
      <c r="H699" s="105">
        <f>'Справка 6'!K41</f>
        <v>0</v>
      </c>
    </row>
    <row r="700" spans="1:8">
      <c r="A700" s="105" t="str">
        <f t="shared" si="42"/>
        <v>„Водоснабдяване и канализация“ ЕАД - Бургас</v>
      </c>
      <c r="B700" s="105" t="str">
        <f t="shared" si="43"/>
        <v>812115210</v>
      </c>
      <c r="C700" s="581">
        <f t="shared" si="44"/>
        <v>42735</v>
      </c>
      <c r="D700" s="105" t="s">
        <v>583</v>
      </c>
      <c r="E700" s="496">
        <v>8</v>
      </c>
      <c r="F700" s="105" t="s">
        <v>582</v>
      </c>
      <c r="H700" s="105">
        <f>'Справка 6'!K42</f>
        <v>86510</v>
      </c>
    </row>
    <row r="701" spans="1:8">
      <c r="A701" s="105" t="str">
        <f t="shared" si="42"/>
        <v>„Водоснабдяване и канализация“ ЕАД - Бургас</v>
      </c>
      <c r="B701" s="105" t="str">
        <f t="shared" si="43"/>
        <v>812115210</v>
      </c>
      <c r="C701" s="581">
        <f t="shared" si="44"/>
        <v>42735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„Водоснабдяване и канализация“ ЕАД - Бургас</v>
      </c>
      <c r="B702" s="105" t="str">
        <f t="shared" si="43"/>
        <v>812115210</v>
      </c>
      <c r="C702" s="581">
        <f t="shared" si="44"/>
        <v>42735</v>
      </c>
      <c r="D702" s="105" t="s">
        <v>526</v>
      </c>
      <c r="E702" s="496">
        <v>9</v>
      </c>
      <c r="F702" s="105" t="s">
        <v>525</v>
      </c>
      <c r="H702" s="105">
        <f>'Справка 6'!L12</f>
        <v>238</v>
      </c>
    </row>
    <row r="703" spans="1:8">
      <c r="A703" s="105" t="str">
        <f t="shared" si="42"/>
        <v>„Водоснабдяване и канализация“ ЕАД - Бургас</v>
      </c>
      <c r="B703" s="105" t="str">
        <f t="shared" si="43"/>
        <v>812115210</v>
      </c>
      <c r="C703" s="581">
        <f t="shared" si="44"/>
        <v>42735</v>
      </c>
      <c r="D703" s="105" t="s">
        <v>529</v>
      </c>
      <c r="E703" s="496">
        <v>9</v>
      </c>
      <c r="F703" s="105" t="s">
        <v>528</v>
      </c>
      <c r="H703" s="105">
        <f>'Справка 6'!L13</f>
        <v>561</v>
      </c>
    </row>
    <row r="704" spans="1:8">
      <c r="A704" s="105" t="str">
        <f t="shared" si="42"/>
        <v>„Водоснабдяване и канализация“ ЕАД - Бургас</v>
      </c>
      <c r="B704" s="105" t="str">
        <f t="shared" si="43"/>
        <v>812115210</v>
      </c>
      <c r="C704" s="581">
        <f t="shared" si="44"/>
        <v>42735</v>
      </c>
      <c r="D704" s="105" t="s">
        <v>532</v>
      </c>
      <c r="E704" s="496">
        <v>9</v>
      </c>
      <c r="F704" s="105" t="s">
        <v>531</v>
      </c>
      <c r="H704" s="105">
        <f>'Справка 6'!L14</f>
        <v>779</v>
      </c>
    </row>
    <row r="705" spans="1:8">
      <c r="A705" s="105" t="str">
        <f t="shared" si="42"/>
        <v>„Водоснабдяване и канализация“ ЕАД - Бургас</v>
      </c>
      <c r="B705" s="105" t="str">
        <f t="shared" si="43"/>
        <v>812115210</v>
      </c>
      <c r="C705" s="581">
        <f t="shared" si="44"/>
        <v>42735</v>
      </c>
      <c r="D705" s="105" t="s">
        <v>535</v>
      </c>
      <c r="E705" s="496">
        <v>9</v>
      </c>
      <c r="F705" s="105" t="s">
        <v>534</v>
      </c>
      <c r="H705" s="105">
        <f>'Справка 6'!L15</f>
        <v>898</v>
      </c>
    </row>
    <row r="706" spans="1:8">
      <c r="A706" s="105" t="str">
        <f t="shared" si="42"/>
        <v>„Водоснабдяване и канализация“ ЕАД - Бургас</v>
      </c>
      <c r="B706" s="105" t="str">
        <f t="shared" si="43"/>
        <v>812115210</v>
      </c>
      <c r="C706" s="581">
        <f t="shared" si="44"/>
        <v>42735</v>
      </c>
      <c r="D706" s="105" t="s">
        <v>537</v>
      </c>
      <c r="E706" s="496">
        <v>9</v>
      </c>
      <c r="F706" s="105" t="s">
        <v>536</v>
      </c>
      <c r="H706" s="105">
        <f>'Справка 6'!L16</f>
        <v>9</v>
      </c>
    </row>
    <row r="707" spans="1:8">
      <c r="A707" s="105" t="str">
        <f t="shared" si="42"/>
        <v>„Водоснабдяване и канализация“ ЕАД - Бургас</v>
      </c>
      <c r="B707" s="105" t="str">
        <f t="shared" si="43"/>
        <v>812115210</v>
      </c>
      <c r="C707" s="581">
        <f t="shared" si="44"/>
        <v>42735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„Водоснабдяване и канализация“ ЕАД - Бургас</v>
      </c>
      <c r="B708" s="105" t="str">
        <f t="shared" si="43"/>
        <v>812115210</v>
      </c>
      <c r="C708" s="581">
        <f t="shared" si="44"/>
        <v>42735</v>
      </c>
      <c r="D708" s="105" t="s">
        <v>543</v>
      </c>
      <c r="E708" s="496">
        <v>9</v>
      </c>
      <c r="F708" s="105" t="s">
        <v>542</v>
      </c>
      <c r="H708" s="105">
        <f>'Справка 6'!L18</f>
        <v>0</v>
      </c>
    </row>
    <row r="709" spans="1:8">
      <c r="A709" s="105" t="str">
        <f t="shared" si="42"/>
        <v>„Водоснабдяване и канализация“ ЕАД - Бургас</v>
      </c>
      <c r="B709" s="105" t="str">
        <f t="shared" si="43"/>
        <v>812115210</v>
      </c>
      <c r="C709" s="581">
        <f t="shared" si="44"/>
        <v>42735</v>
      </c>
      <c r="D709" s="105" t="s">
        <v>545</v>
      </c>
      <c r="E709" s="496">
        <v>9</v>
      </c>
      <c r="F709" s="105" t="s">
        <v>828</v>
      </c>
      <c r="H709" s="105">
        <f>'Справка 6'!L19</f>
        <v>2485</v>
      </c>
    </row>
    <row r="710" spans="1:8">
      <c r="A710" s="105" t="str">
        <f t="shared" si="42"/>
        <v>„Водоснабдяване и канализация“ ЕАД - Бургас</v>
      </c>
      <c r="B710" s="105" t="str">
        <f t="shared" si="43"/>
        <v>812115210</v>
      </c>
      <c r="C710" s="581">
        <f t="shared" si="44"/>
        <v>42735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„Водоснабдяване и канализация“ ЕАД - Бургас</v>
      </c>
      <c r="B711" s="105" t="str">
        <f t="shared" si="43"/>
        <v>812115210</v>
      </c>
      <c r="C711" s="581">
        <f t="shared" si="44"/>
        <v>42735</v>
      </c>
      <c r="D711" s="105" t="s">
        <v>549</v>
      </c>
      <c r="E711" s="496">
        <v>9</v>
      </c>
      <c r="F711" s="105" t="s">
        <v>548</v>
      </c>
      <c r="H711" s="105">
        <f>'Справка 6'!L21</f>
        <v>0</v>
      </c>
    </row>
    <row r="712" spans="1:8">
      <c r="A712" s="105" t="str">
        <f t="shared" si="42"/>
        <v>„Водоснабдяване и канализация“ ЕАД - Бургас</v>
      </c>
      <c r="B712" s="105" t="str">
        <f t="shared" si="43"/>
        <v>812115210</v>
      </c>
      <c r="C712" s="581">
        <f t="shared" si="44"/>
        <v>42735</v>
      </c>
      <c r="D712" s="105" t="s">
        <v>553</v>
      </c>
      <c r="E712" s="496">
        <v>9</v>
      </c>
      <c r="F712" s="105" t="s">
        <v>552</v>
      </c>
      <c r="H712" s="105">
        <f>'Справка 6'!L23</f>
        <v>2068</v>
      </c>
    </row>
    <row r="713" spans="1:8">
      <c r="A713" s="105" t="str">
        <f t="shared" si="42"/>
        <v>„Водоснабдяване и канализация“ ЕАД - Бургас</v>
      </c>
      <c r="B713" s="105" t="str">
        <f t="shared" si="43"/>
        <v>812115210</v>
      </c>
      <c r="C713" s="581">
        <f t="shared" si="44"/>
        <v>42735</v>
      </c>
      <c r="D713" s="105" t="s">
        <v>555</v>
      </c>
      <c r="E713" s="496">
        <v>9</v>
      </c>
      <c r="F713" s="105" t="s">
        <v>554</v>
      </c>
      <c r="H713" s="105">
        <f>'Справка 6'!L24</f>
        <v>0</v>
      </c>
    </row>
    <row r="714" spans="1:8">
      <c r="A714" s="105" t="str">
        <f t="shared" si="42"/>
        <v>„Водоснабдяване и канализация“ ЕАД - Бургас</v>
      </c>
      <c r="B714" s="105" t="str">
        <f t="shared" si="43"/>
        <v>812115210</v>
      </c>
      <c r="C714" s="581">
        <f t="shared" si="44"/>
        <v>42735</v>
      </c>
      <c r="D714" s="105" t="s">
        <v>557</v>
      </c>
      <c r="E714" s="496">
        <v>9</v>
      </c>
      <c r="F714" s="105" t="s">
        <v>556</v>
      </c>
      <c r="H714" s="105">
        <f>'Справка 6'!L25</f>
        <v>0</v>
      </c>
    </row>
    <row r="715" spans="1:8">
      <c r="A715" s="105" t="str">
        <f t="shared" si="42"/>
        <v>„Водоснабдяване и канализация“ ЕАД - Бургас</v>
      </c>
      <c r="B715" s="105" t="str">
        <f t="shared" si="43"/>
        <v>812115210</v>
      </c>
      <c r="C715" s="581">
        <f t="shared" si="44"/>
        <v>42735</v>
      </c>
      <c r="D715" s="105" t="s">
        <v>558</v>
      </c>
      <c r="E715" s="496">
        <v>9</v>
      </c>
      <c r="F715" s="105" t="s">
        <v>542</v>
      </c>
      <c r="H715" s="105">
        <f>'Справка 6'!L26</f>
        <v>0</v>
      </c>
    </row>
    <row r="716" spans="1:8">
      <c r="A716" s="105" t="str">
        <f t="shared" si="42"/>
        <v>„Водоснабдяване и канализация“ ЕАД - Бургас</v>
      </c>
      <c r="B716" s="105" t="str">
        <f t="shared" si="43"/>
        <v>812115210</v>
      </c>
      <c r="C716" s="581">
        <f t="shared" si="44"/>
        <v>42735</v>
      </c>
      <c r="D716" s="105" t="s">
        <v>560</v>
      </c>
      <c r="E716" s="496">
        <v>9</v>
      </c>
      <c r="F716" s="105" t="s">
        <v>863</v>
      </c>
      <c r="H716" s="105">
        <f>'Справка 6'!L27</f>
        <v>2068</v>
      </c>
    </row>
    <row r="717" spans="1:8">
      <c r="A717" s="105" t="str">
        <f t="shared" ref="A717:A780" si="45">pdeName</f>
        <v>„Водоснабдяване и канализация“ ЕАД - Бургас</v>
      </c>
      <c r="B717" s="105" t="str">
        <f t="shared" ref="B717:B780" si="46">pdeBulstat</f>
        <v>812115210</v>
      </c>
      <c r="C717" s="581">
        <f t="shared" ref="C717:C780" si="47">endDate</f>
        <v>42735</v>
      </c>
      <c r="D717" s="105" t="s">
        <v>562</v>
      </c>
      <c r="E717" s="496">
        <v>9</v>
      </c>
      <c r="F717" s="105" t="s">
        <v>561</v>
      </c>
      <c r="H717" s="105">
        <f>'Справка 6'!L29</f>
        <v>0</v>
      </c>
    </row>
    <row r="718" spans="1:8">
      <c r="A718" s="105" t="str">
        <f t="shared" si="45"/>
        <v>„Водоснабдяване и канализация“ ЕАД - Бургас</v>
      </c>
      <c r="B718" s="105" t="str">
        <f t="shared" si="46"/>
        <v>812115210</v>
      </c>
      <c r="C718" s="581">
        <f t="shared" si="47"/>
        <v>42735</v>
      </c>
      <c r="D718" s="105" t="s">
        <v>563</v>
      </c>
      <c r="E718" s="496">
        <v>9</v>
      </c>
      <c r="F718" s="105" t="s">
        <v>108</v>
      </c>
      <c r="H718" s="105">
        <f>'Справка 6'!L30</f>
        <v>0</v>
      </c>
    </row>
    <row r="719" spans="1:8">
      <c r="A719" s="105" t="str">
        <f t="shared" si="45"/>
        <v>„Водоснабдяване и канализация“ ЕАД - Бургас</v>
      </c>
      <c r="B719" s="105" t="str">
        <f t="shared" si="46"/>
        <v>812115210</v>
      </c>
      <c r="C719" s="581">
        <f t="shared" si="47"/>
        <v>42735</v>
      </c>
      <c r="D719" s="105" t="s">
        <v>564</v>
      </c>
      <c r="E719" s="496">
        <v>9</v>
      </c>
      <c r="F719" s="105" t="s">
        <v>110</v>
      </c>
      <c r="H719" s="105">
        <f>'Справка 6'!L31</f>
        <v>0</v>
      </c>
    </row>
    <row r="720" spans="1:8">
      <c r="A720" s="105" t="str">
        <f t="shared" si="45"/>
        <v>„Водоснабдяване и канализация“ ЕАД - Бургас</v>
      </c>
      <c r="B720" s="105" t="str">
        <f t="shared" si="46"/>
        <v>812115210</v>
      </c>
      <c r="C720" s="581">
        <f t="shared" si="47"/>
        <v>42735</v>
      </c>
      <c r="D720" s="105" t="s">
        <v>565</v>
      </c>
      <c r="E720" s="496">
        <v>9</v>
      </c>
      <c r="F720" s="105" t="s">
        <v>113</v>
      </c>
      <c r="H720" s="105">
        <f>'Справка 6'!L32</f>
        <v>0</v>
      </c>
    </row>
    <row r="721" spans="1:8">
      <c r="A721" s="105" t="str">
        <f t="shared" si="45"/>
        <v>„Водоснабдяване и канализация“ ЕАД - Бургас</v>
      </c>
      <c r="B721" s="105" t="str">
        <f t="shared" si="46"/>
        <v>812115210</v>
      </c>
      <c r="C721" s="581">
        <f t="shared" si="47"/>
        <v>42735</v>
      </c>
      <c r="D721" s="105" t="s">
        <v>566</v>
      </c>
      <c r="E721" s="496">
        <v>9</v>
      </c>
      <c r="F721" s="105" t="s">
        <v>115</v>
      </c>
      <c r="H721" s="105">
        <f>'Справка 6'!L33</f>
        <v>0</v>
      </c>
    </row>
    <row r="722" spans="1:8">
      <c r="A722" s="105" t="str">
        <f t="shared" si="45"/>
        <v>„Водоснабдяване и канализация“ ЕАД - Бургас</v>
      </c>
      <c r="B722" s="105" t="str">
        <f t="shared" si="46"/>
        <v>812115210</v>
      </c>
      <c r="C722" s="581">
        <f t="shared" si="47"/>
        <v>42735</v>
      </c>
      <c r="D722" s="105" t="s">
        <v>568</v>
      </c>
      <c r="E722" s="496">
        <v>9</v>
      </c>
      <c r="F722" s="105" t="s">
        <v>567</v>
      </c>
      <c r="H722" s="105">
        <f>'Справка 6'!L34</f>
        <v>0</v>
      </c>
    </row>
    <row r="723" spans="1:8">
      <c r="A723" s="105" t="str">
        <f t="shared" si="45"/>
        <v>„Водоснабдяване и канализация“ ЕАД - Бургас</v>
      </c>
      <c r="B723" s="105" t="str">
        <f t="shared" si="46"/>
        <v>812115210</v>
      </c>
      <c r="C723" s="581">
        <f t="shared" si="47"/>
        <v>42735</v>
      </c>
      <c r="D723" s="105" t="s">
        <v>569</v>
      </c>
      <c r="E723" s="496">
        <v>9</v>
      </c>
      <c r="F723" s="105" t="s">
        <v>121</v>
      </c>
      <c r="H723" s="105">
        <f>'Справка 6'!L35</f>
        <v>0</v>
      </c>
    </row>
    <row r="724" spans="1:8">
      <c r="A724" s="105" t="str">
        <f t="shared" si="45"/>
        <v>„Водоснабдяване и канализация“ ЕАД - Бургас</v>
      </c>
      <c r="B724" s="105" t="str">
        <f t="shared" si="46"/>
        <v>812115210</v>
      </c>
      <c r="C724" s="581">
        <f t="shared" si="47"/>
        <v>42735</v>
      </c>
      <c r="D724" s="105" t="s">
        <v>571</v>
      </c>
      <c r="E724" s="496">
        <v>9</v>
      </c>
      <c r="F724" s="105" t="s">
        <v>570</v>
      </c>
      <c r="H724" s="105">
        <f>'Справка 6'!L36</f>
        <v>0</v>
      </c>
    </row>
    <row r="725" spans="1:8">
      <c r="A725" s="105" t="str">
        <f t="shared" si="45"/>
        <v>„Водоснабдяване и канализация“ ЕАД - Бургас</v>
      </c>
      <c r="B725" s="105" t="str">
        <f t="shared" si="46"/>
        <v>812115210</v>
      </c>
      <c r="C725" s="581">
        <f t="shared" si="47"/>
        <v>42735</v>
      </c>
      <c r="D725" s="105" t="s">
        <v>573</v>
      </c>
      <c r="E725" s="496">
        <v>9</v>
      </c>
      <c r="F725" s="105" t="s">
        <v>572</v>
      </c>
      <c r="H725" s="105">
        <f>'Справка 6'!L37</f>
        <v>0</v>
      </c>
    </row>
    <row r="726" spans="1:8">
      <c r="A726" s="105" t="str">
        <f t="shared" si="45"/>
        <v>„Водоснабдяване и канализация“ ЕАД - Бургас</v>
      </c>
      <c r="B726" s="105" t="str">
        <f t="shared" si="46"/>
        <v>812115210</v>
      </c>
      <c r="C726" s="581">
        <f t="shared" si="47"/>
        <v>42735</v>
      </c>
      <c r="D726" s="105" t="s">
        <v>575</v>
      </c>
      <c r="E726" s="496">
        <v>9</v>
      </c>
      <c r="F726" s="105" t="s">
        <v>574</v>
      </c>
      <c r="H726" s="105">
        <f>'Справка 6'!L38</f>
        <v>0</v>
      </c>
    </row>
    <row r="727" spans="1:8">
      <c r="A727" s="105" t="str">
        <f t="shared" si="45"/>
        <v>„Водоснабдяване и канализация“ ЕАД - Бургас</v>
      </c>
      <c r="B727" s="105" t="str">
        <f t="shared" si="46"/>
        <v>812115210</v>
      </c>
      <c r="C727" s="581">
        <f t="shared" si="47"/>
        <v>42735</v>
      </c>
      <c r="D727" s="105" t="s">
        <v>576</v>
      </c>
      <c r="E727" s="496">
        <v>9</v>
      </c>
      <c r="F727" s="105" t="s">
        <v>542</v>
      </c>
      <c r="H727" s="105">
        <f>'Справка 6'!L39</f>
        <v>0</v>
      </c>
    </row>
    <row r="728" spans="1:8">
      <c r="A728" s="105" t="str">
        <f t="shared" si="45"/>
        <v>„Водоснабдяване и канализация“ ЕАД - Бургас</v>
      </c>
      <c r="B728" s="105" t="str">
        <f t="shared" si="46"/>
        <v>812115210</v>
      </c>
      <c r="C728" s="581">
        <f t="shared" si="47"/>
        <v>42735</v>
      </c>
      <c r="D728" s="105" t="s">
        <v>578</v>
      </c>
      <c r="E728" s="496">
        <v>9</v>
      </c>
      <c r="F728" s="105" t="s">
        <v>827</v>
      </c>
      <c r="H728" s="105">
        <f>'Справка 6'!L40</f>
        <v>0</v>
      </c>
    </row>
    <row r="729" spans="1:8">
      <c r="A729" s="105" t="str">
        <f t="shared" si="45"/>
        <v>„Водоснабдяване и канализация“ ЕАД - Бургас</v>
      </c>
      <c r="B729" s="105" t="str">
        <f t="shared" si="46"/>
        <v>812115210</v>
      </c>
      <c r="C729" s="581">
        <f t="shared" si="47"/>
        <v>42735</v>
      </c>
      <c r="D729" s="105" t="s">
        <v>581</v>
      </c>
      <c r="E729" s="496">
        <v>9</v>
      </c>
      <c r="F729" s="105" t="s">
        <v>580</v>
      </c>
      <c r="H729" s="105">
        <f>'Справка 6'!L41</f>
        <v>0</v>
      </c>
    </row>
    <row r="730" spans="1:8">
      <c r="A730" s="105" t="str">
        <f t="shared" si="45"/>
        <v>„Водоснабдяване и канализация“ ЕАД - Бургас</v>
      </c>
      <c r="B730" s="105" t="str">
        <f t="shared" si="46"/>
        <v>812115210</v>
      </c>
      <c r="C730" s="581">
        <f t="shared" si="47"/>
        <v>42735</v>
      </c>
      <c r="D730" s="105" t="s">
        <v>583</v>
      </c>
      <c r="E730" s="496">
        <v>9</v>
      </c>
      <c r="F730" s="105" t="s">
        <v>582</v>
      </c>
      <c r="H730" s="105">
        <f>'Справка 6'!L42</f>
        <v>4553</v>
      </c>
    </row>
    <row r="731" spans="1:8">
      <c r="A731" s="105" t="str">
        <f t="shared" si="45"/>
        <v>„Водоснабдяване и канализация“ ЕАД - Бургас</v>
      </c>
      <c r="B731" s="105" t="str">
        <f t="shared" si="46"/>
        <v>812115210</v>
      </c>
      <c r="C731" s="581">
        <f t="shared" si="47"/>
        <v>42735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„Водоснабдяване и канализация“ ЕАД - Бургас</v>
      </c>
      <c r="B732" s="105" t="str">
        <f t="shared" si="46"/>
        <v>812115210</v>
      </c>
      <c r="C732" s="581">
        <f t="shared" si="47"/>
        <v>42735</v>
      </c>
      <c r="D732" s="105" t="s">
        <v>526</v>
      </c>
      <c r="E732" s="496">
        <v>10</v>
      </c>
      <c r="F732" s="105" t="s">
        <v>525</v>
      </c>
      <c r="H732" s="105">
        <f>'Справка 6'!M12</f>
        <v>3490</v>
      </c>
    </row>
    <row r="733" spans="1:8">
      <c r="A733" s="105" t="str">
        <f t="shared" si="45"/>
        <v>„Водоснабдяване и канализация“ ЕАД - Бургас</v>
      </c>
      <c r="B733" s="105" t="str">
        <f t="shared" si="46"/>
        <v>812115210</v>
      </c>
      <c r="C733" s="581">
        <f t="shared" si="47"/>
        <v>42735</v>
      </c>
      <c r="D733" s="105" t="s">
        <v>529</v>
      </c>
      <c r="E733" s="496">
        <v>10</v>
      </c>
      <c r="F733" s="105" t="s">
        <v>528</v>
      </c>
      <c r="H733" s="105">
        <f>'Справка 6'!M13</f>
        <v>11677</v>
      </c>
    </row>
    <row r="734" spans="1:8">
      <c r="A734" s="105" t="str">
        <f t="shared" si="45"/>
        <v>„Водоснабдяване и канализация“ ЕАД - Бургас</v>
      </c>
      <c r="B734" s="105" t="str">
        <f t="shared" si="46"/>
        <v>812115210</v>
      </c>
      <c r="C734" s="581">
        <f t="shared" si="47"/>
        <v>42735</v>
      </c>
      <c r="D734" s="105" t="s">
        <v>532</v>
      </c>
      <c r="E734" s="496">
        <v>10</v>
      </c>
      <c r="F734" s="105" t="s">
        <v>531</v>
      </c>
      <c r="H734" s="105">
        <f>'Справка 6'!M14</f>
        <v>49582</v>
      </c>
    </row>
    <row r="735" spans="1:8">
      <c r="A735" s="105" t="str">
        <f t="shared" si="45"/>
        <v>„Водоснабдяване и канализация“ ЕАД - Бургас</v>
      </c>
      <c r="B735" s="105" t="str">
        <f t="shared" si="46"/>
        <v>812115210</v>
      </c>
      <c r="C735" s="581">
        <f t="shared" si="47"/>
        <v>42735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„Водоснабдяване и канализация“ ЕАД - Бургас</v>
      </c>
      <c r="B736" s="105" t="str">
        <f t="shared" si="46"/>
        <v>812115210</v>
      </c>
      <c r="C736" s="581">
        <f t="shared" si="47"/>
        <v>42735</v>
      </c>
      <c r="D736" s="105" t="s">
        <v>537</v>
      </c>
      <c r="E736" s="496">
        <v>10</v>
      </c>
      <c r="F736" s="105" t="s">
        <v>536</v>
      </c>
      <c r="H736" s="105">
        <f>'Справка 6'!M16</f>
        <v>22</v>
      </c>
    </row>
    <row r="737" spans="1:8">
      <c r="A737" s="105" t="str">
        <f t="shared" si="45"/>
        <v>„Водоснабдяване и канализация“ ЕАД - Бургас</v>
      </c>
      <c r="B737" s="105" t="str">
        <f t="shared" si="46"/>
        <v>812115210</v>
      </c>
      <c r="C737" s="581">
        <f t="shared" si="47"/>
        <v>42735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„Водоснабдяване и канализация“ ЕАД - Бургас</v>
      </c>
      <c r="B738" s="105" t="str">
        <f t="shared" si="46"/>
        <v>812115210</v>
      </c>
      <c r="C738" s="581">
        <f t="shared" si="47"/>
        <v>42735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„Водоснабдяване и канализация“ ЕАД - Бургас</v>
      </c>
      <c r="B739" s="105" t="str">
        <f t="shared" si="46"/>
        <v>812115210</v>
      </c>
      <c r="C739" s="581">
        <f t="shared" si="47"/>
        <v>42735</v>
      </c>
      <c r="D739" s="105" t="s">
        <v>545</v>
      </c>
      <c r="E739" s="496">
        <v>10</v>
      </c>
      <c r="F739" s="105" t="s">
        <v>828</v>
      </c>
      <c r="H739" s="105">
        <f>'Справка 6'!M19</f>
        <v>64771</v>
      </c>
    </row>
    <row r="740" spans="1:8">
      <c r="A740" s="105" t="str">
        <f t="shared" si="45"/>
        <v>„Водоснабдяване и канализация“ ЕАД - Бургас</v>
      </c>
      <c r="B740" s="105" t="str">
        <f t="shared" si="46"/>
        <v>812115210</v>
      </c>
      <c r="C740" s="581">
        <f t="shared" si="47"/>
        <v>42735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„Водоснабдяване и канализация“ ЕАД - Бургас</v>
      </c>
      <c r="B741" s="105" t="str">
        <f t="shared" si="46"/>
        <v>812115210</v>
      </c>
      <c r="C741" s="581">
        <f t="shared" si="47"/>
        <v>42735</v>
      </c>
      <c r="D741" s="105" t="s">
        <v>549</v>
      </c>
      <c r="E741" s="496">
        <v>10</v>
      </c>
      <c r="F741" s="105" t="s">
        <v>548</v>
      </c>
      <c r="H741" s="105">
        <f>'Справка 6'!M21</f>
        <v>0</v>
      </c>
    </row>
    <row r="742" spans="1:8">
      <c r="A742" s="105" t="str">
        <f t="shared" si="45"/>
        <v>„Водоснабдяване и канализация“ ЕАД - Бургас</v>
      </c>
      <c r="B742" s="105" t="str">
        <f t="shared" si="46"/>
        <v>812115210</v>
      </c>
      <c r="C742" s="581">
        <f t="shared" si="47"/>
        <v>42735</v>
      </c>
      <c r="D742" s="105" t="s">
        <v>553</v>
      </c>
      <c r="E742" s="496">
        <v>10</v>
      </c>
      <c r="F742" s="105" t="s">
        <v>552</v>
      </c>
      <c r="H742" s="105">
        <f>'Справка 6'!M23</f>
        <v>1008</v>
      </c>
    </row>
    <row r="743" spans="1:8">
      <c r="A743" s="105" t="str">
        <f t="shared" si="45"/>
        <v>„Водоснабдяване и канализация“ ЕАД - Бургас</v>
      </c>
      <c r="B743" s="105" t="str">
        <f t="shared" si="46"/>
        <v>812115210</v>
      </c>
      <c r="C743" s="581">
        <f t="shared" si="47"/>
        <v>42735</v>
      </c>
      <c r="D743" s="105" t="s">
        <v>555</v>
      </c>
      <c r="E743" s="496">
        <v>10</v>
      </c>
      <c r="F743" s="105" t="s">
        <v>554</v>
      </c>
      <c r="H743" s="105">
        <f>'Справка 6'!M24</f>
        <v>0</v>
      </c>
    </row>
    <row r="744" spans="1:8">
      <c r="A744" s="105" t="str">
        <f t="shared" si="45"/>
        <v>„Водоснабдяване и канализация“ ЕАД - Бургас</v>
      </c>
      <c r="B744" s="105" t="str">
        <f t="shared" si="46"/>
        <v>812115210</v>
      </c>
      <c r="C744" s="581">
        <f t="shared" si="47"/>
        <v>42735</v>
      </c>
      <c r="D744" s="105" t="s">
        <v>557</v>
      </c>
      <c r="E744" s="496">
        <v>10</v>
      </c>
      <c r="F744" s="105" t="s">
        <v>556</v>
      </c>
      <c r="H744" s="105">
        <f>'Справка 6'!M25</f>
        <v>0</v>
      </c>
    </row>
    <row r="745" spans="1:8">
      <c r="A745" s="105" t="str">
        <f t="shared" si="45"/>
        <v>„Водоснабдяване и канализация“ ЕАД - Бургас</v>
      </c>
      <c r="B745" s="105" t="str">
        <f t="shared" si="46"/>
        <v>812115210</v>
      </c>
      <c r="C745" s="581">
        <f t="shared" si="47"/>
        <v>42735</v>
      </c>
      <c r="D745" s="105" t="s">
        <v>558</v>
      </c>
      <c r="E745" s="496">
        <v>10</v>
      </c>
      <c r="F745" s="105" t="s">
        <v>542</v>
      </c>
      <c r="H745" s="105">
        <f>'Справка 6'!M26</f>
        <v>0</v>
      </c>
    </row>
    <row r="746" spans="1:8">
      <c r="A746" s="105" t="str">
        <f t="shared" si="45"/>
        <v>„Водоснабдяване и канализация“ ЕАД - Бургас</v>
      </c>
      <c r="B746" s="105" t="str">
        <f t="shared" si="46"/>
        <v>812115210</v>
      </c>
      <c r="C746" s="581">
        <f t="shared" si="47"/>
        <v>42735</v>
      </c>
      <c r="D746" s="105" t="s">
        <v>560</v>
      </c>
      <c r="E746" s="496">
        <v>10</v>
      </c>
      <c r="F746" s="105" t="s">
        <v>863</v>
      </c>
      <c r="H746" s="105">
        <f>'Справка 6'!M27</f>
        <v>1008</v>
      </c>
    </row>
    <row r="747" spans="1:8">
      <c r="A747" s="105" t="str">
        <f t="shared" si="45"/>
        <v>„Водоснабдяване и канализация“ ЕАД - Бургас</v>
      </c>
      <c r="B747" s="105" t="str">
        <f t="shared" si="46"/>
        <v>812115210</v>
      </c>
      <c r="C747" s="581">
        <f t="shared" si="47"/>
        <v>42735</v>
      </c>
      <c r="D747" s="105" t="s">
        <v>562</v>
      </c>
      <c r="E747" s="496">
        <v>10</v>
      </c>
      <c r="F747" s="105" t="s">
        <v>561</v>
      </c>
      <c r="H747" s="105">
        <f>'Справка 6'!M29</f>
        <v>0</v>
      </c>
    </row>
    <row r="748" spans="1:8">
      <c r="A748" s="105" t="str">
        <f t="shared" si="45"/>
        <v>„Водоснабдяване и канализация“ ЕАД - Бургас</v>
      </c>
      <c r="B748" s="105" t="str">
        <f t="shared" si="46"/>
        <v>812115210</v>
      </c>
      <c r="C748" s="581">
        <f t="shared" si="47"/>
        <v>42735</v>
      </c>
      <c r="D748" s="105" t="s">
        <v>563</v>
      </c>
      <c r="E748" s="496">
        <v>10</v>
      </c>
      <c r="F748" s="105" t="s">
        <v>108</v>
      </c>
      <c r="H748" s="105">
        <f>'Справка 6'!M30</f>
        <v>0</v>
      </c>
    </row>
    <row r="749" spans="1:8">
      <c r="A749" s="105" t="str">
        <f t="shared" si="45"/>
        <v>„Водоснабдяване и канализация“ ЕАД - Бургас</v>
      </c>
      <c r="B749" s="105" t="str">
        <f t="shared" si="46"/>
        <v>812115210</v>
      </c>
      <c r="C749" s="581">
        <f t="shared" si="47"/>
        <v>42735</v>
      </c>
      <c r="D749" s="105" t="s">
        <v>564</v>
      </c>
      <c r="E749" s="496">
        <v>10</v>
      </c>
      <c r="F749" s="105" t="s">
        <v>110</v>
      </c>
      <c r="H749" s="105">
        <f>'Справка 6'!M31</f>
        <v>0</v>
      </c>
    </row>
    <row r="750" spans="1:8">
      <c r="A750" s="105" t="str">
        <f t="shared" si="45"/>
        <v>„Водоснабдяване и канализация“ ЕАД - Бургас</v>
      </c>
      <c r="B750" s="105" t="str">
        <f t="shared" si="46"/>
        <v>812115210</v>
      </c>
      <c r="C750" s="581">
        <f t="shared" si="47"/>
        <v>42735</v>
      </c>
      <c r="D750" s="105" t="s">
        <v>565</v>
      </c>
      <c r="E750" s="496">
        <v>10</v>
      </c>
      <c r="F750" s="105" t="s">
        <v>113</v>
      </c>
      <c r="H750" s="105">
        <f>'Справка 6'!M32</f>
        <v>0</v>
      </c>
    </row>
    <row r="751" spans="1:8">
      <c r="A751" s="105" t="str">
        <f t="shared" si="45"/>
        <v>„Водоснабдяване и канализация“ ЕАД - Бургас</v>
      </c>
      <c r="B751" s="105" t="str">
        <f t="shared" si="46"/>
        <v>812115210</v>
      </c>
      <c r="C751" s="581">
        <f t="shared" si="47"/>
        <v>42735</v>
      </c>
      <c r="D751" s="105" t="s">
        <v>566</v>
      </c>
      <c r="E751" s="496">
        <v>10</v>
      </c>
      <c r="F751" s="105" t="s">
        <v>115</v>
      </c>
      <c r="H751" s="105">
        <f>'Справка 6'!M33</f>
        <v>0</v>
      </c>
    </row>
    <row r="752" spans="1:8">
      <c r="A752" s="105" t="str">
        <f t="shared" si="45"/>
        <v>„Водоснабдяване и канализация“ ЕАД - Бургас</v>
      </c>
      <c r="B752" s="105" t="str">
        <f t="shared" si="46"/>
        <v>812115210</v>
      </c>
      <c r="C752" s="581">
        <f t="shared" si="47"/>
        <v>42735</v>
      </c>
      <c r="D752" s="105" t="s">
        <v>568</v>
      </c>
      <c r="E752" s="496">
        <v>10</v>
      </c>
      <c r="F752" s="105" t="s">
        <v>567</v>
      </c>
      <c r="H752" s="105">
        <f>'Справка 6'!M34</f>
        <v>0</v>
      </c>
    </row>
    <row r="753" spans="1:8">
      <c r="A753" s="105" t="str">
        <f t="shared" si="45"/>
        <v>„Водоснабдяване и канализация“ ЕАД - Бургас</v>
      </c>
      <c r="B753" s="105" t="str">
        <f t="shared" si="46"/>
        <v>812115210</v>
      </c>
      <c r="C753" s="581">
        <f t="shared" si="47"/>
        <v>42735</v>
      </c>
      <c r="D753" s="105" t="s">
        <v>569</v>
      </c>
      <c r="E753" s="496">
        <v>10</v>
      </c>
      <c r="F753" s="105" t="s">
        <v>121</v>
      </c>
      <c r="H753" s="105">
        <f>'Справка 6'!M35</f>
        <v>0</v>
      </c>
    </row>
    <row r="754" spans="1:8">
      <c r="A754" s="105" t="str">
        <f t="shared" si="45"/>
        <v>„Водоснабдяване и канализация“ ЕАД - Бургас</v>
      </c>
      <c r="B754" s="105" t="str">
        <f t="shared" si="46"/>
        <v>812115210</v>
      </c>
      <c r="C754" s="581">
        <f t="shared" si="47"/>
        <v>42735</v>
      </c>
      <c r="D754" s="105" t="s">
        <v>571</v>
      </c>
      <c r="E754" s="496">
        <v>10</v>
      </c>
      <c r="F754" s="105" t="s">
        <v>570</v>
      </c>
      <c r="H754" s="105">
        <f>'Справка 6'!M36</f>
        <v>0</v>
      </c>
    </row>
    <row r="755" spans="1:8">
      <c r="A755" s="105" t="str">
        <f t="shared" si="45"/>
        <v>„Водоснабдяване и канализация“ ЕАД - Бургас</v>
      </c>
      <c r="B755" s="105" t="str">
        <f t="shared" si="46"/>
        <v>812115210</v>
      </c>
      <c r="C755" s="581">
        <f t="shared" si="47"/>
        <v>42735</v>
      </c>
      <c r="D755" s="105" t="s">
        <v>573</v>
      </c>
      <c r="E755" s="496">
        <v>10</v>
      </c>
      <c r="F755" s="105" t="s">
        <v>572</v>
      </c>
      <c r="H755" s="105">
        <f>'Справка 6'!M37</f>
        <v>0</v>
      </c>
    </row>
    <row r="756" spans="1:8">
      <c r="A756" s="105" t="str">
        <f t="shared" si="45"/>
        <v>„Водоснабдяване и канализация“ ЕАД - Бургас</v>
      </c>
      <c r="B756" s="105" t="str">
        <f t="shared" si="46"/>
        <v>812115210</v>
      </c>
      <c r="C756" s="581">
        <f t="shared" si="47"/>
        <v>42735</v>
      </c>
      <c r="D756" s="105" t="s">
        <v>575</v>
      </c>
      <c r="E756" s="496">
        <v>10</v>
      </c>
      <c r="F756" s="105" t="s">
        <v>574</v>
      </c>
      <c r="H756" s="105">
        <f>'Справка 6'!M38</f>
        <v>0</v>
      </c>
    </row>
    <row r="757" spans="1:8">
      <c r="A757" s="105" t="str">
        <f t="shared" si="45"/>
        <v>„Водоснабдяване и канализация“ ЕАД - Бургас</v>
      </c>
      <c r="B757" s="105" t="str">
        <f t="shared" si="46"/>
        <v>812115210</v>
      </c>
      <c r="C757" s="581">
        <f t="shared" si="47"/>
        <v>42735</v>
      </c>
      <c r="D757" s="105" t="s">
        <v>576</v>
      </c>
      <c r="E757" s="496">
        <v>10</v>
      </c>
      <c r="F757" s="105" t="s">
        <v>542</v>
      </c>
      <c r="H757" s="105">
        <f>'Справка 6'!M39</f>
        <v>0</v>
      </c>
    </row>
    <row r="758" spans="1:8">
      <c r="A758" s="105" t="str">
        <f t="shared" si="45"/>
        <v>„Водоснабдяване и канализация“ ЕАД - Бургас</v>
      </c>
      <c r="B758" s="105" t="str">
        <f t="shared" si="46"/>
        <v>812115210</v>
      </c>
      <c r="C758" s="581">
        <f t="shared" si="47"/>
        <v>42735</v>
      </c>
      <c r="D758" s="105" t="s">
        <v>578</v>
      </c>
      <c r="E758" s="496">
        <v>10</v>
      </c>
      <c r="F758" s="105" t="s">
        <v>827</v>
      </c>
      <c r="H758" s="105">
        <f>'Справка 6'!M40</f>
        <v>0</v>
      </c>
    </row>
    <row r="759" spans="1:8">
      <c r="A759" s="105" t="str">
        <f t="shared" si="45"/>
        <v>„Водоснабдяване и канализация“ ЕАД - Бургас</v>
      </c>
      <c r="B759" s="105" t="str">
        <f t="shared" si="46"/>
        <v>812115210</v>
      </c>
      <c r="C759" s="581">
        <f t="shared" si="47"/>
        <v>42735</v>
      </c>
      <c r="D759" s="105" t="s">
        <v>581</v>
      </c>
      <c r="E759" s="496">
        <v>10</v>
      </c>
      <c r="F759" s="105" t="s">
        <v>580</v>
      </c>
      <c r="H759" s="105">
        <f>'Справка 6'!M41</f>
        <v>0</v>
      </c>
    </row>
    <row r="760" spans="1:8">
      <c r="A760" s="105" t="str">
        <f t="shared" si="45"/>
        <v>„Водоснабдяване и канализация“ ЕАД - Бургас</v>
      </c>
      <c r="B760" s="105" t="str">
        <f t="shared" si="46"/>
        <v>812115210</v>
      </c>
      <c r="C760" s="581">
        <f t="shared" si="47"/>
        <v>42735</v>
      </c>
      <c r="D760" s="105" t="s">
        <v>583</v>
      </c>
      <c r="E760" s="496">
        <v>10</v>
      </c>
      <c r="F760" s="105" t="s">
        <v>582</v>
      </c>
      <c r="H760" s="105">
        <f>'Справка 6'!M42</f>
        <v>65779</v>
      </c>
    </row>
    <row r="761" spans="1:8">
      <c r="A761" s="105" t="str">
        <f t="shared" si="45"/>
        <v>„Водоснабдяване и канализация“ ЕАД - Бургас</v>
      </c>
      <c r="B761" s="105" t="str">
        <f t="shared" si="46"/>
        <v>812115210</v>
      </c>
      <c r="C761" s="581">
        <f t="shared" si="47"/>
        <v>42735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„Водоснабдяване и канализация“ ЕАД - Бургас</v>
      </c>
      <c r="B762" s="105" t="str">
        <f t="shared" si="46"/>
        <v>812115210</v>
      </c>
      <c r="C762" s="581">
        <f t="shared" si="47"/>
        <v>42735</v>
      </c>
      <c r="D762" s="105" t="s">
        <v>526</v>
      </c>
      <c r="E762" s="496">
        <v>11</v>
      </c>
      <c r="F762" s="105" t="s">
        <v>525</v>
      </c>
      <c r="H762" s="105">
        <f>'Справка 6'!N12</f>
        <v>2647</v>
      </c>
    </row>
    <row r="763" spans="1:8">
      <c r="A763" s="105" t="str">
        <f t="shared" si="45"/>
        <v>„Водоснабдяване и канализация“ ЕАД - Бургас</v>
      </c>
      <c r="B763" s="105" t="str">
        <f t="shared" si="46"/>
        <v>812115210</v>
      </c>
      <c r="C763" s="581">
        <f t="shared" si="47"/>
        <v>42735</v>
      </c>
      <c r="D763" s="105" t="s">
        <v>529</v>
      </c>
      <c r="E763" s="496">
        <v>11</v>
      </c>
      <c r="F763" s="105" t="s">
        <v>528</v>
      </c>
      <c r="H763" s="105">
        <f>'Справка 6'!N13</f>
        <v>7773</v>
      </c>
    </row>
    <row r="764" spans="1:8">
      <c r="A764" s="105" t="str">
        <f t="shared" si="45"/>
        <v>„Водоснабдяване и канализация“ ЕАД - Бургас</v>
      </c>
      <c r="B764" s="105" t="str">
        <f t="shared" si="46"/>
        <v>812115210</v>
      </c>
      <c r="C764" s="581">
        <f t="shared" si="47"/>
        <v>42735</v>
      </c>
      <c r="D764" s="105" t="s">
        <v>532</v>
      </c>
      <c r="E764" s="496">
        <v>11</v>
      </c>
      <c r="F764" s="105" t="s">
        <v>531</v>
      </c>
      <c r="H764" s="105">
        <f>'Справка 6'!N14</f>
        <v>68</v>
      </c>
    </row>
    <row r="765" spans="1:8">
      <c r="A765" s="105" t="str">
        <f t="shared" si="45"/>
        <v>„Водоснабдяване и канализация“ ЕАД - Бургас</v>
      </c>
      <c r="B765" s="105" t="str">
        <f t="shared" si="46"/>
        <v>812115210</v>
      </c>
      <c r="C765" s="581">
        <f t="shared" si="47"/>
        <v>42735</v>
      </c>
      <c r="D765" s="105" t="s">
        <v>535</v>
      </c>
      <c r="E765" s="496">
        <v>11</v>
      </c>
      <c r="F765" s="105" t="s">
        <v>534</v>
      </c>
      <c r="H765" s="105">
        <f>'Справка 6'!N15</f>
        <v>11809</v>
      </c>
    </row>
    <row r="766" spans="1:8">
      <c r="A766" s="105" t="str">
        <f t="shared" si="45"/>
        <v>„Водоснабдяване и канализация“ ЕАД - Бургас</v>
      </c>
      <c r="B766" s="105" t="str">
        <f t="shared" si="46"/>
        <v>812115210</v>
      </c>
      <c r="C766" s="581">
        <f t="shared" si="47"/>
        <v>42735</v>
      </c>
      <c r="D766" s="105" t="s">
        <v>537</v>
      </c>
      <c r="E766" s="496">
        <v>11</v>
      </c>
      <c r="F766" s="105" t="s">
        <v>536</v>
      </c>
      <c r="H766" s="105">
        <f>'Справка 6'!N16</f>
        <v>127</v>
      </c>
    </row>
    <row r="767" spans="1:8">
      <c r="A767" s="105" t="str">
        <f t="shared" si="45"/>
        <v>„Водоснабдяване и канализация“ ЕАД - Бургас</v>
      </c>
      <c r="B767" s="105" t="str">
        <f t="shared" si="46"/>
        <v>812115210</v>
      </c>
      <c r="C767" s="581">
        <f t="shared" si="47"/>
        <v>42735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„Водоснабдяване и канализация“ ЕАД - Бургас</v>
      </c>
      <c r="B768" s="105" t="str">
        <f t="shared" si="46"/>
        <v>812115210</v>
      </c>
      <c r="C768" s="581">
        <f t="shared" si="47"/>
        <v>42735</v>
      </c>
      <c r="D768" s="105" t="s">
        <v>543</v>
      </c>
      <c r="E768" s="496">
        <v>11</v>
      </c>
      <c r="F768" s="105" t="s">
        <v>542</v>
      </c>
      <c r="H768" s="105">
        <f>'Справка 6'!N18</f>
        <v>0</v>
      </c>
    </row>
    <row r="769" spans="1:8">
      <c r="A769" s="105" t="str">
        <f t="shared" si="45"/>
        <v>„Водоснабдяване и канализация“ ЕАД - Бургас</v>
      </c>
      <c r="B769" s="105" t="str">
        <f t="shared" si="46"/>
        <v>812115210</v>
      </c>
      <c r="C769" s="581">
        <f t="shared" si="47"/>
        <v>42735</v>
      </c>
      <c r="D769" s="105" t="s">
        <v>545</v>
      </c>
      <c r="E769" s="496">
        <v>11</v>
      </c>
      <c r="F769" s="105" t="s">
        <v>828</v>
      </c>
      <c r="H769" s="105">
        <f>'Справка 6'!N19</f>
        <v>22424</v>
      </c>
    </row>
    <row r="770" spans="1:8">
      <c r="A770" s="105" t="str">
        <f t="shared" si="45"/>
        <v>„Водоснабдяване и канализация“ ЕАД - Бургас</v>
      </c>
      <c r="B770" s="105" t="str">
        <f t="shared" si="46"/>
        <v>812115210</v>
      </c>
      <c r="C770" s="581">
        <f t="shared" si="47"/>
        <v>42735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„Водоснабдяване и канализация“ ЕАД - Бургас</v>
      </c>
      <c r="B771" s="105" t="str">
        <f t="shared" si="46"/>
        <v>812115210</v>
      </c>
      <c r="C771" s="581">
        <f t="shared" si="47"/>
        <v>42735</v>
      </c>
      <c r="D771" s="105" t="s">
        <v>549</v>
      </c>
      <c r="E771" s="496">
        <v>11</v>
      </c>
      <c r="F771" s="105" t="s">
        <v>548</v>
      </c>
      <c r="H771" s="105">
        <f>'Справка 6'!N21</f>
        <v>0</v>
      </c>
    </row>
    <row r="772" spans="1:8">
      <c r="A772" s="105" t="str">
        <f t="shared" si="45"/>
        <v>„Водоснабдяване и канализация“ ЕАД - Бургас</v>
      </c>
      <c r="B772" s="105" t="str">
        <f t="shared" si="46"/>
        <v>812115210</v>
      </c>
      <c r="C772" s="581">
        <f t="shared" si="47"/>
        <v>42735</v>
      </c>
      <c r="D772" s="105" t="s">
        <v>553</v>
      </c>
      <c r="E772" s="496">
        <v>11</v>
      </c>
      <c r="F772" s="105" t="s">
        <v>552</v>
      </c>
      <c r="H772" s="105">
        <f>'Справка 6'!N23</f>
        <v>2860</v>
      </c>
    </row>
    <row r="773" spans="1:8">
      <c r="A773" s="105" t="str">
        <f t="shared" si="45"/>
        <v>„Водоснабдяване и канализация“ ЕАД - Бургас</v>
      </c>
      <c r="B773" s="105" t="str">
        <f t="shared" si="46"/>
        <v>812115210</v>
      </c>
      <c r="C773" s="581">
        <f t="shared" si="47"/>
        <v>42735</v>
      </c>
      <c r="D773" s="105" t="s">
        <v>555</v>
      </c>
      <c r="E773" s="496">
        <v>11</v>
      </c>
      <c r="F773" s="105" t="s">
        <v>554</v>
      </c>
      <c r="H773" s="105">
        <f>'Справка 6'!N24</f>
        <v>0</v>
      </c>
    </row>
    <row r="774" spans="1:8">
      <c r="A774" s="105" t="str">
        <f t="shared" si="45"/>
        <v>„Водоснабдяване и канализация“ ЕАД - Бургас</v>
      </c>
      <c r="B774" s="105" t="str">
        <f t="shared" si="46"/>
        <v>812115210</v>
      </c>
      <c r="C774" s="581">
        <f t="shared" si="47"/>
        <v>42735</v>
      </c>
      <c r="D774" s="105" t="s">
        <v>557</v>
      </c>
      <c r="E774" s="496">
        <v>11</v>
      </c>
      <c r="F774" s="105" t="s">
        <v>556</v>
      </c>
      <c r="H774" s="105">
        <f>'Справка 6'!N25</f>
        <v>0</v>
      </c>
    </row>
    <row r="775" spans="1:8">
      <c r="A775" s="105" t="str">
        <f t="shared" si="45"/>
        <v>„Водоснабдяване и канализация“ ЕАД - Бургас</v>
      </c>
      <c r="B775" s="105" t="str">
        <f t="shared" si="46"/>
        <v>812115210</v>
      </c>
      <c r="C775" s="581">
        <f t="shared" si="47"/>
        <v>42735</v>
      </c>
      <c r="D775" s="105" t="s">
        <v>558</v>
      </c>
      <c r="E775" s="496">
        <v>11</v>
      </c>
      <c r="F775" s="105" t="s">
        <v>542</v>
      </c>
      <c r="H775" s="105">
        <f>'Справка 6'!N26</f>
        <v>0</v>
      </c>
    </row>
    <row r="776" spans="1:8">
      <c r="A776" s="105" t="str">
        <f t="shared" si="45"/>
        <v>„Водоснабдяване и канализация“ ЕАД - Бургас</v>
      </c>
      <c r="B776" s="105" t="str">
        <f t="shared" si="46"/>
        <v>812115210</v>
      </c>
      <c r="C776" s="581">
        <f t="shared" si="47"/>
        <v>42735</v>
      </c>
      <c r="D776" s="105" t="s">
        <v>560</v>
      </c>
      <c r="E776" s="496">
        <v>11</v>
      </c>
      <c r="F776" s="105" t="s">
        <v>863</v>
      </c>
      <c r="H776" s="105">
        <f>'Справка 6'!N27</f>
        <v>2860</v>
      </c>
    </row>
    <row r="777" spans="1:8">
      <c r="A777" s="105" t="str">
        <f t="shared" si="45"/>
        <v>„Водоснабдяване и канализация“ ЕАД - Бургас</v>
      </c>
      <c r="B777" s="105" t="str">
        <f t="shared" si="46"/>
        <v>812115210</v>
      </c>
      <c r="C777" s="581">
        <f t="shared" si="47"/>
        <v>42735</v>
      </c>
      <c r="D777" s="105" t="s">
        <v>562</v>
      </c>
      <c r="E777" s="496">
        <v>11</v>
      </c>
      <c r="F777" s="105" t="s">
        <v>561</v>
      </c>
      <c r="H777" s="105">
        <f>'Справка 6'!N29</f>
        <v>0</v>
      </c>
    </row>
    <row r="778" spans="1:8">
      <c r="A778" s="105" t="str">
        <f t="shared" si="45"/>
        <v>„Водоснабдяване и канализация“ ЕАД - Бургас</v>
      </c>
      <c r="B778" s="105" t="str">
        <f t="shared" si="46"/>
        <v>812115210</v>
      </c>
      <c r="C778" s="581">
        <f t="shared" si="47"/>
        <v>42735</v>
      </c>
      <c r="D778" s="105" t="s">
        <v>563</v>
      </c>
      <c r="E778" s="496">
        <v>11</v>
      </c>
      <c r="F778" s="105" t="s">
        <v>108</v>
      </c>
      <c r="H778" s="105">
        <f>'Справка 6'!N30</f>
        <v>0</v>
      </c>
    </row>
    <row r="779" spans="1:8">
      <c r="A779" s="105" t="str">
        <f t="shared" si="45"/>
        <v>„Водоснабдяване и канализация“ ЕАД - Бургас</v>
      </c>
      <c r="B779" s="105" t="str">
        <f t="shared" si="46"/>
        <v>812115210</v>
      </c>
      <c r="C779" s="581">
        <f t="shared" si="47"/>
        <v>42735</v>
      </c>
      <c r="D779" s="105" t="s">
        <v>564</v>
      </c>
      <c r="E779" s="496">
        <v>11</v>
      </c>
      <c r="F779" s="105" t="s">
        <v>110</v>
      </c>
      <c r="H779" s="105">
        <f>'Справка 6'!N31</f>
        <v>0</v>
      </c>
    </row>
    <row r="780" spans="1:8">
      <c r="A780" s="105" t="str">
        <f t="shared" si="45"/>
        <v>„Водоснабдяване и канализация“ ЕАД - Бургас</v>
      </c>
      <c r="B780" s="105" t="str">
        <f t="shared" si="46"/>
        <v>812115210</v>
      </c>
      <c r="C780" s="581">
        <f t="shared" si="47"/>
        <v>42735</v>
      </c>
      <c r="D780" s="105" t="s">
        <v>565</v>
      </c>
      <c r="E780" s="496">
        <v>11</v>
      </c>
      <c r="F780" s="105" t="s">
        <v>113</v>
      </c>
      <c r="H780" s="105">
        <f>'Справка 6'!N32</f>
        <v>0</v>
      </c>
    </row>
    <row r="781" spans="1:8">
      <c r="A781" s="105" t="str">
        <f t="shared" ref="A781:A844" si="48">pdeName</f>
        <v>„Водоснабдяване и канализация“ ЕАД - Бургас</v>
      </c>
      <c r="B781" s="105" t="str">
        <f t="shared" ref="B781:B844" si="49">pdeBulstat</f>
        <v>812115210</v>
      </c>
      <c r="C781" s="581">
        <f t="shared" ref="C781:C844" si="50">endDate</f>
        <v>42735</v>
      </c>
      <c r="D781" s="105" t="s">
        <v>566</v>
      </c>
      <c r="E781" s="496">
        <v>11</v>
      </c>
      <c r="F781" s="105" t="s">
        <v>115</v>
      </c>
      <c r="H781" s="105">
        <f>'Справка 6'!N33</f>
        <v>0</v>
      </c>
    </row>
    <row r="782" spans="1:8">
      <c r="A782" s="105" t="str">
        <f t="shared" si="48"/>
        <v>„Водоснабдяване и канализация“ ЕАД - Бургас</v>
      </c>
      <c r="B782" s="105" t="str">
        <f t="shared" si="49"/>
        <v>812115210</v>
      </c>
      <c r="C782" s="581">
        <f t="shared" si="50"/>
        <v>42735</v>
      </c>
      <c r="D782" s="105" t="s">
        <v>568</v>
      </c>
      <c r="E782" s="496">
        <v>11</v>
      </c>
      <c r="F782" s="105" t="s">
        <v>567</v>
      </c>
      <c r="H782" s="105">
        <f>'Справка 6'!N34</f>
        <v>0</v>
      </c>
    </row>
    <row r="783" spans="1:8">
      <c r="A783" s="105" t="str">
        <f t="shared" si="48"/>
        <v>„Водоснабдяване и канализация“ ЕАД - Бургас</v>
      </c>
      <c r="B783" s="105" t="str">
        <f t="shared" si="49"/>
        <v>812115210</v>
      </c>
      <c r="C783" s="581">
        <f t="shared" si="50"/>
        <v>42735</v>
      </c>
      <c r="D783" s="105" t="s">
        <v>569</v>
      </c>
      <c r="E783" s="496">
        <v>11</v>
      </c>
      <c r="F783" s="105" t="s">
        <v>121</v>
      </c>
      <c r="H783" s="105">
        <f>'Справка 6'!N35</f>
        <v>0</v>
      </c>
    </row>
    <row r="784" spans="1:8">
      <c r="A784" s="105" t="str">
        <f t="shared" si="48"/>
        <v>„Водоснабдяване и канализация“ ЕАД - Бургас</v>
      </c>
      <c r="B784" s="105" t="str">
        <f t="shared" si="49"/>
        <v>812115210</v>
      </c>
      <c r="C784" s="581">
        <f t="shared" si="50"/>
        <v>42735</v>
      </c>
      <c r="D784" s="105" t="s">
        <v>571</v>
      </c>
      <c r="E784" s="496">
        <v>11</v>
      </c>
      <c r="F784" s="105" t="s">
        <v>570</v>
      </c>
      <c r="H784" s="105">
        <f>'Справка 6'!N36</f>
        <v>0</v>
      </c>
    </row>
    <row r="785" spans="1:8">
      <c r="A785" s="105" t="str">
        <f t="shared" si="48"/>
        <v>„Водоснабдяване и канализация“ ЕАД - Бургас</v>
      </c>
      <c r="B785" s="105" t="str">
        <f t="shared" si="49"/>
        <v>812115210</v>
      </c>
      <c r="C785" s="581">
        <f t="shared" si="50"/>
        <v>42735</v>
      </c>
      <c r="D785" s="105" t="s">
        <v>573</v>
      </c>
      <c r="E785" s="496">
        <v>11</v>
      </c>
      <c r="F785" s="105" t="s">
        <v>572</v>
      </c>
      <c r="H785" s="105">
        <f>'Справка 6'!N37</f>
        <v>0</v>
      </c>
    </row>
    <row r="786" spans="1:8">
      <c r="A786" s="105" t="str">
        <f t="shared" si="48"/>
        <v>„Водоснабдяване и канализация“ ЕАД - Бургас</v>
      </c>
      <c r="B786" s="105" t="str">
        <f t="shared" si="49"/>
        <v>812115210</v>
      </c>
      <c r="C786" s="581">
        <f t="shared" si="50"/>
        <v>42735</v>
      </c>
      <c r="D786" s="105" t="s">
        <v>575</v>
      </c>
      <c r="E786" s="496">
        <v>11</v>
      </c>
      <c r="F786" s="105" t="s">
        <v>574</v>
      </c>
      <c r="H786" s="105">
        <f>'Справка 6'!N38</f>
        <v>0</v>
      </c>
    </row>
    <row r="787" spans="1:8">
      <c r="A787" s="105" t="str">
        <f t="shared" si="48"/>
        <v>„Водоснабдяване и канализация“ ЕАД - Бургас</v>
      </c>
      <c r="B787" s="105" t="str">
        <f t="shared" si="49"/>
        <v>812115210</v>
      </c>
      <c r="C787" s="581">
        <f t="shared" si="50"/>
        <v>42735</v>
      </c>
      <c r="D787" s="105" t="s">
        <v>576</v>
      </c>
      <c r="E787" s="496">
        <v>11</v>
      </c>
      <c r="F787" s="105" t="s">
        <v>542</v>
      </c>
      <c r="H787" s="105">
        <f>'Справка 6'!N39</f>
        <v>0</v>
      </c>
    </row>
    <row r="788" spans="1:8">
      <c r="A788" s="105" t="str">
        <f t="shared" si="48"/>
        <v>„Водоснабдяване и канализация“ ЕАД - Бургас</v>
      </c>
      <c r="B788" s="105" t="str">
        <f t="shared" si="49"/>
        <v>812115210</v>
      </c>
      <c r="C788" s="581">
        <f t="shared" si="50"/>
        <v>42735</v>
      </c>
      <c r="D788" s="105" t="s">
        <v>578</v>
      </c>
      <c r="E788" s="496">
        <v>11</v>
      </c>
      <c r="F788" s="105" t="s">
        <v>827</v>
      </c>
      <c r="H788" s="105">
        <f>'Справка 6'!N40</f>
        <v>0</v>
      </c>
    </row>
    <row r="789" spans="1:8">
      <c r="A789" s="105" t="str">
        <f t="shared" si="48"/>
        <v>„Водоснабдяване и канализация“ ЕАД - Бургас</v>
      </c>
      <c r="B789" s="105" t="str">
        <f t="shared" si="49"/>
        <v>812115210</v>
      </c>
      <c r="C789" s="581">
        <f t="shared" si="50"/>
        <v>42735</v>
      </c>
      <c r="D789" s="105" t="s">
        <v>581</v>
      </c>
      <c r="E789" s="496">
        <v>11</v>
      </c>
      <c r="F789" s="105" t="s">
        <v>580</v>
      </c>
      <c r="H789" s="105">
        <f>'Справка 6'!N41</f>
        <v>0</v>
      </c>
    </row>
    <row r="790" spans="1:8">
      <c r="A790" s="105" t="str">
        <f t="shared" si="48"/>
        <v>„Водоснабдяване и канализация“ ЕАД - Бургас</v>
      </c>
      <c r="B790" s="105" t="str">
        <f t="shared" si="49"/>
        <v>812115210</v>
      </c>
      <c r="C790" s="581">
        <f t="shared" si="50"/>
        <v>42735</v>
      </c>
      <c r="D790" s="105" t="s">
        <v>583</v>
      </c>
      <c r="E790" s="496">
        <v>11</v>
      </c>
      <c r="F790" s="105" t="s">
        <v>582</v>
      </c>
      <c r="H790" s="105">
        <f>'Справка 6'!N42</f>
        <v>25284</v>
      </c>
    </row>
    <row r="791" spans="1:8">
      <c r="A791" s="105" t="str">
        <f t="shared" si="48"/>
        <v>„Водоснабдяване и канализация“ ЕАД - Бургас</v>
      </c>
      <c r="B791" s="105" t="str">
        <f t="shared" si="49"/>
        <v>812115210</v>
      </c>
      <c r="C791" s="581">
        <f t="shared" si="50"/>
        <v>42735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„Водоснабдяване и канализация“ ЕАД - Бургас</v>
      </c>
      <c r="B792" s="105" t="str">
        <f t="shared" si="49"/>
        <v>812115210</v>
      </c>
      <c r="C792" s="581">
        <f t="shared" si="50"/>
        <v>42735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„Водоснабдяване и канализация“ ЕАД - Бургас</v>
      </c>
      <c r="B793" s="105" t="str">
        <f t="shared" si="49"/>
        <v>812115210</v>
      </c>
      <c r="C793" s="581">
        <f t="shared" si="50"/>
        <v>42735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„Водоснабдяване и канализация“ ЕАД - Бургас</v>
      </c>
      <c r="B794" s="105" t="str">
        <f t="shared" si="49"/>
        <v>812115210</v>
      </c>
      <c r="C794" s="581">
        <f t="shared" si="50"/>
        <v>42735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„Водоснабдяване и канализация“ ЕАД - Бургас</v>
      </c>
      <c r="B795" s="105" t="str">
        <f t="shared" si="49"/>
        <v>812115210</v>
      </c>
      <c r="C795" s="581">
        <f t="shared" si="50"/>
        <v>42735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„Водоснабдяване и канализация“ ЕАД - Бургас</v>
      </c>
      <c r="B796" s="105" t="str">
        <f t="shared" si="49"/>
        <v>812115210</v>
      </c>
      <c r="C796" s="581">
        <f t="shared" si="50"/>
        <v>42735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„Водоснабдяване и канализация“ ЕАД - Бургас</v>
      </c>
      <c r="B797" s="105" t="str">
        <f t="shared" si="49"/>
        <v>812115210</v>
      </c>
      <c r="C797" s="581">
        <f t="shared" si="50"/>
        <v>42735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„Водоснабдяване и канализация“ ЕАД - Бургас</v>
      </c>
      <c r="B798" s="105" t="str">
        <f t="shared" si="49"/>
        <v>812115210</v>
      </c>
      <c r="C798" s="581">
        <f t="shared" si="50"/>
        <v>42735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„Водоснабдяване и канализация“ ЕАД - Бургас</v>
      </c>
      <c r="B799" s="105" t="str">
        <f t="shared" si="49"/>
        <v>812115210</v>
      </c>
      <c r="C799" s="581">
        <f t="shared" si="50"/>
        <v>42735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„Водоснабдяване и канализация“ ЕАД - Бургас</v>
      </c>
      <c r="B800" s="105" t="str">
        <f t="shared" si="49"/>
        <v>812115210</v>
      </c>
      <c r="C800" s="581">
        <f t="shared" si="50"/>
        <v>42735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„Водоснабдяване и канализация“ ЕАД - Бургас</v>
      </c>
      <c r="B801" s="105" t="str">
        <f t="shared" si="49"/>
        <v>812115210</v>
      </c>
      <c r="C801" s="581">
        <f t="shared" si="50"/>
        <v>42735</v>
      </c>
      <c r="D801" s="105" t="s">
        <v>549</v>
      </c>
      <c r="E801" s="496">
        <v>12</v>
      </c>
      <c r="F801" s="105" t="s">
        <v>548</v>
      </c>
      <c r="H801" s="105">
        <f>'Справка 6'!O21</f>
        <v>0</v>
      </c>
    </row>
    <row r="802" spans="1:8">
      <c r="A802" s="105" t="str">
        <f t="shared" si="48"/>
        <v>„Водоснабдяване и канализация“ ЕАД - Бургас</v>
      </c>
      <c r="B802" s="105" t="str">
        <f t="shared" si="49"/>
        <v>812115210</v>
      </c>
      <c r="C802" s="581">
        <f t="shared" si="50"/>
        <v>42735</v>
      </c>
      <c r="D802" s="105" t="s">
        <v>553</v>
      </c>
      <c r="E802" s="496">
        <v>12</v>
      </c>
      <c r="F802" s="105" t="s">
        <v>552</v>
      </c>
      <c r="H802" s="105">
        <f>'Справка 6'!O23</f>
        <v>0</v>
      </c>
    </row>
    <row r="803" spans="1:8">
      <c r="A803" s="105" t="str">
        <f t="shared" si="48"/>
        <v>„Водоснабдяване и канализация“ ЕАД - Бургас</v>
      </c>
      <c r="B803" s="105" t="str">
        <f t="shared" si="49"/>
        <v>812115210</v>
      </c>
      <c r="C803" s="581">
        <f t="shared" si="50"/>
        <v>42735</v>
      </c>
      <c r="D803" s="105" t="s">
        <v>555</v>
      </c>
      <c r="E803" s="496">
        <v>12</v>
      </c>
      <c r="F803" s="105" t="s">
        <v>554</v>
      </c>
      <c r="H803" s="105">
        <f>'Справка 6'!O24</f>
        <v>0</v>
      </c>
    </row>
    <row r="804" spans="1:8">
      <c r="A804" s="105" t="str">
        <f t="shared" si="48"/>
        <v>„Водоснабдяване и канализация“ ЕАД - Бургас</v>
      </c>
      <c r="B804" s="105" t="str">
        <f t="shared" si="49"/>
        <v>812115210</v>
      </c>
      <c r="C804" s="581">
        <f t="shared" si="50"/>
        <v>42735</v>
      </c>
      <c r="D804" s="105" t="s">
        <v>557</v>
      </c>
      <c r="E804" s="496">
        <v>12</v>
      </c>
      <c r="F804" s="105" t="s">
        <v>556</v>
      </c>
      <c r="H804" s="105">
        <f>'Справка 6'!O25</f>
        <v>0</v>
      </c>
    </row>
    <row r="805" spans="1:8">
      <c r="A805" s="105" t="str">
        <f t="shared" si="48"/>
        <v>„Водоснабдяване и канализация“ ЕАД - Бургас</v>
      </c>
      <c r="B805" s="105" t="str">
        <f t="shared" si="49"/>
        <v>812115210</v>
      </c>
      <c r="C805" s="581">
        <f t="shared" si="50"/>
        <v>42735</v>
      </c>
      <c r="D805" s="105" t="s">
        <v>558</v>
      </c>
      <c r="E805" s="496">
        <v>12</v>
      </c>
      <c r="F805" s="105" t="s">
        <v>542</v>
      </c>
      <c r="H805" s="105">
        <f>'Справка 6'!O26</f>
        <v>0</v>
      </c>
    </row>
    <row r="806" spans="1:8">
      <c r="A806" s="105" t="str">
        <f t="shared" si="48"/>
        <v>„Водоснабдяване и канализация“ ЕАД - Бургас</v>
      </c>
      <c r="B806" s="105" t="str">
        <f t="shared" si="49"/>
        <v>812115210</v>
      </c>
      <c r="C806" s="581">
        <f t="shared" si="50"/>
        <v>42735</v>
      </c>
      <c r="D806" s="105" t="s">
        <v>560</v>
      </c>
      <c r="E806" s="496">
        <v>12</v>
      </c>
      <c r="F806" s="105" t="s">
        <v>863</v>
      </c>
      <c r="H806" s="105">
        <f>'Справка 6'!O27</f>
        <v>0</v>
      </c>
    </row>
    <row r="807" spans="1:8">
      <c r="A807" s="105" t="str">
        <f t="shared" si="48"/>
        <v>„Водоснабдяване и канализация“ ЕАД - Бургас</v>
      </c>
      <c r="B807" s="105" t="str">
        <f t="shared" si="49"/>
        <v>812115210</v>
      </c>
      <c r="C807" s="581">
        <f t="shared" si="50"/>
        <v>42735</v>
      </c>
      <c r="D807" s="105" t="s">
        <v>562</v>
      </c>
      <c r="E807" s="496">
        <v>12</v>
      </c>
      <c r="F807" s="105" t="s">
        <v>561</v>
      </c>
      <c r="H807" s="105">
        <f>'Справка 6'!O29</f>
        <v>0</v>
      </c>
    </row>
    <row r="808" spans="1:8">
      <c r="A808" s="105" t="str">
        <f t="shared" si="48"/>
        <v>„Водоснабдяване и канализация“ ЕАД - Бургас</v>
      </c>
      <c r="B808" s="105" t="str">
        <f t="shared" si="49"/>
        <v>812115210</v>
      </c>
      <c r="C808" s="581">
        <f t="shared" si="50"/>
        <v>42735</v>
      </c>
      <c r="D808" s="105" t="s">
        <v>563</v>
      </c>
      <c r="E808" s="496">
        <v>12</v>
      </c>
      <c r="F808" s="105" t="s">
        <v>108</v>
      </c>
      <c r="H808" s="105">
        <f>'Справка 6'!O30</f>
        <v>0</v>
      </c>
    </row>
    <row r="809" spans="1:8">
      <c r="A809" s="105" t="str">
        <f t="shared" si="48"/>
        <v>„Водоснабдяване и канализация“ ЕАД - Бургас</v>
      </c>
      <c r="B809" s="105" t="str">
        <f t="shared" si="49"/>
        <v>812115210</v>
      </c>
      <c r="C809" s="581">
        <f t="shared" si="50"/>
        <v>42735</v>
      </c>
      <c r="D809" s="105" t="s">
        <v>564</v>
      </c>
      <c r="E809" s="496">
        <v>12</v>
      </c>
      <c r="F809" s="105" t="s">
        <v>110</v>
      </c>
      <c r="H809" s="105">
        <f>'Справка 6'!O31</f>
        <v>0</v>
      </c>
    </row>
    <row r="810" spans="1:8">
      <c r="A810" s="105" t="str">
        <f t="shared" si="48"/>
        <v>„Водоснабдяване и канализация“ ЕАД - Бургас</v>
      </c>
      <c r="B810" s="105" t="str">
        <f t="shared" si="49"/>
        <v>812115210</v>
      </c>
      <c r="C810" s="581">
        <f t="shared" si="50"/>
        <v>42735</v>
      </c>
      <c r="D810" s="105" t="s">
        <v>565</v>
      </c>
      <c r="E810" s="496">
        <v>12</v>
      </c>
      <c r="F810" s="105" t="s">
        <v>113</v>
      </c>
      <c r="H810" s="105">
        <f>'Справка 6'!O32</f>
        <v>0</v>
      </c>
    </row>
    <row r="811" spans="1:8">
      <c r="A811" s="105" t="str">
        <f t="shared" si="48"/>
        <v>„Водоснабдяване и канализация“ ЕАД - Бургас</v>
      </c>
      <c r="B811" s="105" t="str">
        <f t="shared" si="49"/>
        <v>812115210</v>
      </c>
      <c r="C811" s="581">
        <f t="shared" si="50"/>
        <v>42735</v>
      </c>
      <c r="D811" s="105" t="s">
        <v>566</v>
      </c>
      <c r="E811" s="496">
        <v>12</v>
      </c>
      <c r="F811" s="105" t="s">
        <v>115</v>
      </c>
      <c r="H811" s="105">
        <f>'Справка 6'!O33</f>
        <v>0</v>
      </c>
    </row>
    <row r="812" spans="1:8">
      <c r="A812" s="105" t="str">
        <f t="shared" si="48"/>
        <v>„Водоснабдяване и канализация“ ЕАД - Бургас</v>
      </c>
      <c r="B812" s="105" t="str">
        <f t="shared" si="49"/>
        <v>812115210</v>
      </c>
      <c r="C812" s="581">
        <f t="shared" si="50"/>
        <v>42735</v>
      </c>
      <c r="D812" s="105" t="s">
        <v>568</v>
      </c>
      <c r="E812" s="496">
        <v>12</v>
      </c>
      <c r="F812" s="105" t="s">
        <v>567</v>
      </c>
      <c r="H812" s="105">
        <f>'Справка 6'!O34</f>
        <v>0</v>
      </c>
    </row>
    <row r="813" spans="1:8">
      <c r="A813" s="105" t="str">
        <f t="shared" si="48"/>
        <v>„Водоснабдяване и канализация“ ЕАД - Бургас</v>
      </c>
      <c r="B813" s="105" t="str">
        <f t="shared" si="49"/>
        <v>812115210</v>
      </c>
      <c r="C813" s="581">
        <f t="shared" si="50"/>
        <v>42735</v>
      </c>
      <c r="D813" s="105" t="s">
        <v>569</v>
      </c>
      <c r="E813" s="496">
        <v>12</v>
      </c>
      <c r="F813" s="105" t="s">
        <v>121</v>
      </c>
      <c r="H813" s="105">
        <f>'Справка 6'!O35</f>
        <v>0</v>
      </c>
    </row>
    <row r="814" spans="1:8">
      <c r="A814" s="105" t="str">
        <f t="shared" si="48"/>
        <v>„Водоснабдяване и канализация“ ЕАД - Бургас</v>
      </c>
      <c r="B814" s="105" t="str">
        <f t="shared" si="49"/>
        <v>812115210</v>
      </c>
      <c r="C814" s="581">
        <f t="shared" si="50"/>
        <v>42735</v>
      </c>
      <c r="D814" s="105" t="s">
        <v>571</v>
      </c>
      <c r="E814" s="496">
        <v>12</v>
      </c>
      <c r="F814" s="105" t="s">
        <v>570</v>
      </c>
      <c r="H814" s="105">
        <f>'Справка 6'!O36</f>
        <v>0</v>
      </c>
    </row>
    <row r="815" spans="1:8">
      <c r="A815" s="105" t="str">
        <f t="shared" si="48"/>
        <v>„Водоснабдяване и канализация“ ЕАД - Бургас</v>
      </c>
      <c r="B815" s="105" t="str">
        <f t="shared" si="49"/>
        <v>812115210</v>
      </c>
      <c r="C815" s="581">
        <f t="shared" si="50"/>
        <v>42735</v>
      </c>
      <c r="D815" s="105" t="s">
        <v>573</v>
      </c>
      <c r="E815" s="496">
        <v>12</v>
      </c>
      <c r="F815" s="105" t="s">
        <v>572</v>
      </c>
      <c r="H815" s="105">
        <f>'Справка 6'!O37</f>
        <v>0</v>
      </c>
    </row>
    <row r="816" spans="1:8">
      <c r="A816" s="105" t="str">
        <f t="shared" si="48"/>
        <v>„Водоснабдяване и канализация“ ЕАД - Бургас</v>
      </c>
      <c r="B816" s="105" t="str">
        <f t="shared" si="49"/>
        <v>812115210</v>
      </c>
      <c r="C816" s="581">
        <f t="shared" si="50"/>
        <v>42735</v>
      </c>
      <c r="D816" s="105" t="s">
        <v>575</v>
      </c>
      <c r="E816" s="496">
        <v>12</v>
      </c>
      <c r="F816" s="105" t="s">
        <v>574</v>
      </c>
      <c r="H816" s="105">
        <f>'Справка 6'!O38</f>
        <v>0</v>
      </c>
    </row>
    <row r="817" spans="1:8">
      <c r="A817" s="105" t="str">
        <f t="shared" si="48"/>
        <v>„Водоснабдяване и канализация“ ЕАД - Бургас</v>
      </c>
      <c r="B817" s="105" t="str">
        <f t="shared" si="49"/>
        <v>812115210</v>
      </c>
      <c r="C817" s="581">
        <f t="shared" si="50"/>
        <v>42735</v>
      </c>
      <c r="D817" s="105" t="s">
        <v>576</v>
      </c>
      <c r="E817" s="496">
        <v>12</v>
      </c>
      <c r="F817" s="105" t="s">
        <v>542</v>
      </c>
      <c r="H817" s="105">
        <f>'Справка 6'!O39</f>
        <v>0</v>
      </c>
    </row>
    <row r="818" spans="1:8">
      <c r="A818" s="105" t="str">
        <f t="shared" si="48"/>
        <v>„Водоснабдяване и канализация“ ЕАД - Бургас</v>
      </c>
      <c r="B818" s="105" t="str">
        <f t="shared" si="49"/>
        <v>812115210</v>
      </c>
      <c r="C818" s="581">
        <f t="shared" si="50"/>
        <v>42735</v>
      </c>
      <c r="D818" s="105" t="s">
        <v>578</v>
      </c>
      <c r="E818" s="496">
        <v>12</v>
      </c>
      <c r="F818" s="105" t="s">
        <v>827</v>
      </c>
      <c r="H818" s="105">
        <f>'Справка 6'!O40</f>
        <v>0</v>
      </c>
    </row>
    <row r="819" spans="1:8">
      <c r="A819" s="105" t="str">
        <f t="shared" si="48"/>
        <v>„Водоснабдяване и канализация“ ЕАД - Бургас</v>
      </c>
      <c r="B819" s="105" t="str">
        <f t="shared" si="49"/>
        <v>812115210</v>
      </c>
      <c r="C819" s="581">
        <f t="shared" si="50"/>
        <v>42735</v>
      </c>
      <c r="D819" s="105" t="s">
        <v>581</v>
      </c>
      <c r="E819" s="496">
        <v>12</v>
      </c>
      <c r="F819" s="105" t="s">
        <v>580</v>
      </c>
      <c r="H819" s="105">
        <f>'Справка 6'!O41</f>
        <v>0</v>
      </c>
    </row>
    <row r="820" spans="1:8">
      <c r="A820" s="105" t="str">
        <f t="shared" si="48"/>
        <v>„Водоснабдяване и канализация“ ЕАД - Бургас</v>
      </c>
      <c r="B820" s="105" t="str">
        <f t="shared" si="49"/>
        <v>812115210</v>
      </c>
      <c r="C820" s="581">
        <f t="shared" si="50"/>
        <v>42735</v>
      </c>
      <c r="D820" s="105" t="s">
        <v>583</v>
      </c>
      <c r="E820" s="496">
        <v>12</v>
      </c>
      <c r="F820" s="105" t="s">
        <v>582</v>
      </c>
      <c r="H820" s="105">
        <f>'Справка 6'!O42</f>
        <v>0</v>
      </c>
    </row>
    <row r="821" spans="1:8">
      <c r="A821" s="105" t="str">
        <f t="shared" si="48"/>
        <v>„Водоснабдяване и канализация“ ЕАД - Бургас</v>
      </c>
      <c r="B821" s="105" t="str">
        <f t="shared" si="49"/>
        <v>812115210</v>
      </c>
      <c r="C821" s="581">
        <f t="shared" si="50"/>
        <v>42735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„Водоснабдяване и канализация“ ЕАД - Бургас</v>
      </c>
      <c r="B822" s="105" t="str">
        <f t="shared" si="49"/>
        <v>812115210</v>
      </c>
      <c r="C822" s="581">
        <f t="shared" si="50"/>
        <v>42735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„Водоснабдяване и канализация“ ЕАД - Бургас</v>
      </c>
      <c r="B823" s="105" t="str">
        <f t="shared" si="49"/>
        <v>812115210</v>
      </c>
      <c r="C823" s="581">
        <f t="shared" si="50"/>
        <v>42735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„Водоснабдяване и канализация“ ЕАД - Бургас</v>
      </c>
      <c r="B824" s="105" t="str">
        <f t="shared" si="49"/>
        <v>812115210</v>
      </c>
      <c r="C824" s="581">
        <f t="shared" si="50"/>
        <v>42735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„Водоснабдяване и канализация“ ЕАД - Бургас</v>
      </c>
      <c r="B825" s="105" t="str">
        <f t="shared" si="49"/>
        <v>812115210</v>
      </c>
      <c r="C825" s="581">
        <f t="shared" si="50"/>
        <v>42735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„Водоснабдяване и канализация“ ЕАД - Бургас</v>
      </c>
      <c r="B826" s="105" t="str">
        <f t="shared" si="49"/>
        <v>812115210</v>
      </c>
      <c r="C826" s="581">
        <f t="shared" si="50"/>
        <v>42735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„Водоснабдяване и канализация“ ЕАД - Бургас</v>
      </c>
      <c r="B827" s="105" t="str">
        <f t="shared" si="49"/>
        <v>812115210</v>
      </c>
      <c r="C827" s="581">
        <f t="shared" si="50"/>
        <v>42735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„Водоснабдяване и канализация“ ЕАД - Бургас</v>
      </c>
      <c r="B828" s="105" t="str">
        <f t="shared" si="49"/>
        <v>812115210</v>
      </c>
      <c r="C828" s="581">
        <f t="shared" si="50"/>
        <v>42735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„Водоснабдяване и канализация“ ЕАД - Бургас</v>
      </c>
      <c r="B829" s="105" t="str">
        <f t="shared" si="49"/>
        <v>812115210</v>
      </c>
      <c r="C829" s="581">
        <f t="shared" si="50"/>
        <v>42735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„Водоснабдяване и канализация“ ЕАД - Бургас</v>
      </c>
      <c r="B830" s="105" t="str">
        <f t="shared" si="49"/>
        <v>812115210</v>
      </c>
      <c r="C830" s="581">
        <f t="shared" si="50"/>
        <v>42735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„Водоснабдяване и канализация“ ЕАД - Бургас</v>
      </c>
      <c r="B831" s="105" t="str">
        <f t="shared" si="49"/>
        <v>812115210</v>
      </c>
      <c r="C831" s="581">
        <f t="shared" si="50"/>
        <v>42735</v>
      </c>
      <c r="D831" s="105" t="s">
        <v>549</v>
      </c>
      <c r="E831" s="496">
        <v>13</v>
      </c>
      <c r="F831" s="105" t="s">
        <v>548</v>
      </c>
      <c r="H831" s="105">
        <f>'Справка 6'!P21</f>
        <v>0</v>
      </c>
    </row>
    <row r="832" spans="1:8">
      <c r="A832" s="105" t="str">
        <f t="shared" si="48"/>
        <v>„Водоснабдяване и канализация“ ЕАД - Бургас</v>
      </c>
      <c r="B832" s="105" t="str">
        <f t="shared" si="49"/>
        <v>812115210</v>
      </c>
      <c r="C832" s="581">
        <f t="shared" si="50"/>
        <v>42735</v>
      </c>
      <c r="D832" s="105" t="s">
        <v>553</v>
      </c>
      <c r="E832" s="496">
        <v>13</v>
      </c>
      <c r="F832" s="105" t="s">
        <v>552</v>
      </c>
      <c r="H832" s="105">
        <f>'Справка 6'!P23</f>
        <v>0</v>
      </c>
    </row>
    <row r="833" spans="1:8">
      <c r="A833" s="105" t="str">
        <f t="shared" si="48"/>
        <v>„Водоснабдяване и канализация“ ЕАД - Бургас</v>
      </c>
      <c r="B833" s="105" t="str">
        <f t="shared" si="49"/>
        <v>812115210</v>
      </c>
      <c r="C833" s="581">
        <f t="shared" si="50"/>
        <v>42735</v>
      </c>
      <c r="D833" s="105" t="s">
        <v>555</v>
      </c>
      <c r="E833" s="496">
        <v>13</v>
      </c>
      <c r="F833" s="105" t="s">
        <v>554</v>
      </c>
      <c r="H833" s="105">
        <f>'Справка 6'!P24</f>
        <v>0</v>
      </c>
    </row>
    <row r="834" spans="1:8">
      <c r="A834" s="105" t="str">
        <f t="shared" si="48"/>
        <v>„Водоснабдяване и канализация“ ЕАД - Бургас</v>
      </c>
      <c r="B834" s="105" t="str">
        <f t="shared" si="49"/>
        <v>812115210</v>
      </c>
      <c r="C834" s="581">
        <f t="shared" si="50"/>
        <v>42735</v>
      </c>
      <c r="D834" s="105" t="s">
        <v>557</v>
      </c>
      <c r="E834" s="496">
        <v>13</v>
      </c>
      <c r="F834" s="105" t="s">
        <v>556</v>
      </c>
      <c r="H834" s="105">
        <f>'Справка 6'!P25</f>
        <v>0</v>
      </c>
    </row>
    <row r="835" spans="1:8">
      <c r="A835" s="105" t="str">
        <f t="shared" si="48"/>
        <v>„Водоснабдяване и канализация“ ЕАД - Бургас</v>
      </c>
      <c r="B835" s="105" t="str">
        <f t="shared" si="49"/>
        <v>812115210</v>
      </c>
      <c r="C835" s="581">
        <f t="shared" si="50"/>
        <v>42735</v>
      </c>
      <c r="D835" s="105" t="s">
        <v>558</v>
      </c>
      <c r="E835" s="496">
        <v>13</v>
      </c>
      <c r="F835" s="105" t="s">
        <v>542</v>
      </c>
      <c r="H835" s="105">
        <f>'Справка 6'!P26</f>
        <v>0</v>
      </c>
    </row>
    <row r="836" spans="1:8">
      <c r="A836" s="105" t="str">
        <f t="shared" si="48"/>
        <v>„Водоснабдяване и канализация“ ЕАД - Бургас</v>
      </c>
      <c r="B836" s="105" t="str">
        <f t="shared" si="49"/>
        <v>812115210</v>
      </c>
      <c r="C836" s="581">
        <f t="shared" si="50"/>
        <v>42735</v>
      </c>
      <c r="D836" s="105" t="s">
        <v>560</v>
      </c>
      <c r="E836" s="496">
        <v>13</v>
      </c>
      <c r="F836" s="105" t="s">
        <v>863</v>
      </c>
      <c r="H836" s="105">
        <f>'Справка 6'!P27</f>
        <v>0</v>
      </c>
    </row>
    <row r="837" spans="1:8">
      <c r="A837" s="105" t="str">
        <f t="shared" si="48"/>
        <v>„Водоснабдяване и канализация“ ЕАД - Бургас</v>
      </c>
      <c r="B837" s="105" t="str">
        <f t="shared" si="49"/>
        <v>812115210</v>
      </c>
      <c r="C837" s="581">
        <f t="shared" si="50"/>
        <v>42735</v>
      </c>
      <c r="D837" s="105" t="s">
        <v>562</v>
      </c>
      <c r="E837" s="496">
        <v>13</v>
      </c>
      <c r="F837" s="105" t="s">
        <v>561</v>
      </c>
      <c r="H837" s="105">
        <f>'Справка 6'!P29</f>
        <v>0</v>
      </c>
    </row>
    <row r="838" spans="1:8">
      <c r="A838" s="105" t="str">
        <f t="shared" si="48"/>
        <v>„Водоснабдяване и канализация“ ЕАД - Бургас</v>
      </c>
      <c r="B838" s="105" t="str">
        <f t="shared" si="49"/>
        <v>812115210</v>
      </c>
      <c r="C838" s="581">
        <f t="shared" si="50"/>
        <v>42735</v>
      </c>
      <c r="D838" s="105" t="s">
        <v>563</v>
      </c>
      <c r="E838" s="496">
        <v>13</v>
      </c>
      <c r="F838" s="105" t="s">
        <v>108</v>
      </c>
      <c r="H838" s="105">
        <f>'Справка 6'!P30</f>
        <v>0</v>
      </c>
    </row>
    <row r="839" spans="1:8">
      <c r="A839" s="105" t="str">
        <f t="shared" si="48"/>
        <v>„Водоснабдяване и канализация“ ЕАД - Бургас</v>
      </c>
      <c r="B839" s="105" t="str">
        <f t="shared" si="49"/>
        <v>812115210</v>
      </c>
      <c r="C839" s="581">
        <f t="shared" si="50"/>
        <v>42735</v>
      </c>
      <c r="D839" s="105" t="s">
        <v>564</v>
      </c>
      <c r="E839" s="496">
        <v>13</v>
      </c>
      <c r="F839" s="105" t="s">
        <v>110</v>
      </c>
      <c r="H839" s="105">
        <f>'Справка 6'!P31</f>
        <v>0</v>
      </c>
    </row>
    <row r="840" spans="1:8">
      <c r="A840" s="105" t="str">
        <f t="shared" si="48"/>
        <v>„Водоснабдяване и канализация“ ЕАД - Бургас</v>
      </c>
      <c r="B840" s="105" t="str">
        <f t="shared" si="49"/>
        <v>812115210</v>
      </c>
      <c r="C840" s="581">
        <f t="shared" si="50"/>
        <v>42735</v>
      </c>
      <c r="D840" s="105" t="s">
        <v>565</v>
      </c>
      <c r="E840" s="496">
        <v>13</v>
      </c>
      <c r="F840" s="105" t="s">
        <v>113</v>
      </c>
      <c r="H840" s="105">
        <f>'Справка 6'!P32</f>
        <v>0</v>
      </c>
    </row>
    <row r="841" spans="1:8">
      <c r="A841" s="105" t="str">
        <f t="shared" si="48"/>
        <v>„Водоснабдяване и канализация“ ЕАД - Бургас</v>
      </c>
      <c r="B841" s="105" t="str">
        <f t="shared" si="49"/>
        <v>812115210</v>
      </c>
      <c r="C841" s="581">
        <f t="shared" si="50"/>
        <v>42735</v>
      </c>
      <c r="D841" s="105" t="s">
        <v>566</v>
      </c>
      <c r="E841" s="496">
        <v>13</v>
      </c>
      <c r="F841" s="105" t="s">
        <v>115</v>
      </c>
      <c r="H841" s="105">
        <f>'Справка 6'!P33</f>
        <v>0</v>
      </c>
    </row>
    <row r="842" spans="1:8">
      <c r="A842" s="105" t="str">
        <f t="shared" si="48"/>
        <v>„Водоснабдяване и канализация“ ЕАД - Бургас</v>
      </c>
      <c r="B842" s="105" t="str">
        <f t="shared" si="49"/>
        <v>812115210</v>
      </c>
      <c r="C842" s="581">
        <f t="shared" si="50"/>
        <v>42735</v>
      </c>
      <c r="D842" s="105" t="s">
        <v>568</v>
      </c>
      <c r="E842" s="496">
        <v>13</v>
      </c>
      <c r="F842" s="105" t="s">
        <v>567</v>
      </c>
      <c r="H842" s="105">
        <f>'Справка 6'!P34</f>
        <v>0</v>
      </c>
    </row>
    <row r="843" spans="1:8">
      <c r="A843" s="105" t="str">
        <f t="shared" si="48"/>
        <v>„Водоснабдяване и канализация“ ЕАД - Бургас</v>
      </c>
      <c r="B843" s="105" t="str">
        <f t="shared" si="49"/>
        <v>812115210</v>
      </c>
      <c r="C843" s="581">
        <f t="shared" si="50"/>
        <v>42735</v>
      </c>
      <c r="D843" s="105" t="s">
        <v>569</v>
      </c>
      <c r="E843" s="496">
        <v>13</v>
      </c>
      <c r="F843" s="105" t="s">
        <v>121</v>
      </c>
      <c r="H843" s="105">
        <f>'Справка 6'!P35</f>
        <v>0</v>
      </c>
    </row>
    <row r="844" spans="1:8">
      <c r="A844" s="105" t="str">
        <f t="shared" si="48"/>
        <v>„Водоснабдяване и канализация“ ЕАД - Бургас</v>
      </c>
      <c r="B844" s="105" t="str">
        <f t="shared" si="49"/>
        <v>812115210</v>
      </c>
      <c r="C844" s="581">
        <f t="shared" si="50"/>
        <v>42735</v>
      </c>
      <c r="D844" s="105" t="s">
        <v>571</v>
      </c>
      <c r="E844" s="496">
        <v>13</v>
      </c>
      <c r="F844" s="105" t="s">
        <v>570</v>
      </c>
      <c r="H844" s="105">
        <f>'Справка 6'!P36</f>
        <v>0</v>
      </c>
    </row>
    <row r="845" spans="1:8">
      <c r="A845" s="105" t="str">
        <f t="shared" ref="A845:A910" si="51">pdeName</f>
        <v>„Водоснабдяване и канализация“ ЕАД - Бургас</v>
      </c>
      <c r="B845" s="105" t="str">
        <f t="shared" ref="B845:B910" si="52">pdeBulstat</f>
        <v>812115210</v>
      </c>
      <c r="C845" s="581">
        <f t="shared" ref="C845:C910" si="53">endDate</f>
        <v>42735</v>
      </c>
      <c r="D845" s="105" t="s">
        <v>573</v>
      </c>
      <c r="E845" s="496">
        <v>13</v>
      </c>
      <c r="F845" s="105" t="s">
        <v>572</v>
      </c>
      <c r="H845" s="105">
        <f>'Справка 6'!P37</f>
        <v>0</v>
      </c>
    </row>
    <row r="846" spans="1:8">
      <c r="A846" s="105" t="str">
        <f t="shared" si="51"/>
        <v>„Водоснабдяване и канализация“ ЕАД - Бургас</v>
      </c>
      <c r="B846" s="105" t="str">
        <f t="shared" si="52"/>
        <v>812115210</v>
      </c>
      <c r="C846" s="581">
        <f t="shared" si="53"/>
        <v>42735</v>
      </c>
      <c r="D846" s="105" t="s">
        <v>575</v>
      </c>
      <c r="E846" s="496">
        <v>13</v>
      </c>
      <c r="F846" s="105" t="s">
        <v>574</v>
      </c>
      <c r="H846" s="105">
        <f>'Справка 6'!P38</f>
        <v>0</v>
      </c>
    </row>
    <row r="847" spans="1:8">
      <c r="A847" s="105" t="str">
        <f t="shared" si="51"/>
        <v>„Водоснабдяване и канализация“ ЕАД - Бургас</v>
      </c>
      <c r="B847" s="105" t="str">
        <f t="shared" si="52"/>
        <v>812115210</v>
      </c>
      <c r="C847" s="581">
        <f t="shared" si="53"/>
        <v>42735</v>
      </c>
      <c r="D847" s="105" t="s">
        <v>576</v>
      </c>
      <c r="E847" s="496">
        <v>13</v>
      </c>
      <c r="F847" s="105" t="s">
        <v>542</v>
      </c>
      <c r="H847" s="105">
        <f>'Справка 6'!P39</f>
        <v>0</v>
      </c>
    </row>
    <row r="848" spans="1:8">
      <c r="A848" s="105" t="str">
        <f t="shared" si="51"/>
        <v>„Водоснабдяване и канализация“ ЕАД - Бургас</v>
      </c>
      <c r="B848" s="105" t="str">
        <f t="shared" si="52"/>
        <v>812115210</v>
      </c>
      <c r="C848" s="581">
        <f t="shared" si="53"/>
        <v>42735</v>
      </c>
      <c r="D848" s="105" t="s">
        <v>578</v>
      </c>
      <c r="E848" s="496">
        <v>13</v>
      </c>
      <c r="F848" s="105" t="s">
        <v>827</v>
      </c>
      <c r="H848" s="105">
        <f>'Справка 6'!P40</f>
        <v>0</v>
      </c>
    </row>
    <row r="849" spans="1:8">
      <c r="A849" s="105" t="str">
        <f t="shared" si="51"/>
        <v>„Водоснабдяване и канализация“ ЕАД - Бургас</v>
      </c>
      <c r="B849" s="105" t="str">
        <f t="shared" si="52"/>
        <v>812115210</v>
      </c>
      <c r="C849" s="581">
        <f t="shared" si="53"/>
        <v>42735</v>
      </c>
      <c r="D849" s="105" t="s">
        <v>581</v>
      </c>
      <c r="E849" s="496">
        <v>13</v>
      </c>
      <c r="F849" s="105" t="s">
        <v>580</v>
      </c>
      <c r="H849" s="105">
        <f>'Справка 6'!P41</f>
        <v>0</v>
      </c>
    </row>
    <row r="850" spans="1:8">
      <c r="A850" s="105" t="str">
        <f t="shared" si="51"/>
        <v>„Водоснабдяване и канализация“ ЕАД - Бургас</v>
      </c>
      <c r="B850" s="105" t="str">
        <f t="shared" si="52"/>
        <v>812115210</v>
      </c>
      <c r="C850" s="581">
        <f t="shared" si="53"/>
        <v>42735</v>
      </c>
      <c r="D850" s="105" t="s">
        <v>583</v>
      </c>
      <c r="E850" s="496">
        <v>13</v>
      </c>
      <c r="F850" s="105" t="s">
        <v>582</v>
      </c>
      <c r="H850" s="105">
        <f>'Справка 6'!P42</f>
        <v>0</v>
      </c>
    </row>
    <row r="851" spans="1:8">
      <c r="A851" s="105" t="str">
        <f t="shared" si="51"/>
        <v>„Водоснабдяване и канализация“ ЕАД - Бургас</v>
      </c>
      <c r="B851" s="105" t="str">
        <f t="shared" si="52"/>
        <v>812115210</v>
      </c>
      <c r="C851" s="581">
        <f t="shared" si="53"/>
        <v>42735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„Водоснабдяване и канализация“ ЕАД - Бургас</v>
      </c>
      <c r="B852" s="105" t="str">
        <f t="shared" si="52"/>
        <v>812115210</v>
      </c>
      <c r="C852" s="581">
        <f t="shared" si="53"/>
        <v>42735</v>
      </c>
      <c r="D852" s="105" t="s">
        <v>526</v>
      </c>
      <c r="E852" s="496">
        <v>14</v>
      </c>
      <c r="F852" s="105" t="s">
        <v>525</v>
      </c>
      <c r="H852" s="105">
        <f>'Справка 6'!Q12</f>
        <v>2647</v>
      </c>
    </row>
    <row r="853" spans="1:8">
      <c r="A853" s="105" t="str">
        <f t="shared" si="51"/>
        <v>„Водоснабдяване и канализация“ ЕАД - Бургас</v>
      </c>
      <c r="B853" s="105" t="str">
        <f t="shared" si="52"/>
        <v>812115210</v>
      </c>
      <c r="C853" s="581">
        <f t="shared" si="53"/>
        <v>42735</v>
      </c>
      <c r="D853" s="105" t="s">
        <v>529</v>
      </c>
      <c r="E853" s="496">
        <v>14</v>
      </c>
      <c r="F853" s="105" t="s">
        <v>528</v>
      </c>
      <c r="H853" s="105">
        <f>'Справка 6'!Q13</f>
        <v>7773</v>
      </c>
    </row>
    <row r="854" spans="1:8">
      <c r="A854" s="105" t="str">
        <f t="shared" si="51"/>
        <v>„Водоснабдяване и канализация“ ЕАД - Бургас</v>
      </c>
      <c r="B854" s="105" t="str">
        <f t="shared" si="52"/>
        <v>812115210</v>
      </c>
      <c r="C854" s="581">
        <f t="shared" si="53"/>
        <v>42735</v>
      </c>
      <c r="D854" s="105" t="s">
        <v>532</v>
      </c>
      <c r="E854" s="496">
        <v>14</v>
      </c>
      <c r="F854" s="105" t="s">
        <v>531</v>
      </c>
      <c r="H854" s="105">
        <f>'Справка 6'!Q14</f>
        <v>68</v>
      </c>
    </row>
    <row r="855" spans="1:8">
      <c r="A855" s="105" t="str">
        <f t="shared" si="51"/>
        <v>„Водоснабдяване и канализация“ ЕАД - Бургас</v>
      </c>
      <c r="B855" s="105" t="str">
        <f t="shared" si="52"/>
        <v>812115210</v>
      </c>
      <c r="C855" s="581">
        <f t="shared" si="53"/>
        <v>42735</v>
      </c>
      <c r="D855" s="105" t="s">
        <v>535</v>
      </c>
      <c r="E855" s="496">
        <v>14</v>
      </c>
      <c r="F855" s="105" t="s">
        <v>534</v>
      </c>
      <c r="H855" s="105">
        <f>'Справка 6'!Q15</f>
        <v>11809</v>
      </c>
    </row>
    <row r="856" spans="1:8">
      <c r="A856" s="105" t="str">
        <f t="shared" si="51"/>
        <v>„Водоснабдяване и канализация“ ЕАД - Бургас</v>
      </c>
      <c r="B856" s="105" t="str">
        <f t="shared" si="52"/>
        <v>812115210</v>
      </c>
      <c r="C856" s="581">
        <f t="shared" si="53"/>
        <v>42735</v>
      </c>
      <c r="D856" s="105" t="s">
        <v>537</v>
      </c>
      <c r="E856" s="496">
        <v>14</v>
      </c>
      <c r="F856" s="105" t="s">
        <v>536</v>
      </c>
      <c r="H856" s="105">
        <f>'Справка 6'!Q16</f>
        <v>127</v>
      </c>
    </row>
    <row r="857" spans="1:8">
      <c r="A857" s="105" t="str">
        <f t="shared" si="51"/>
        <v>„Водоснабдяване и канализация“ ЕАД - Бургас</v>
      </c>
      <c r="B857" s="105" t="str">
        <f t="shared" si="52"/>
        <v>812115210</v>
      </c>
      <c r="C857" s="581">
        <f t="shared" si="53"/>
        <v>42735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„Водоснабдяване и канализация“ ЕАД - Бургас</v>
      </c>
      <c r="B858" s="105" t="str">
        <f t="shared" si="52"/>
        <v>812115210</v>
      </c>
      <c r="C858" s="581">
        <f t="shared" si="53"/>
        <v>42735</v>
      </c>
      <c r="D858" s="105" t="s">
        <v>543</v>
      </c>
      <c r="E858" s="496">
        <v>14</v>
      </c>
      <c r="F858" s="105" t="s">
        <v>542</v>
      </c>
      <c r="H858" s="105">
        <f>'Справка 6'!Q18</f>
        <v>0</v>
      </c>
    </row>
    <row r="859" spans="1:8">
      <c r="A859" s="105" t="str">
        <f t="shared" si="51"/>
        <v>„Водоснабдяване и канализация“ ЕАД - Бургас</v>
      </c>
      <c r="B859" s="105" t="str">
        <f t="shared" si="52"/>
        <v>812115210</v>
      </c>
      <c r="C859" s="581">
        <f t="shared" si="53"/>
        <v>42735</v>
      </c>
      <c r="D859" s="105" t="s">
        <v>545</v>
      </c>
      <c r="E859" s="496">
        <v>14</v>
      </c>
      <c r="F859" s="105" t="s">
        <v>828</v>
      </c>
      <c r="H859" s="105">
        <f>'Справка 6'!Q19</f>
        <v>22424</v>
      </c>
    </row>
    <row r="860" spans="1:8">
      <c r="A860" s="105" t="str">
        <f t="shared" si="51"/>
        <v>„Водоснабдяване и канализация“ ЕАД - Бургас</v>
      </c>
      <c r="B860" s="105" t="str">
        <f t="shared" si="52"/>
        <v>812115210</v>
      </c>
      <c r="C860" s="581">
        <f t="shared" si="53"/>
        <v>42735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„Водоснабдяване и канализация“ ЕАД - Бургас</v>
      </c>
      <c r="B861" s="105" t="str">
        <f t="shared" si="52"/>
        <v>812115210</v>
      </c>
      <c r="C861" s="581">
        <f t="shared" si="53"/>
        <v>42735</v>
      </c>
      <c r="D861" s="105" t="s">
        <v>549</v>
      </c>
      <c r="E861" s="496">
        <v>14</v>
      </c>
      <c r="F861" s="105" t="s">
        <v>548</v>
      </c>
      <c r="H861" s="105">
        <f>'Справка 6'!Q21</f>
        <v>0</v>
      </c>
    </row>
    <row r="862" spans="1:8">
      <c r="A862" s="105" t="str">
        <f t="shared" si="51"/>
        <v>„Водоснабдяване и канализация“ ЕАД - Бургас</v>
      </c>
      <c r="B862" s="105" t="str">
        <f t="shared" si="52"/>
        <v>812115210</v>
      </c>
      <c r="C862" s="581">
        <f t="shared" si="53"/>
        <v>42735</v>
      </c>
      <c r="D862" s="105" t="s">
        <v>553</v>
      </c>
      <c r="E862" s="496">
        <v>14</v>
      </c>
      <c r="F862" s="105" t="s">
        <v>552</v>
      </c>
      <c r="H862" s="105">
        <f>'Справка 6'!Q23</f>
        <v>2860</v>
      </c>
    </row>
    <row r="863" spans="1:8">
      <c r="A863" s="105" t="str">
        <f t="shared" si="51"/>
        <v>„Водоснабдяване и канализация“ ЕАД - Бургас</v>
      </c>
      <c r="B863" s="105" t="str">
        <f t="shared" si="52"/>
        <v>812115210</v>
      </c>
      <c r="C863" s="581">
        <f t="shared" si="53"/>
        <v>42735</v>
      </c>
      <c r="D863" s="105" t="s">
        <v>555</v>
      </c>
      <c r="E863" s="496">
        <v>14</v>
      </c>
      <c r="F863" s="105" t="s">
        <v>554</v>
      </c>
      <c r="H863" s="105">
        <f>'Справка 6'!Q24</f>
        <v>0</v>
      </c>
    </row>
    <row r="864" spans="1:8">
      <c r="A864" s="105" t="str">
        <f t="shared" si="51"/>
        <v>„Водоснабдяване и канализация“ ЕАД - Бургас</v>
      </c>
      <c r="B864" s="105" t="str">
        <f t="shared" si="52"/>
        <v>812115210</v>
      </c>
      <c r="C864" s="581">
        <f t="shared" si="53"/>
        <v>42735</v>
      </c>
      <c r="D864" s="105" t="s">
        <v>557</v>
      </c>
      <c r="E864" s="496">
        <v>14</v>
      </c>
      <c r="F864" s="105" t="s">
        <v>556</v>
      </c>
      <c r="H864" s="105">
        <f>'Справка 6'!Q25</f>
        <v>0</v>
      </c>
    </row>
    <row r="865" spans="1:8">
      <c r="A865" s="105" t="str">
        <f t="shared" si="51"/>
        <v>„Водоснабдяване и канализация“ ЕАД - Бургас</v>
      </c>
      <c r="B865" s="105" t="str">
        <f t="shared" si="52"/>
        <v>812115210</v>
      </c>
      <c r="C865" s="581">
        <f t="shared" si="53"/>
        <v>42735</v>
      </c>
      <c r="D865" s="105" t="s">
        <v>558</v>
      </c>
      <c r="E865" s="496">
        <v>14</v>
      </c>
      <c r="F865" s="105" t="s">
        <v>542</v>
      </c>
      <c r="H865" s="105">
        <f>'Справка 6'!Q26</f>
        <v>0</v>
      </c>
    </row>
    <row r="866" spans="1:8">
      <c r="A866" s="105" t="str">
        <f t="shared" si="51"/>
        <v>„Водоснабдяване и канализация“ ЕАД - Бургас</v>
      </c>
      <c r="B866" s="105" t="str">
        <f t="shared" si="52"/>
        <v>812115210</v>
      </c>
      <c r="C866" s="581">
        <f t="shared" si="53"/>
        <v>42735</v>
      </c>
      <c r="D866" s="105" t="s">
        <v>560</v>
      </c>
      <c r="E866" s="496">
        <v>14</v>
      </c>
      <c r="F866" s="105" t="s">
        <v>863</v>
      </c>
      <c r="H866" s="105">
        <f>'Справка 6'!Q27</f>
        <v>2860</v>
      </c>
    </row>
    <row r="867" spans="1:8">
      <c r="A867" s="105" t="str">
        <f t="shared" si="51"/>
        <v>„Водоснабдяване и канализация“ ЕАД - Бургас</v>
      </c>
      <c r="B867" s="105" t="str">
        <f t="shared" si="52"/>
        <v>812115210</v>
      </c>
      <c r="C867" s="581">
        <f t="shared" si="53"/>
        <v>42735</v>
      </c>
      <c r="D867" s="105" t="s">
        <v>562</v>
      </c>
      <c r="E867" s="496">
        <v>14</v>
      </c>
      <c r="F867" s="105" t="s">
        <v>561</v>
      </c>
      <c r="H867" s="105">
        <f>'Справка 6'!Q29</f>
        <v>0</v>
      </c>
    </row>
    <row r="868" spans="1:8">
      <c r="A868" s="105" t="str">
        <f t="shared" si="51"/>
        <v>„Водоснабдяване и канализация“ ЕАД - Бургас</v>
      </c>
      <c r="B868" s="105" t="str">
        <f t="shared" si="52"/>
        <v>812115210</v>
      </c>
      <c r="C868" s="581">
        <f t="shared" si="53"/>
        <v>42735</v>
      </c>
      <c r="D868" s="105" t="s">
        <v>563</v>
      </c>
      <c r="E868" s="496">
        <v>14</v>
      </c>
      <c r="F868" s="105" t="s">
        <v>108</v>
      </c>
      <c r="H868" s="105">
        <f>'Справка 6'!Q30</f>
        <v>0</v>
      </c>
    </row>
    <row r="869" spans="1:8">
      <c r="A869" s="105" t="str">
        <f t="shared" si="51"/>
        <v>„Водоснабдяване и канализация“ ЕАД - Бургас</v>
      </c>
      <c r="B869" s="105" t="str">
        <f t="shared" si="52"/>
        <v>812115210</v>
      </c>
      <c r="C869" s="581">
        <f t="shared" si="53"/>
        <v>42735</v>
      </c>
      <c r="D869" s="105" t="s">
        <v>564</v>
      </c>
      <c r="E869" s="496">
        <v>14</v>
      </c>
      <c r="F869" s="105" t="s">
        <v>110</v>
      </c>
      <c r="H869" s="105">
        <f>'Справка 6'!Q31</f>
        <v>0</v>
      </c>
    </row>
    <row r="870" spans="1:8">
      <c r="A870" s="105" t="str">
        <f t="shared" si="51"/>
        <v>„Водоснабдяване и канализация“ ЕАД - Бургас</v>
      </c>
      <c r="B870" s="105" t="str">
        <f t="shared" si="52"/>
        <v>812115210</v>
      </c>
      <c r="C870" s="581">
        <f t="shared" si="53"/>
        <v>42735</v>
      </c>
      <c r="D870" s="105" t="s">
        <v>565</v>
      </c>
      <c r="E870" s="496">
        <v>14</v>
      </c>
      <c r="F870" s="105" t="s">
        <v>113</v>
      </c>
      <c r="H870" s="105">
        <f>'Справка 6'!Q32</f>
        <v>0</v>
      </c>
    </row>
    <row r="871" spans="1:8">
      <c r="A871" s="105" t="str">
        <f t="shared" si="51"/>
        <v>„Водоснабдяване и канализация“ ЕАД - Бургас</v>
      </c>
      <c r="B871" s="105" t="str">
        <f t="shared" si="52"/>
        <v>812115210</v>
      </c>
      <c r="C871" s="581">
        <f t="shared" si="53"/>
        <v>42735</v>
      </c>
      <c r="D871" s="105" t="s">
        <v>566</v>
      </c>
      <c r="E871" s="496">
        <v>14</v>
      </c>
      <c r="F871" s="105" t="s">
        <v>115</v>
      </c>
      <c r="H871" s="105">
        <f>'Справка 6'!Q33</f>
        <v>0</v>
      </c>
    </row>
    <row r="872" spans="1:8">
      <c r="A872" s="105" t="str">
        <f t="shared" si="51"/>
        <v>„Водоснабдяване и канализация“ ЕАД - Бургас</v>
      </c>
      <c r="B872" s="105" t="str">
        <f t="shared" si="52"/>
        <v>812115210</v>
      </c>
      <c r="C872" s="581">
        <f t="shared" si="53"/>
        <v>42735</v>
      </c>
      <c r="D872" s="105" t="s">
        <v>568</v>
      </c>
      <c r="E872" s="496">
        <v>14</v>
      </c>
      <c r="F872" s="105" t="s">
        <v>567</v>
      </c>
      <c r="H872" s="105">
        <f>'Справка 6'!Q34</f>
        <v>0</v>
      </c>
    </row>
    <row r="873" spans="1:8">
      <c r="A873" s="105" t="str">
        <f t="shared" si="51"/>
        <v>„Водоснабдяване и канализация“ ЕАД - Бургас</v>
      </c>
      <c r="B873" s="105" t="str">
        <f t="shared" si="52"/>
        <v>812115210</v>
      </c>
      <c r="C873" s="581">
        <f t="shared" si="53"/>
        <v>42735</v>
      </c>
      <c r="D873" s="105" t="s">
        <v>569</v>
      </c>
      <c r="E873" s="496">
        <v>14</v>
      </c>
      <c r="F873" s="105" t="s">
        <v>121</v>
      </c>
      <c r="H873" s="105">
        <f>'Справка 6'!Q35</f>
        <v>0</v>
      </c>
    </row>
    <row r="874" spans="1:8">
      <c r="A874" s="105" t="str">
        <f t="shared" si="51"/>
        <v>„Водоснабдяване и канализация“ ЕАД - Бургас</v>
      </c>
      <c r="B874" s="105" t="str">
        <f t="shared" si="52"/>
        <v>812115210</v>
      </c>
      <c r="C874" s="581">
        <f t="shared" si="53"/>
        <v>42735</v>
      </c>
      <c r="D874" s="105" t="s">
        <v>571</v>
      </c>
      <c r="E874" s="496">
        <v>14</v>
      </c>
      <c r="F874" s="105" t="s">
        <v>570</v>
      </c>
      <c r="H874" s="105">
        <f>'Справка 6'!Q36</f>
        <v>0</v>
      </c>
    </row>
    <row r="875" spans="1:8">
      <c r="A875" s="105" t="str">
        <f t="shared" si="51"/>
        <v>„Водоснабдяване и канализация“ ЕАД - Бургас</v>
      </c>
      <c r="B875" s="105" t="str">
        <f t="shared" si="52"/>
        <v>812115210</v>
      </c>
      <c r="C875" s="581">
        <f t="shared" si="53"/>
        <v>42735</v>
      </c>
      <c r="D875" s="105" t="s">
        <v>573</v>
      </c>
      <c r="E875" s="496">
        <v>14</v>
      </c>
      <c r="F875" s="105" t="s">
        <v>572</v>
      </c>
      <c r="H875" s="105">
        <f>'Справка 6'!Q37</f>
        <v>0</v>
      </c>
    </row>
    <row r="876" spans="1:8">
      <c r="A876" s="105" t="str">
        <f t="shared" si="51"/>
        <v>„Водоснабдяване и канализация“ ЕАД - Бургас</v>
      </c>
      <c r="B876" s="105" t="str">
        <f t="shared" si="52"/>
        <v>812115210</v>
      </c>
      <c r="C876" s="581">
        <f t="shared" si="53"/>
        <v>42735</v>
      </c>
      <c r="D876" s="105" t="s">
        <v>575</v>
      </c>
      <c r="E876" s="496">
        <v>14</v>
      </c>
      <c r="F876" s="105" t="s">
        <v>574</v>
      </c>
      <c r="H876" s="105">
        <f>'Справка 6'!Q38</f>
        <v>0</v>
      </c>
    </row>
    <row r="877" spans="1:8">
      <c r="A877" s="105" t="str">
        <f t="shared" si="51"/>
        <v>„Водоснабдяване и канализация“ ЕАД - Бургас</v>
      </c>
      <c r="B877" s="105" t="str">
        <f t="shared" si="52"/>
        <v>812115210</v>
      </c>
      <c r="C877" s="581">
        <f t="shared" si="53"/>
        <v>42735</v>
      </c>
      <c r="D877" s="105" t="s">
        <v>576</v>
      </c>
      <c r="E877" s="496">
        <v>14</v>
      </c>
      <c r="F877" s="105" t="s">
        <v>542</v>
      </c>
      <c r="H877" s="105">
        <f>'Справка 6'!Q39</f>
        <v>0</v>
      </c>
    </row>
    <row r="878" spans="1:8">
      <c r="A878" s="105" t="str">
        <f t="shared" si="51"/>
        <v>„Водоснабдяване и канализация“ ЕАД - Бургас</v>
      </c>
      <c r="B878" s="105" t="str">
        <f t="shared" si="52"/>
        <v>812115210</v>
      </c>
      <c r="C878" s="581">
        <f t="shared" si="53"/>
        <v>42735</v>
      </c>
      <c r="D878" s="105" t="s">
        <v>578</v>
      </c>
      <c r="E878" s="496">
        <v>14</v>
      </c>
      <c r="F878" s="105" t="s">
        <v>827</v>
      </c>
      <c r="H878" s="105">
        <f>'Справка 6'!Q40</f>
        <v>0</v>
      </c>
    </row>
    <row r="879" spans="1:8">
      <c r="A879" s="105" t="str">
        <f t="shared" si="51"/>
        <v>„Водоснабдяване и канализация“ ЕАД - Бургас</v>
      </c>
      <c r="B879" s="105" t="str">
        <f t="shared" si="52"/>
        <v>812115210</v>
      </c>
      <c r="C879" s="581">
        <f t="shared" si="53"/>
        <v>42735</v>
      </c>
      <c r="D879" s="105" t="s">
        <v>581</v>
      </c>
      <c r="E879" s="496">
        <v>14</v>
      </c>
      <c r="F879" s="105" t="s">
        <v>580</v>
      </c>
      <c r="H879" s="105">
        <f>'Справка 6'!Q41</f>
        <v>0</v>
      </c>
    </row>
    <row r="880" spans="1:8">
      <c r="A880" s="105" t="str">
        <f t="shared" si="51"/>
        <v>„Водоснабдяване и канализация“ ЕАД - Бургас</v>
      </c>
      <c r="B880" s="105" t="str">
        <f t="shared" si="52"/>
        <v>812115210</v>
      </c>
      <c r="C880" s="581">
        <f t="shared" si="53"/>
        <v>42735</v>
      </c>
      <c r="D880" s="105" t="s">
        <v>583</v>
      </c>
      <c r="E880" s="496">
        <v>14</v>
      </c>
      <c r="F880" s="105" t="s">
        <v>582</v>
      </c>
      <c r="H880" s="105">
        <f>'Справка 6'!Q42</f>
        <v>25284</v>
      </c>
    </row>
    <row r="881" spans="1:8">
      <c r="A881" s="105" t="str">
        <f t="shared" si="51"/>
        <v>„Водоснабдяване и канализация“ ЕАД - Бургас</v>
      </c>
      <c r="B881" s="105" t="str">
        <f t="shared" si="52"/>
        <v>812115210</v>
      </c>
      <c r="C881" s="581">
        <f t="shared" si="53"/>
        <v>42735</v>
      </c>
      <c r="D881" s="105" t="s">
        <v>523</v>
      </c>
      <c r="E881" s="496">
        <v>15</v>
      </c>
      <c r="F881" s="105" t="s">
        <v>522</v>
      </c>
      <c r="H881" s="105">
        <f>'Справка 6'!R11</f>
        <v>37</v>
      </c>
    </row>
    <row r="882" spans="1:8">
      <c r="A882" s="105" t="str">
        <f t="shared" si="51"/>
        <v>„Водоснабдяване и канализация“ ЕАД - Бургас</v>
      </c>
      <c r="B882" s="105" t="str">
        <f t="shared" si="52"/>
        <v>812115210</v>
      </c>
      <c r="C882" s="581">
        <f t="shared" si="53"/>
        <v>42735</v>
      </c>
      <c r="D882" s="105" t="s">
        <v>526</v>
      </c>
      <c r="E882" s="496">
        <v>15</v>
      </c>
      <c r="F882" s="105" t="s">
        <v>525</v>
      </c>
      <c r="H882" s="105">
        <f>'Справка 6'!R12</f>
        <v>2588</v>
      </c>
    </row>
    <row r="883" spans="1:8">
      <c r="A883" s="105" t="str">
        <f t="shared" si="51"/>
        <v>„Водоснабдяване и канализация“ ЕАД - Бургас</v>
      </c>
      <c r="B883" s="105" t="str">
        <f t="shared" si="52"/>
        <v>812115210</v>
      </c>
      <c r="C883" s="581">
        <f t="shared" si="53"/>
        <v>42735</v>
      </c>
      <c r="D883" s="105" t="s">
        <v>529</v>
      </c>
      <c r="E883" s="496">
        <v>15</v>
      </c>
      <c r="F883" s="105" t="s">
        <v>528</v>
      </c>
      <c r="H883" s="105">
        <f>'Справка 6'!R13</f>
        <v>772</v>
      </c>
    </row>
    <row r="884" spans="1:8">
      <c r="A884" s="105" t="str">
        <f t="shared" si="51"/>
        <v>„Водоснабдяване и канализация“ ЕАД - Бургас</v>
      </c>
      <c r="B884" s="105" t="str">
        <f t="shared" si="52"/>
        <v>812115210</v>
      </c>
      <c r="C884" s="581">
        <f t="shared" si="53"/>
        <v>42735</v>
      </c>
      <c r="D884" s="105" t="s">
        <v>532</v>
      </c>
      <c r="E884" s="496">
        <v>15</v>
      </c>
      <c r="F884" s="105" t="s">
        <v>531</v>
      </c>
      <c r="H884" s="105">
        <f>'Справка 6'!R14</f>
        <v>32</v>
      </c>
    </row>
    <row r="885" spans="1:8">
      <c r="A885" s="105" t="str">
        <f t="shared" si="51"/>
        <v>„Водоснабдяване и канализация“ ЕАД - Бургас</v>
      </c>
      <c r="B885" s="105" t="str">
        <f t="shared" si="52"/>
        <v>812115210</v>
      </c>
      <c r="C885" s="581">
        <f t="shared" si="53"/>
        <v>42735</v>
      </c>
      <c r="D885" s="105" t="s">
        <v>535</v>
      </c>
      <c r="E885" s="496">
        <v>15</v>
      </c>
      <c r="F885" s="105" t="s">
        <v>534</v>
      </c>
      <c r="H885" s="105">
        <f>'Справка 6'!R15</f>
        <v>1373</v>
      </c>
    </row>
    <row r="886" spans="1:8">
      <c r="A886" s="105" t="str">
        <f t="shared" si="51"/>
        <v>„Водоснабдяване и канализация“ ЕАД - Бургас</v>
      </c>
      <c r="B886" s="105" t="str">
        <f t="shared" si="52"/>
        <v>812115210</v>
      </c>
      <c r="C886" s="581">
        <f t="shared" si="53"/>
        <v>42735</v>
      </c>
      <c r="D886" s="105" t="s">
        <v>537</v>
      </c>
      <c r="E886" s="496">
        <v>15</v>
      </c>
      <c r="F886" s="105" t="s">
        <v>536</v>
      </c>
      <c r="H886" s="105">
        <f>'Справка 6'!R16</f>
        <v>37</v>
      </c>
    </row>
    <row r="887" spans="1:8">
      <c r="A887" s="105" t="str">
        <f t="shared" si="51"/>
        <v>„Водоснабдяване и канализация“ ЕАД - Бургас</v>
      </c>
      <c r="B887" s="105" t="str">
        <f t="shared" si="52"/>
        <v>812115210</v>
      </c>
      <c r="C887" s="581">
        <f t="shared" si="53"/>
        <v>42735</v>
      </c>
      <c r="D887" s="105" t="s">
        <v>540</v>
      </c>
      <c r="E887" s="496">
        <v>15</v>
      </c>
      <c r="F887" s="105" t="s">
        <v>539</v>
      </c>
      <c r="H887" s="105">
        <f>'Справка 6'!R17</f>
        <v>818</v>
      </c>
    </row>
    <row r="888" spans="1:8">
      <c r="A888" s="105" t="str">
        <f t="shared" si="51"/>
        <v>„Водоснабдяване и канализация“ ЕАД - Бургас</v>
      </c>
      <c r="B888" s="105" t="str">
        <f t="shared" si="52"/>
        <v>812115210</v>
      </c>
      <c r="C888" s="581">
        <f t="shared" si="53"/>
        <v>42735</v>
      </c>
      <c r="D888" s="105" t="s">
        <v>543</v>
      </c>
      <c r="E888" s="496">
        <v>15</v>
      </c>
      <c r="F888" s="105" t="s">
        <v>542</v>
      </c>
      <c r="H888" s="105">
        <f>'Справка 6'!R18</f>
        <v>0</v>
      </c>
    </row>
    <row r="889" spans="1:8">
      <c r="A889" s="105" t="str">
        <f t="shared" si="51"/>
        <v>„Водоснабдяване и канализация“ ЕАД - Бургас</v>
      </c>
      <c r="B889" s="105" t="str">
        <f t="shared" si="52"/>
        <v>812115210</v>
      </c>
      <c r="C889" s="581">
        <f t="shared" si="53"/>
        <v>42735</v>
      </c>
      <c r="D889" s="105" t="s">
        <v>545</v>
      </c>
      <c r="E889" s="496">
        <v>15</v>
      </c>
      <c r="F889" s="105" t="s">
        <v>828</v>
      </c>
      <c r="H889" s="105">
        <f>'Справка 6'!R19</f>
        <v>5657</v>
      </c>
    </row>
    <row r="890" spans="1:8">
      <c r="A890" s="105" t="str">
        <f t="shared" si="51"/>
        <v>„Водоснабдяване и канализация“ ЕАД - Бургас</v>
      </c>
      <c r="B890" s="105" t="str">
        <f t="shared" si="52"/>
        <v>812115210</v>
      </c>
      <c r="C890" s="581">
        <f t="shared" si="53"/>
        <v>42735</v>
      </c>
      <c r="D890" s="105" t="s">
        <v>547</v>
      </c>
      <c r="E890" s="496">
        <v>15</v>
      </c>
      <c r="F890" s="105" t="s">
        <v>546</v>
      </c>
      <c r="H890" s="105">
        <f>'Справка 6'!R20</f>
        <v>0</v>
      </c>
    </row>
    <row r="891" spans="1:8">
      <c r="A891" s="105" t="str">
        <f t="shared" si="51"/>
        <v>„Водоснабдяване и канализация“ ЕАД - Бургас</v>
      </c>
      <c r="B891" s="105" t="str">
        <f t="shared" si="52"/>
        <v>812115210</v>
      </c>
      <c r="C891" s="581">
        <f t="shared" si="53"/>
        <v>42735</v>
      </c>
      <c r="D891" s="105" t="s">
        <v>549</v>
      </c>
      <c r="E891" s="496">
        <v>15</v>
      </c>
      <c r="F891" s="105" t="s">
        <v>548</v>
      </c>
      <c r="H891" s="105">
        <f>'Справка 6'!R21</f>
        <v>0</v>
      </c>
    </row>
    <row r="892" spans="1:8">
      <c r="A892" s="105" t="str">
        <f t="shared" si="51"/>
        <v>„Водоснабдяване и канализация“ ЕАД - Бургас</v>
      </c>
      <c r="B892" s="105" t="str">
        <f t="shared" si="52"/>
        <v>812115210</v>
      </c>
      <c r="C892" s="581">
        <f t="shared" si="53"/>
        <v>42735</v>
      </c>
      <c r="D892" s="105" t="s">
        <v>553</v>
      </c>
      <c r="E892" s="496">
        <v>15</v>
      </c>
      <c r="F892" s="105" t="s">
        <v>552</v>
      </c>
      <c r="H892" s="105">
        <f>'Справка 6'!R23</f>
        <v>38452</v>
      </c>
    </row>
    <row r="893" spans="1:8">
      <c r="A893" s="105" t="str">
        <f t="shared" si="51"/>
        <v>„Водоснабдяване и канализация“ ЕАД - Бургас</v>
      </c>
      <c r="B893" s="105" t="str">
        <f t="shared" si="52"/>
        <v>812115210</v>
      </c>
      <c r="C893" s="581">
        <f t="shared" si="53"/>
        <v>42735</v>
      </c>
      <c r="D893" s="105" t="s">
        <v>555</v>
      </c>
      <c r="E893" s="496">
        <v>15</v>
      </c>
      <c r="F893" s="105" t="s">
        <v>554</v>
      </c>
      <c r="H893" s="105">
        <f>'Справка 6'!R24</f>
        <v>0</v>
      </c>
    </row>
    <row r="894" spans="1:8">
      <c r="A894" s="105" t="str">
        <f t="shared" si="51"/>
        <v>„Водоснабдяване и канализация“ ЕАД - Бургас</v>
      </c>
      <c r="B894" s="105" t="str">
        <f t="shared" si="52"/>
        <v>812115210</v>
      </c>
      <c r="C894" s="581">
        <f t="shared" si="53"/>
        <v>42735</v>
      </c>
      <c r="D894" s="105" t="s">
        <v>557</v>
      </c>
      <c r="E894" s="496">
        <v>15</v>
      </c>
      <c r="F894" s="105" t="s">
        <v>556</v>
      </c>
      <c r="H894" s="105">
        <f>'Справка 6'!R25</f>
        <v>0</v>
      </c>
    </row>
    <row r="895" spans="1:8">
      <c r="A895" s="105" t="str">
        <f t="shared" si="51"/>
        <v>„Водоснабдяване и канализация“ ЕАД - Бургас</v>
      </c>
      <c r="B895" s="105" t="str">
        <f t="shared" si="52"/>
        <v>812115210</v>
      </c>
      <c r="C895" s="581">
        <f t="shared" si="53"/>
        <v>42735</v>
      </c>
      <c r="D895" s="105" t="s">
        <v>558</v>
      </c>
      <c r="E895" s="496">
        <v>15</v>
      </c>
      <c r="F895" s="105" t="s">
        <v>542</v>
      </c>
      <c r="H895" s="105">
        <f>'Справка 6'!R26</f>
        <v>0</v>
      </c>
    </row>
    <row r="896" spans="1:8">
      <c r="A896" s="105" t="str">
        <f t="shared" si="51"/>
        <v>„Водоснабдяване и канализация“ ЕАД - Бургас</v>
      </c>
      <c r="B896" s="105" t="str">
        <f t="shared" si="52"/>
        <v>812115210</v>
      </c>
      <c r="C896" s="581">
        <f t="shared" si="53"/>
        <v>42735</v>
      </c>
      <c r="D896" s="105" t="s">
        <v>560</v>
      </c>
      <c r="E896" s="496">
        <v>15</v>
      </c>
      <c r="F896" s="105" t="s">
        <v>863</v>
      </c>
      <c r="H896" s="105">
        <f>'Справка 6'!R27</f>
        <v>38452</v>
      </c>
    </row>
    <row r="897" spans="1:8">
      <c r="A897" s="105" t="str">
        <f t="shared" si="51"/>
        <v>„Водоснабдяване и канализация“ ЕАД - Бургас</v>
      </c>
      <c r="B897" s="105" t="str">
        <f t="shared" si="52"/>
        <v>812115210</v>
      </c>
      <c r="C897" s="581">
        <f t="shared" si="53"/>
        <v>42735</v>
      </c>
      <c r="D897" s="105" t="s">
        <v>562</v>
      </c>
      <c r="E897" s="496">
        <v>15</v>
      </c>
      <c r="F897" s="105" t="s">
        <v>561</v>
      </c>
      <c r="H897" s="105">
        <f>'Справка 6'!R29</f>
        <v>3008</v>
      </c>
    </row>
    <row r="898" spans="1:8">
      <c r="A898" s="105" t="str">
        <f t="shared" si="51"/>
        <v>„Водоснабдяване и канализация“ ЕАД - Бургас</v>
      </c>
      <c r="B898" s="105" t="str">
        <f t="shared" si="52"/>
        <v>812115210</v>
      </c>
      <c r="C898" s="581">
        <f t="shared" si="53"/>
        <v>42735</v>
      </c>
      <c r="D898" s="105" t="s">
        <v>563</v>
      </c>
      <c r="E898" s="496">
        <v>15</v>
      </c>
      <c r="F898" s="105" t="s">
        <v>108</v>
      </c>
      <c r="H898" s="105">
        <f>'Справка 6'!R30</f>
        <v>0</v>
      </c>
    </row>
    <row r="899" spans="1:8">
      <c r="A899" s="105" t="str">
        <f t="shared" si="51"/>
        <v>„Водоснабдяване и канализация“ ЕАД - Бургас</v>
      </c>
      <c r="B899" s="105" t="str">
        <f t="shared" si="52"/>
        <v>812115210</v>
      </c>
      <c r="C899" s="581">
        <f t="shared" si="53"/>
        <v>42735</v>
      </c>
      <c r="D899" s="105" t="s">
        <v>564</v>
      </c>
      <c r="E899" s="496">
        <v>15</v>
      </c>
      <c r="F899" s="105" t="s">
        <v>110</v>
      </c>
      <c r="H899" s="105">
        <f>'Справка 6'!R31</f>
        <v>0</v>
      </c>
    </row>
    <row r="900" spans="1:8">
      <c r="A900" s="105" t="str">
        <f t="shared" si="51"/>
        <v>„Водоснабдяване и канализация“ ЕАД - Бургас</v>
      </c>
      <c r="B900" s="105" t="str">
        <f t="shared" si="52"/>
        <v>812115210</v>
      </c>
      <c r="C900" s="581">
        <f t="shared" si="53"/>
        <v>42735</v>
      </c>
      <c r="D900" s="105" t="s">
        <v>565</v>
      </c>
      <c r="E900" s="496">
        <v>15</v>
      </c>
      <c r="F900" s="105" t="s">
        <v>113</v>
      </c>
      <c r="H900" s="105">
        <f>'Справка 6'!R32</f>
        <v>3008</v>
      </c>
    </row>
    <row r="901" spans="1:8">
      <c r="A901" s="105" t="str">
        <f t="shared" si="51"/>
        <v>„Водоснабдяване и канализация“ ЕАД - Бургас</v>
      </c>
      <c r="B901" s="105" t="str">
        <f t="shared" si="52"/>
        <v>812115210</v>
      </c>
      <c r="C901" s="581">
        <f t="shared" si="53"/>
        <v>42735</v>
      </c>
      <c r="D901" s="105" t="s">
        <v>566</v>
      </c>
      <c r="E901" s="496">
        <v>15</v>
      </c>
      <c r="F901" s="105" t="s">
        <v>115</v>
      </c>
      <c r="H901" s="105">
        <f>'Справка 6'!R33</f>
        <v>0</v>
      </c>
    </row>
    <row r="902" spans="1:8">
      <c r="A902" s="105" t="str">
        <f t="shared" si="51"/>
        <v>„Водоснабдяване и канализация“ ЕАД - Бургас</v>
      </c>
      <c r="B902" s="105" t="str">
        <f t="shared" si="52"/>
        <v>812115210</v>
      </c>
      <c r="C902" s="581">
        <f t="shared" si="53"/>
        <v>42735</v>
      </c>
      <c r="D902" s="105" t="s">
        <v>568</v>
      </c>
      <c r="E902" s="496">
        <v>15</v>
      </c>
      <c r="F902" s="105" t="s">
        <v>567</v>
      </c>
      <c r="H902" s="105">
        <f>'Справка 6'!R34</f>
        <v>0</v>
      </c>
    </row>
    <row r="903" spans="1:8">
      <c r="A903" s="105" t="str">
        <f t="shared" si="51"/>
        <v>„Водоснабдяване и канализация“ ЕАД - Бургас</v>
      </c>
      <c r="B903" s="105" t="str">
        <f t="shared" si="52"/>
        <v>812115210</v>
      </c>
      <c r="C903" s="581">
        <f t="shared" si="53"/>
        <v>42735</v>
      </c>
      <c r="D903" s="105" t="s">
        <v>569</v>
      </c>
      <c r="E903" s="496">
        <v>15</v>
      </c>
      <c r="F903" s="105" t="s">
        <v>121</v>
      </c>
      <c r="H903" s="105">
        <f>'Справка 6'!R35</f>
        <v>0</v>
      </c>
    </row>
    <row r="904" spans="1:8">
      <c r="A904" s="105" t="str">
        <f t="shared" si="51"/>
        <v>„Водоснабдяване и канализация“ ЕАД - Бургас</v>
      </c>
      <c r="B904" s="105" t="str">
        <f t="shared" si="52"/>
        <v>812115210</v>
      </c>
      <c r="C904" s="581">
        <f t="shared" si="53"/>
        <v>42735</v>
      </c>
      <c r="D904" s="105" t="s">
        <v>571</v>
      </c>
      <c r="E904" s="496">
        <v>15</v>
      </c>
      <c r="F904" s="105" t="s">
        <v>570</v>
      </c>
      <c r="H904" s="105">
        <f>'Справка 6'!R36</f>
        <v>0</v>
      </c>
    </row>
    <row r="905" spans="1:8">
      <c r="A905" s="105" t="str">
        <f t="shared" si="51"/>
        <v>„Водоснабдяване и канализация“ ЕАД - Бургас</v>
      </c>
      <c r="B905" s="105" t="str">
        <f t="shared" si="52"/>
        <v>812115210</v>
      </c>
      <c r="C905" s="581">
        <f t="shared" si="53"/>
        <v>42735</v>
      </c>
      <c r="D905" s="105" t="s">
        <v>573</v>
      </c>
      <c r="E905" s="496">
        <v>15</v>
      </c>
      <c r="F905" s="105" t="s">
        <v>572</v>
      </c>
      <c r="H905" s="105">
        <f>'Справка 6'!R37</f>
        <v>0</v>
      </c>
    </row>
    <row r="906" spans="1:8">
      <c r="A906" s="105" t="str">
        <f t="shared" si="51"/>
        <v>„Водоснабдяване и канализация“ ЕАД - Бургас</v>
      </c>
      <c r="B906" s="105" t="str">
        <f t="shared" si="52"/>
        <v>812115210</v>
      </c>
      <c r="C906" s="581">
        <f t="shared" si="53"/>
        <v>42735</v>
      </c>
      <c r="D906" s="105" t="s">
        <v>575</v>
      </c>
      <c r="E906" s="496">
        <v>15</v>
      </c>
      <c r="F906" s="105" t="s">
        <v>574</v>
      </c>
      <c r="H906" s="105">
        <f>'Справка 6'!R38</f>
        <v>0</v>
      </c>
    </row>
    <row r="907" spans="1:8">
      <c r="A907" s="105" t="str">
        <f t="shared" si="51"/>
        <v>„Водоснабдяване и канализация“ ЕАД - Бургас</v>
      </c>
      <c r="B907" s="105" t="str">
        <f t="shared" si="52"/>
        <v>812115210</v>
      </c>
      <c r="C907" s="581">
        <f t="shared" si="53"/>
        <v>42735</v>
      </c>
      <c r="D907" s="105" t="s">
        <v>576</v>
      </c>
      <c r="E907" s="496">
        <v>15</v>
      </c>
      <c r="F907" s="105" t="s">
        <v>542</v>
      </c>
      <c r="H907" s="105">
        <f>'Справка 6'!R39</f>
        <v>0</v>
      </c>
    </row>
    <row r="908" spans="1:8">
      <c r="A908" s="105" t="str">
        <f t="shared" si="51"/>
        <v>„Водоснабдяване и канализация“ ЕАД - Бургас</v>
      </c>
      <c r="B908" s="105" t="str">
        <f t="shared" si="52"/>
        <v>812115210</v>
      </c>
      <c r="C908" s="581">
        <f t="shared" si="53"/>
        <v>42735</v>
      </c>
      <c r="D908" s="105" t="s">
        <v>578</v>
      </c>
      <c r="E908" s="496">
        <v>15</v>
      </c>
      <c r="F908" s="105" t="s">
        <v>827</v>
      </c>
      <c r="H908" s="105">
        <f>'Справка 6'!R40</f>
        <v>3008</v>
      </c>
    </row>
    <row r="909" spans="1:8">
      <c r="A909" s="105" t="str">
        <f t="shared" si="51"/>
        <v>„Водоснабдяване и канализация“ ЕАД - Бургас</v>
      </c>
      <c r="B909" s="105" t="str">
        <f t="shared" si="52"/>
        <v>812115210</v>
      </c>
      <c r="C909" s="581">
        <f t="shared" si="53"/>
        <v>42735</v>
      </c>
      <c r="D909" s="105" t="s">
        <v>581</v>
      </c>
      <c r="E909" s="496">
        <v>15</v>
      </c>
      <c r="F909" s="105" t="s">
        <v>580</v>
      </c>
      <c r="H909" s="105">
        <f>'Справка 6'!R41</f>
        <v>0</v>
      </c>
    </row>
    <row r="910" spans="1:8">
      <c r="A910" s="105" t="str">
        <f t="shared" si="51"/>
        <v>„Водоснабдяване и канализация“ ЕАД - Бургас</v>
      </c>
      <c r="B910" s="105" t="str">
        <f t="shared" si="52"/>
        <v>812115210</v>
      </c>
      <c r="C910" s="581">
        <f t="shared" si="53"/>
        <v>42735</v>
      </c>
      <c r="D910" s="105" t="s">
        <v>583</v>
      </c>
      <c r="E910" s="496">
        <v>15</v>
      </c>
      <c r="F910" s="105" t="s">
        <v>582</v>
      </c>
      <c r="H910" s="105">
        <f>'Справка 6'!R42</f>
        <v>47117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„Водоснабдяване и канализация“ ЕАД - Бургас</v>
      </c>
      <c r="B912" s="105" t="str">
        <f t="shared" ref="B912:B975" si="55">pdeBulstat</f>
        <v>812115210</v>
      </c>
      <c r="C912" s="581">
        <f t="shared" ref="C912:C975" si="56">endDate</f>
        <v>42735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„Водоснабдяване и канализация“ ЕАД - Бургас</v>
      </c>
      <c r="B913" s="105" t="str">
        <f t="shared" si="55"/>
        <v>812115210</v>
      </c>
      <c r="C913" s="581">
        <f t="shared" si="56"/>
        <v>42735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„Водоснабдяване и канализация“ ЕАД - Бургас</v>
      </c>
      <c r="B914" s="105" t="str">
        <f t="shared" si="55"/>
        <v>812115210</v>
      </c>
      <c r="C914" s="581">
        <f t="shared" si="56"/>
        <v>42735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„Водоснабдяване и канализация“ ЕАД - Бургас</v>
      </c>
      <c r="B915" s="105" t="str">
        <f t="shared" si="55"/>
        <v>812115210</v>
      </c>
      <c r="C915" s="581">
        <f t="shared" si="56"/>
        <v>42735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„Водоснабдяване и канализация“ ЕАД - Бургас</v>
      </c>
      <c r="B916" s="105" t="str">
        <f t="shared" si="55"/>
        <v>812115210</v>
      </c>
      <c r="C916" s="581">
        <f t="shared" si="56"/>
        <v>42735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„Водоснабдяване и канализация“ ЕАД - Бургас</v>
      </c>
      <c r="B917" s="105" t="str">
        <f t="shared" si="55"/>
        <v>812115210</v>
      </c>
      <c r="C917" s="581">
        <f t="shared" si="56"/>
        <v>42735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„Водоснабдяване и канализация“ ЕАД - Бургас</v>
      </c>
      <c r="B918" s="105" t="str">
        <f t="shared" si="55"/>
        <v>812115210</v>
      </c>
      <c r="C918" s="581">
        <f t="shared" si="56"/>
        <v>42735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„Водоснабдяване и канализация“ ЕАД - Бургас</v>
      </c>
      <c r="B919" s="105" t="str">
        <f t="shared" si="55"/>
        <v>812115210</v>
      </c>
      <c r="C919" s="581">
        <f t="shared" si="56"/>
        <v>42735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„Водоснабдяване и канализация“ ЕАД - Бургас</v>
      </c>
      <c r="B920" s="105" t="str">
        <f t="shared" si="55"/>
        <v>812115210</v>
      </c>
      <c r="C920" s="581">
        <f t="shared" si="56"/>
        <v>42735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„Водоснабдяване и канализация“ ЕАД - Бургас</v>
      </c>
      <c r="B921" s="105" t="str">
        <f t="shared" si="55"/>
        <v>812115210</v>
      </c>
      <c r="C921" s="581">
        <f t="shared" si="56"/>
        <v>42735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„Водоснабдяване и канализация“ ЕАД - Бургас</v>
      </c>
      <c r="B922" s="105" t="str">
        <f t="shared" si="55"/>
        <v>812115210</v>
      </c>
      <c r="C922" s="581">
        <f t="shared" si="56"/>
        <v>42735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„Водоснабдяване и канализация“ ЕАД - Бургас</v>
      </c>
      <c r="B923" s="105" t="str">
        <f t="shared" si="55"/>
        <v>812115210</v>
      </c>
      <c r="C923" s="581">
        <f t="shared" si="56"/>
        <v>42735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0</v>
      </c>
    </row>
    <row r="924" spans="1:8">
      <c r="A924" s="105" t="str">
        <f t="shared" si="54"/>
        <v>„Водоснабдяване и канализация“ ЕАД - Бургас</v>
      </c>
      <c r="B924" s="105" t="str">
        <f t="shared" si="55"/>
        <v>812115210</v>
      </c>
      <c r="C924" s="581">
        <f t="shared" si="56"/>
        <v>42735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0</v>
      </c>
    </row>
    <row r="925" spans="1:8">
      <c r="A925" s="105" t="str">
        <f t="shared" si="54"/>
        <v>„Водоснабдяване и канализация“ ЕАД - Бургас</v>
      </c>
      <c r="B925" s="105" t="str">
        <f t="shared" si="55"/>
        <v>812115210</v>
      </c>
      <c r="C925" s="581">
        <f t="shared" si="56"/>
        <v>42735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„Водоснабдяване и канализация“ ЕАД - Бургас</v>
      </c>
      <c r="B926" s="105" t="str">
        <f t="shared" si="55"/>
        <v>812115210</v>
      </c>
      <c r="C926" s="581">
        <f t="shared" si="56"/>
        <v>42735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„Водоснабдяване и канализация“ ЕАД - Бургас</v>
      </c>
      <c r="B927" s="105" t="str">
        <f t="shared" si="55"/>
        <v>812115210</v>
      </c>
      <c r="C927" s="581">
        <f t="shared" si="56"/>
        <v>42735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14064</v>
      </c>
    </row>
    <row r="928" spans="1:8">
      <c r="A928" s="105" t="str">
        <f t="shared" si="54"/>
        <v>„Водоснабдяване и канализация“ ЕАД - Бургас</v>
      </c>
      <c r="B928" s="105" t="str">
        <f t="shared" si="55"/>
        <v>812115210</v>
      </c>
      <c r="C928" s="581">
        <f t="shared" si="56"/>
        <v>42735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0</v>
      </c>
    </row>
    <row r="929" spans="1:8">
      <c r="A929" s="105" t="str">
        <f t="shared" si="54"/>
        <v>„Водоснабдяване и канализация“ ЕАД - Бургас</v>
      </c>
      <c r="B929" s="105" t="str">
        <f t="shared" si="55"/>
        <v>812115210</v>
      </c>
      <c r="C929" s="581">
        <f t="shared" si="56"/>
        <v>42735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„Водоснабдяване и канализация“ ЕАД - Бургас</v>
      </c>
      <c r="B930" s="105" t="str">
        <f t="shared" si="55"/>
        <v>812115210</v>
      </c>
      <c r="C930" s="581">
        <f t="shared" si="56"/>
        <v>42735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„Водоснабдяване и канализация“ ЕАД - Бургас</v>
      </c>
      <c r="B931" s="105" t="str">
        <f t="shared" si="55"/>
        <v>812115210</v>
      </c>
      <c r="C931" s="581">
        <f t="shared" si="56"/>
        <v>42735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„Водоснабдяване и канализация“ ЕАД - Бургас</v>
      </c>
      <c r="B932" s="105" t="str">
        <f t="shared" si="55"/>
        <v>812115210</v>
      </c>
      <c r="C932" s="581">
        <f t="shared" si="56"/>
        <v>42735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98</v>
      </c>
    </row>
    <row r="933" spans="1:8">
      <c r="A933" s="105" t="str">
        <f t="shared" si="54"/>
        <v>„Водоснабдяване и канализация“ ЕАД - Бургас</v>
      </c>
      <c r="B933" s="105" t="str">
        <f t="shared" si="55"/>
        <v>812115210</v>
      </c>
      <c r="C933" s="581">
        <f t="shared" si="56"/>
        <v>42735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„Водоснабдяване и канализация“ ЕАД - Бургас</v>
      </c>
      <c r="B934" s="105" t="str">
        <f t="shared" si="55"/>
        <v>812115210</v>
      </c>
      <c r="C934" s="581">
        <f t="shared" si="56"/>
        <v>42735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98</v>
      </c>
    </row>
    <row r="935" spans="1:8">
      <c r="A935" s="105" t="str">
        <f t="shared" si="54"/>
        <v>„Водоснабдяване и канализация“ ЕАД - Бургас</v>
      </c>
      <c r="B935" s="105" t="str">
        <f t="shared" si="55"/>
        <v>812115210</v>
      </c>
      <c r="C935" s="581">
        <f t="shared" si="56"/>
        <v>42735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„Водоснабдяване и канализация“ ЕАД - Бургас</v>
      </c>
      <c r="B936" s="105" t="str">
        <f t="shared" si="55"/>
        <v>812115210</v>
      </c>
      <c r="C936" s="581">
        <f t="shared" si="56"/>
        <v>42735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„Водоснабдяване и канализация“ ЕАД - Бургас</v>
      </c>
      <c r="B937" s="105" t="str">
        <f t="shared" si="55"/>
        <v>812115210</v>
      </c>
      <c r="C937" s="581">
        <f t="shared" si="56"/>
        <v>42735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1915</v>
      </c>
    </row>
    <row r="938" spans="1:8">
      <c r="A938" s="105" t="str">
        <f t="shared" si="54"/>
        <v>„Водоснабдяване и канализация“ ЕАД - Бургас</v>
      </c>
      <c r="B938" s="105" t="str">
        <f t="shared" si="55"/>
        <v>812115210</v>
      </c>
      <c r="C938" s="581">
        <f t="shared" si="56"/>
        <v>42735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„Водоснабдяване и канализация“ ЕАД - Бургас</v>
      </c>
      <c r="B939" s="105" t="str">
        <f t="shared" si="55"/>
        <v>812115210</v>
      </c>
      <c r="C939" s="581">
        <f t="shared" si="56"/>
        <v>42735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„Водоснабдяване и канализация“ ЕАД - Бургас</v>
      </c>
      <c r="B940" s="105" t="str">
        <f t="shared" si="55"/>
        <v>812115210</v>
      </c>
      <c r="C940" s="581">
        <f t="shared" si="56"/>
        <v>42735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„Водоснабдяване и канализация“ ЕАД - Бургас</v>
      </c>
      <c r="B941" s="105" t="str">
        <f t="shared" si="55"/>
        <v>812115210</v>
      </c>
      <c r="C941" s="581">
        <f t="shared" si="56"/>
        <v>42735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1915</v>
      </c>
    </row>
    <row r="942" spans="1:8">
      <c r="A942" s="105" t="str">
        <f t="shared" si="54"/>
        <v>„Водоснабдяване и канализация“ ЕАД - Бургас</v>
      </c>
      <c r="B942" s="105" t="str">
        <f t="shared" si="55"/>
        <v>812115210</v>
      </c>
      <c r="C942" s="581">
        <f t="shared" si="56"/>
        <v>42735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16077</v>
      </c>
    </row>
    <row r="943" spans="1:8">
      <c r="A943" s="105" t="str">
        <f t="shared" si="54"/>
        <v>„Водоснабдяване и канализация“ ЕАД - Бургас</v>
      </c>
      <c r="B943" s="105" t="str">
        <f t="shared" si="55"/>
        <v>812115210</v>
      </c>
      <c r="C943" s="581">
        <f t="shared" si="56"/>
        <v>42735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16077</v>
      </c>
    </row>
    <row r="944" spans="1:8">
      <c r="A944" s="105" t="str">
        <f t="shared" si="54"/>
        <v>„Водоснабдяване и канализация“ ЕАД - Бургас</v>
      </c>
      <c r="B944" s="105" t="str">
        <f t="shared" si="55"/>
        <v>812115210</v>
      </c>
      <c r="C944" s="581">
        <f t="shared" si="56"/>
        <v>42735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„Водоснабдяване и канализация“ ЕАД - Бургас</v>
      </c>
      <c r="B945" s="105" t="str">
        <f t="shared" si="55"/>
        <v>812115210</v>
      </c>
      <c r="C945" s="581">
        <f t="shared" si="56"/>
        <v>42735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„Водоснабдяване и канализация“ ЕАД - Бургас</v>
      </c>
      <c r="B946" s="105" t="str">
        <f t="shared" si="55"/>
        <v>812115210</v>
      </c>
      <c r="C946" s="581">
        <f t="shared" si="56"/>
        <v>42735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„Водоснабдяване и канализация“ ЕАД - Бургас</v>
      </c>
      <c r="B947" s="105" t="str">
        <f t="shared" si="55"/>
        <v>812115210</v>
      </c>
      <c r="C947" s="581">
        <f t="shared" si="56"/>
        <v>42735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„Водоснабдяване и канализация“ ЕАД - Бургас</v>
      </c>
      <c r="B948" s="105" t="str">
        <f t="shared" si="55"/>
        <v>812115210</v>
      </c>
      <c r="C948" s="581">
        <f t="shared" si="56"/>
        <v>42735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„Водоснабдяване и канализация“ ЕАД - Бургас</v>
      </c>
      <c r="B949" s="105" t="str">
        <f t="shared" si="55"/>
        <v>812115210</v>
      </c>
      <c r="C949" s="581">
        <f t="shared" si="56"/>
        <v>42735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„Водоснабдяване и канализация“ ЕАД - Бургас</v>
      </c>
      <c r="B950" s="105" t="str">
        <f t="shared" si="55"/>
        <v>812115210</v>
      </c>
      <c r="C950" s="581">
        <f t="shared" si="56"/>
        <v>42735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„Водоснабдяване и канализация“ ЕАД - Бургас</v>
      </c>
      <c r="B951" s="105" t="str">
        <f t="shared" si="55"/>
        <v>812115210</v>
      </c>
      <c r="C951" s="581">
        <f t="shared" si="56"/>
        <v>42735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„Водоснабдяване и канализация“ ЕАД - Бургас</v>
      </c>
      <c r="B952" s="105" t="str">
        <f t="shared" si="55"/>
        <v>812115210</v>
      </c>
      <c r="C952" s="581">
        <f t="shared" si="56"/>
        <v>42735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„Водоснабдяване и канализация“ ЕАД - Бургас</v>
      </c>
      <c r="B953" s="105" t="str">
        <f t="shared" si="55"/>
        <v>812115210</v>
      </c>
      <c r="C953" s="581">
        <f t="shared" si="56"/>
        <v>42735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„Водоснабдяване и канализация“ ЕАД - Бургас</v>
      </c>
      <c r="B954" s="105" t="str">
        <f t="shared" si="55"/>
        <v>812115210</v>
      </c>
      <c r="C954" s="581">
        <f t="shared" si="56"/>
        <v>42735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„Водоснабдяване и канализация“ ЕАД - Бургас</v>
      </c>
      <c r="B955" s="105" t="str">
        <f t="shared" si="55"/>
        <v>812115210</v>
      </c>
      <c r="C955" s="581">
        <f t="shared" si="56"/>
        <v>42735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0</v>
      </c>
    </row>
    <row r="956" spans="1:8">
      <c r="A956" s="105" t="str">
        <f t="shared" si="54"/>
        <v>„Водоснабдяване и канализация“ ЕАД - Бургас</v>
      </c>
      <c r="B956" s="105" t="str">
        <f t="shared" si="55"/>
        <v>812115210</v>
      </c>
      <c r="C956" s="581">
        <f t="shared" si="56"/>
        <v>42735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0</v>
      </c>
    </row>
    <row r="957" spans="1:8">
      <c r="A957" s="105" t="str">
        <f t="shared" si="54"/>
        <v>„Водоснабдяване и канализация“ ЕАД - Бургас</v>
      </c>
      <c r="B957" s="105" t="str">
        <f t="shared" si="55"/>
        <v>812115210</v>
      </c>
      <c r="C957" s="581">
        <f t="shared" si="56"/>
        <v>42735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„Водоснабдяване и канализация“ ЕАД - Бургас</v>
      </c>
      <c r="B958" s="105" t="str">
        <f t="shared" si="55"/>
        <v>812115210</v>
      </c>
      <c r="C958" s="581">
        <f t="shared" si="56"/>
        <v>42735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„Водоснабдяване и канализация“ ЕАД - Бургас</v>
      </c>
      <c r="B959" s="105" t="str">
        <f t="shared" si="55"/>
        <v>812115210</v>
      </c>
      <c r="C959" s="581">
        <f t="shared" si="56"/>
        <v>42735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14064</v>
      </c>
    </row>
    <row r="960" spans="1:8">
      <c r="A960" s="105" t="str">
        <f t="shared" si="54"/>
        <v>„Водоснабдяване и канализация“ ЕАД - Бургас</v>
      </c>
      <c r="B960" s="105" t="str">
        <f t="shared" si="55"/>
        <v>812115210</v>
      </c>
      <c r="C960" s="581">
        <f t="shared" si="56"/>
        <v>42735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0</v>
      </c>
    </row>
    <row r="961" spans="1:8">
      <c r="A961" s="105" t="str">
        <f t="shared" si="54"/>
        <v>„Водоснабдяване и канализация“ ЕАД - Бургас</v>
      </c>
      <c r="B961" s="105" t="str">
        <f t="shared" si="55"/>
        <v>812115210</v>
      </c>
      <c r="C961" s="581">
        <f t="shared" si="56"/>
        <v>42735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„Водоснабдяване и канализация“ ЕАД - Бургас</v>
      </c>
      <c r="B962" s="105" t="str">
        <f t="shared" si="55"/>
        <v>812115210</v>
      </c>
      <c r="C962" s="581">
        <f t="shared" si="56"/>
        <v>42735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„Водоснабдяване и канализация“ ЕАД - Бургас</v>
      </c>
      <c r="B963" s="105" t="str">
        <f t="shared" si="55"/>
        <v>812115210</v>
      </c>
      <c r="C963" s="581">
        <f t="shared" si="56"/>
        <v>42735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„Водоснабдяване и канализация“ ЕАД - Бургас</v>
      </c>
      <c r="B964" s="105" t="str">
        <f t="shared" si="55"/>
        <v>812115210</v>
      </c>
      <c r="C964" s="581">
        <f t="shared" si="56"/>
        <v>42735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98</v>
      </c>
    </row>
    <row r="965" spans="1:8">
      <c r="A965" s="105" t="str">
        <f t="shared" si="54"/>
        <v>„Водоснабдяване и канализация“ ЕАД - Бургас</v>
      </c>
      <c r="B965" s="105" t="str">
        <f t="shared" si="55"/>
        <v>812115210</v>
      </c>
      <c r="C965" s="581">
        <f t="shared" si="56"/>
        <v>42735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„Водоснабдяване и канализация“ ЕАД - Бургас</v>
      </c>
      <c r="B966" s="105" t="str">
        <f t="shared" si="55"/>
        <v>812115210</v>
      </c>
      <c r="C966" s="581">
        <f t="shared" si="56"/>
        <v>42735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98</v>
      </c>
    </row>
    <row r="967" spans="1:8">
      <c r="A967" s="105" t="str">
        <f t="shared" si="54"/>
        <v>„Водоснабдяване и канализация“ ЕАД - Бургас</v>
      </c>
      <c r="B967" s="105" t="str">
        <f t="shared" si="55"/>
        <v>812115210</v>
      </c>
      <c r="C967" s="581">
        <f t="shared" si="56"/>
        <v>42735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„Водоснабдяване и канализация“ ЕАД - Бургас</v>
      </c>
      <c r="B968" s="105" t="str">
        <f t="shared" si="55"/>
        <v>812115210</v>
      </c>
      <c r="C968" s="581">
        <f t="shared" si="56"/>
        <v>42735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„Водоснабдяване и канализация“ ЕАД - Бургас</v>
      </c>
      <c r="B969" s="105" t="str">
        <f t="shared" si="55"/>
        <v>812115210</v>
      </c>
      <c r="C969" s="581">
        <f t="shared" si="56"/>
        <v>42735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1915</v>
      </c>
    </row>
    <row r="970" spans="1:8">
      <c r="A970" s="105" t="str">
        <f t="shared" si="54"/>
        <v>„Водоснабдяване и канализация“ ЕАД - Бургас</v>
      </c>
      <c r="B970" s="105" t="str">
        <f t="shared" si="55"/>
        <v>812115210</v>
      </c>
      <c r="C970" s="581">
        <f t="shared" si="56"/>
        <v>42735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„Водоснабдяване и канализация“ ЕАД - Бургас</v>
      </c>
      <c r="B971" s="105" t="str">
        <f t="shared" si="55"/>
        <v>812115210</v>
      </c>
      <c r="C971" s="581">
        <f t="shared" si="56"/>
        <v>42735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„Водоснабдяване и канализация“ ЕАД - Бургас</v>
      </c>
      <c r="B972" s="105" t="str">
        <f t="shared" si="55"/>
        <v>812115210</v>
      </c>
      <c r="C972" s="581">
        <f t="shared" si="56"/>
        <v>42735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„Водоснабдяване и канализация“ ЕАД - Бургас</v>
      </c>
      <c r="B973" s="105" t="str">
        <f t="shared" si="55"/>
        <v>812115210</v>
      </c>
      <c r="C973" s="581">
        <f t="shared" si="56"/>
        <v>42735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1915</v>
      </c>
    </row>
    <row r="974" spans="1:8">
      <c r="A974" s="105" t="str">
        <f t="shared" si="54"/>
        <v>„Водоснабдяване и канализация“ ЕАД - Бургас</v>
      </c>
      <c r="B974" s="105" t="str">
        <f t="shared" si="55"/>
        <v>812115210</v>
      </c>
      <c r="C974" s="581">
        <f t="shared" si="56"/>
        <v>42735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16077</v>
      </c>
    </row>
    <row r="975" spans="1:8">
      <c r="A975" s="105" t="str">
        <f t="shared" si="54"/>
        <v>„Водоснабдяване и канализация“ ЕАД - Бургас</v>
      </c>
      <c r="B975" s="105" t="str">
        <f t="shared" si="55"/>
        <v>812115210</v>
      </c>
      <c r="C975" s="581">
        <f t="shared" si="56"/>
        <v>42735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16077</v>
      </c>
    </row>
    <row r="976" spans="1:8">
      <c r="A976" s="105" t="str">
        <f t="shared" ref="A976:A1039" si="57">pdeName</f>
        <v>„Водоснабдяване и канализация“ ЕАД - Бургас</v>
      </c>
      <c r="B976" s="105" t="str">
        <f t="shared" ref="B976:B1039" si="58">pdeBulstat</f>
        <v>812115210</v>
      </c>
      <c r="C976" s="581">
        <f t="shared" ref="C976:C1039" si="59">endDate</f>
        <v>42735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„Водоснабдяване и канализация“ ЕАД - Бургас</v>
      </c>
      <c r="B977" s="105" t="str">
        <f t="shared" si="58"/>
        <v>812115210</v>
      </c>
      <c r="C977" s="581">
        <f t="shared" si="59"/>
        <v>42735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„Водоснабдяване и канализация“ ЕАД - Бургас</v>
      </c>
      <c r="B978" s="105" t="str">
        <f t="shared" si="58"/>
        <v>812115210</v>
      </c>
      <c r="C978" s="581">
        <f t="shared" si="59"/>
        <v>42735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„Водоснабдяване и канализация“ ЕАД - Бургас</v>
      </c>
      <c r="B979" s="105" t="str">
        <f t="shared" si="58"/>
        <v>812115210</v>
      </c>
      <c r="C979" s="581">
        <f t="shared" si="59"/>
        <v>42735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„Водоснабдяване и канализация“ ЕАД - Бургас</v>
      </c>
      <c r="B980" s="105" t="str">
        <f t="shared" si="58"/>
        <v>812115210</v>
      </c>
      <c r="C980" s="581">
        <f t="shared" si="59"/>
        <v>42735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„Водоснабдяване и канализация“ ЕАД - Бургас</v>
      </c>
      <c r="B981" s="105" t="str">
        <f t="shared" si="58"/>
        <v>812115210</v>
      </c>
      <c r="C981" s="581">
        <f t="shared" si="59"/>
        <v>42735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„Водоснабдяване и канализация“ ЕАД - Бургас</v>
      </c>
      <c r="B982" s="105" t="str">
        <f t="shared" si="58"/>
        <v>812115210</v>
      </c>
      <c r="C982" s="581">
        <f t="shared" si="59"/>
        <v>42735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„Водоснабдяване и канализация“ ЕАД - Бургас</v>
      </c>
      <c r="B983" s="105" t="str">
        <f t="shared" si="58"/>
        <v>812115210</v>
      </c>
      <c r="C983" s="581">
        <f t="shared" si="59"/>
        <v>42735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„Водоснабдяване и канализация“ ЕАД - Бургас</v>
      </c>
      <c r="B984" s="105" t="str">
        <f t="shared" si="58"/>
        <v>812115210</v>
      </c>
      <c r="C984" s="581">
        <f t="shared" si="59"/>
        <v>42735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„Водоснабдяване и канализация“ ЕАД - Бургас</v>
      </c>
      <c r="B985" s="105" t="str">
        <f t="shared" si="58"/>
        <v>812115210</v>
      </c>
      <c r="C985" s="581">
        <f t="shared" si="59"/>
        <v>42735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„Водоснабдяване и канализация“ ЕАД - Бургас</v>
      </c>
      <c r="B986" s="105" t="str">
        <f t="shared" si="58"/>
        <v>812115210</v>
      </c>
      <c r="C986" s="581">
        <f t="shared" si="59"/>
        <v>42735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„Водоснабдяване и канализация“ ЕАД - Бургас</v>
      </c>
      <c r="B987" s="105" t="str">
        <f t="shared" si="58"/>
        <v>812115210</v>
      </c>
      <c r="C987" s="581">
        <f t="shared" si="59"/>
        <v>42735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„Водоснабдяване и канализация“ ЕАД - Бургас</v>
      </c>
      <c r="B988" s="105" t="str">
        <f t="shared" si="58"/>
        <v>812115210</v>
      </c>
      <c r="C988" s="581">
        <f t="shared" si="59"/>
        <v>42735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„Водоснабдяване и канализация“ ЕАД - Бургас</v>
      </c>
      <c r="B989" s="105" t="str">
        <f t="shared" si="58"/>
        <v>812115210</v>
      </c>
      <c r="C989" s="581">
        <f t="shared" si="59"/>
        <v>42735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„Водоснабдяване и канализация“ ЕАД - Бургас</v>
      </c>
      <c r="B990" s="105" t="str">
        <f t="shared" si="58"/>
        <v>812115210</v>
      </c>
      <c r="C990" s="581">
        <f t="shared" si="59"/>
        <v>42735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„Водоснабдяване и канализация“ ЕАД - Бургас</v>
      </c>
      <c r="B991" s="105" t="str">
        <f t="shared" si="58"/>
        <v>812115210</v>
      </c>
      <c r="C991" s="581">
        <f t="shared" si="59"/>
        <v>42735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„Водоснабдяване и канализация“ ЕАД - Бургас</v>
      </c>
      <c r="B992" s="105" t="str">
        <f t="shared" si="58"/>
        <v>812115210</v>
      </c>
      <c r="C992" s="581">
        <f t="shared" si="59"/>
        <v>42735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„Водоснабдяване и канализация“ ЕАД - Бургас</v>
      </c>
      <c r="B993" s="105" t="str">
        <f t="shared" si="58"/>
        <v>812115210</v>
      </c>
      <c r="C993" s="581">
        <f t="shared" si="59"/>
        <v>42735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„Водоснабдяване и канализация“ ЕАД - Бургас</v>
      </c>
      <c r="B994" s="105" t="str">
        <f t="shared" si="58"/>
        <v>812115210</v>
      </c>
      <c r="C994" s="581">
        <f t="shared" si="59"/>
        <v>42735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„Водоснабдяване и канализация“ ЕАД - Бургас</v>
      </c>
      <c r="B995" s="105" t="str">
        <f t="shared" si="58"/>
        <v>812115210</v>
      </c>
      <c r="C995" s="581">
        <f t="shared" si="59"/>
        <v>42735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„Водоснабдяване и канализация“ ЕАД - Бургас</v>
      </c>
      <c r="B996" s="105" t="str">
        <f t="shared" si="58"/>
        <v>812115210</v>
      </c>
      <c r="C996" s="581">
        <f t="shared" si="59"/>
        <v>42735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„Водоснабдяване и канализация“ ЕАД - Бургас</v>
      </c>
      <c r="B997" s="105" t="str">
        <f t="shared" si="58"/>
        <v>812115210</v>
      </c>
      <c r="C997" s="581">
        <f t="shared" si="59"/>
        <v>42735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„Водоснабдяване и канализация“ ЕАД - Бургас</v>
      </c>
      <c r="B998" s="105" t="str">
        <f t="shared" si="58"/>
        <v>812115210</v>
      </c>
      <c r="C998" s="581">
        <f t="shared" si="59"/>
        <v>42735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„Водоснабдяване и канализация“ ЕАД - Бургас</v>
      </c>
      <c r="B999" s="105" t="str">
        <f t="shared" si="58"/>
        <v>812115210</v>
      </c>
      <c r="C999" s="581">
        <f t="shared" si="59"/>
        <v>42735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„Водоснабдяване и канализация“ ЕАД - Бургас</v>
      </c>
      <c r="B1000" s="105" t="str">
        <f t="shared" si="58"/>
        <v>812115210</v>
      </c>
      <c r="C1000" s="581">
        <f t="shared" si="59"/>
        <v>42735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„Водоснабдяване и канализация“ ЕАД - Бургас</v>
      </c>
      <c r="B1001" s="105" t="str">
        <f t="shared" si="58"/>
        <v>812115210</v>
      </c>
      <c r="C1001" s="581">
        <f t="shared" si="59"/>
        <v>42735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„Водоснабдяване и канализация“ ЕАД - Бургас</v>
      </c>
      <c r="B1002" s="105" t="str">
        <f t="shared" si="58"/>
        <v>812115210</v>
      </c>
      <c r="C1002" s="581">
        <f t="shared" si="59"/>
        <v>42735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„Водоснабдяване и канализация“ ЕАД - Бургас</v>
      </c>
      <c r="B1003" s="105" t="str">
        <f t="shared" si="58"/>
        <v>812115210</v>
      </c>
      <c r="C1003" s="581">
        <f t="shared" si="59"/>
        <v>42735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„Водоснабдяване и канализация“ ЕАД - Бургас</v>
      </c>
      <c r="B1004" s="105" t="str">
        <f t="shared" si="58"/>
        <v>812115210</v>
      </c>
      <c r="C1004" s="581">
        <f t="shared" si="59"/>
        <v>42735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„Водоснабдяване и канализация“ ЕАД - Бургас</v>
      </c>
      <c r="B1005" s="105" t="str">
        <f t="shared" si="58"/>
        <v>812115210</v>
      </c>
      <c r="C1005" s="581">
        <f t="shared" si="59"/>
        <v>42735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„Водоснабдяване и канализация“ ЕАД - Бургас</v>
      </c>
      <c r="B1006" s="105" t="str">
        <f t="shared" si="58"/>
        <v>812115210</v>
      </c>
      <c r="C1006" s="581">
        <f t="shared" si="59"/>
        <v>42735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„Водоснабдяване и канализация“ ЕАД - Бургас</v>
      </c>
      <c r="B1007" s="105" t="str">
        <f t="shared" si="58"/>
        <v>812115210</v>
      </c>
      <c r="C1007" s="581">
        <f t="shared" si="59"/>
        <v>42735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„Водоснабдяване и канализация“ ЕАД - Бургас</v>
      </c>
      <c r="B1008" s="105" t="str">
        <f t="shared" si="58"/>
        <v>812115210</v>
      </c>
      <c r="C1008" s="581">
        <f t="shared" si="59"/>
        <v>42735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„Водоснабдяване и канализация“ ЕАД - Бургас</v>
      </c>
      <c r="B1009" s="105" t="str">
        <f t="shared" si="58"/>
        <v>812115210</v>
      </c>
      <c r="C1009" s="581">
        <f t="shared" si="59"/>
        <v>42735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„Водоснабдяване и канализация“ ЕАД - Бургас</v>
      </c>
      <c r="B1010" s="105" t="str">
        <f t="shared" si="58"/>
        <v>812115210</v>
      </c>
      <c r="C1010" s="581">
        <f t="shared" si="59"/>
        <v>42735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„Водоснабдяване и канализация“ ЕАД - Бургас</v>
      </c>
      <c r="B1011" s="105" t="str">
        <f t="shared" si="58"/>
        <v>812115210</v>
      </c>
      <c r="C1011" s="581">
        <f t="shared" si="59"/>
        <v>42735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„Водоснабдяване и канализация“ ЕАД - Бургас</v>
      </c>
      <c r="B1012" s="105" t="str">
        <f t="shared" si="58"/>
        <v>812115210</v>
      </c>
      <c r="C1012" s="581">
        <f t="shared" si="59"/>
        <v>42735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3594</v>
      </c>
    </row>
    <row r="1013" spans="1:8">
      <c r="A1013" s="105" t="str">
        <f t="shared" si="57"/>
        <v>„Водоснабдяване и канализация“ ЕАД - Бургас</v>
      </c>
      <c r="B1013" s="105" t="str">
        <f t="shared" si="58"/>
        <v>812115210</v>
      </c>
      <c r="C1013" s="581">
        <f t="shared" si="59"/>
        <v>42735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3594</v>
      </c>
    </row>
    <row r="1014" spans="1:8">
      <c r="A1014" s="105" t="str">
        <f t="shared" si="57"/>
        <v>„Водоснабдяване и канализация“ ЕАД - Бургас</v>
      </c>
      <c r="B1014" s="105" t="str">
        <f t="shared" si="58"/>
        <v>812115210</v>
      </c>
      <c r="C1014" s="581">
        <f t="shared" si="59"/>
        <v>42735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„Водоснабдяване и канализация“ ЕАД - Бургас</v>
      </c>
      <c r="B1015" s="105" t="str">
        <f t="shared" si="58"/>
        <v>812115210</v>
      </c>
      <c r="C1015" s="581">
        <f t="shared" si="59"/>
        <v>42735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„Водоснабдяване и канализация“ ЕАД - Бургас</v>
      </c>
      <c r="B1016" s="105" t="str">
        <f t="shared" si="58"/>
        <v>812115210</v>
      </c>
      <c r="C1016" s="581">
        <f t="shared" si="59"/>
        <v>42735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„Водоснабдяване и канализация“ ЕАД - Бургас</v>
      </c>
      <c r="B1017" s="105" t="str">
        <f t="shared" si="58"/>
        <v>812115210</v>
      </c>
      <c r="C1017" s="581">
        <f t="shared" si="59"/>
        <v>42735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„Водоснабдяване и канализация“ ЕАД - Бургас</v>
      </c>
      <c r="B1018" s="105" t="str">
        <f t="shared" si="58"/>
        <v>812115210</v>
      </c>
      <c r="C1018" s="581">
        <f t="shared" si="59"/>
        <v>42735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„Водоснабдяване и канализация“ ЕАД - Бургас</v>
      </c>
      <c r="B1019" s="105" t="str">
        <f t="shared" si="58"/>
        <v>812115210</v>
      </c>
      <c r="C1019" s="581">
        <f t="shared" si="59"/>
        <v>42735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0</v>
      </c>
    </row>
    <row r="1020" spans="1:8">
      <c r="A1020" s="105" t="str">
        <f t="shared" si="57"/>
        <v>„Водоснабдяване и канализация“ ЕАД - Бургас</v>
      </c>
      <c r="B1020" s="105" t="str">
        <f t="shared" si="58"/>
        <v>812115210</v>
      </c>
      <c r="C1020" s="581">
        <f t="shared" si="59"/>
        <v>42735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39010</v>
      </c>
    </row>
    <row r="1021" spans="1:8">
      <c r="A1021" s="105" t="str">
        <f t="shared" si="57"/>
        <v>„Водоснабдяване и канализация“ ЕАД - Бургас</v>
      </c>
      <c r="B1021" s="105" t="str">
        <f t="shared" si="58"/>
        <v>812115210</v>
      </c>
      <c r="C1021" s="581">
        <f t="shared" si="59"/>
        <v>42735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„Водоснабдяване и канализация“ ЕАД - Бургас</v>
      </c>
      <c r="B1022" s="105" t="str">
        <f t="shared" si="58"/>
        <v>812115210</v>
      </c>
      <c r="C1022" s="581">
        <f t="shared" si="59"/>
        <v>42735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42604</v>
      </c>
    </row>
    <row r="1023" spans="1:8">
      <c r="A1023" s="105" t="str">
        <f t="shared" si="57"/>
        <v>„Водоснабдяване и канализация“ ЕАД - Бургас</v>
      </c>
      <c r="B1023" s="105" t="str">
        <f t="shared" si="58"/>
        <v>812115210</v>
      </c>
      <c r="C1023" s="581">
        <f t="shared" si="59"/>
        <v>42735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0</v>
      </c>
    </row>
    <row r="1024" spans="1:8">
      <c r="A1024" s="105" t="str">
        <f t="shared" si="57"/>
        <v>„Водоснабдяване и канализация“ ЕАД - Бургас</v>
      </c>
      <c r="B1024" s="105" t="str">
        <f t="shared" si="58"/>
        <v>812115210</v>
      </c>
      <c r="C1024" s="581">
        <f t="shared" si="59"/>
        <v>42735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0</v>
      </c>
    </row>
    <row r="1025" spans="1:8">
      <c r="A1025" s="105" t="str">
        <f t="shared" si="57"/>
        <v>„Водоснабдяване и канализация“ ЕАД - Бургас</v>
      </c>
      <c r="B1025" s="105" t="str">
        <f t="shared" si="58"/>
        <v>812115210</v>
      </c>
      <c r="C1025" s="581">
        <f t="shared" si="59"/>
        <v>42735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„Водоснабдяване и канализация“ ЕАД - Бургас</v>
      </c>
      <c r="B1026" s="105" t="str">
        <f t="shared" si="58"/>
        <v>812115210</v>
      </c>
      <c r="C1026" s="581">
        <f t="shared" si="59"/>
        <v>42735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„Водоснабдяване и канализация“ ЕАД - Бургас</v>
      </c>
      <c r="B1027" s="105" t="str">
        <f t="shared" si="58"/>
        <v>812115210</v>
      </c>
      <c r="C1027" s="581">
        <f t="shared" si="59"/>
        <v>42735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„Водоснабдяване и канализация“ ЕАД - Бургас</v>
      </c>
      <c r="B1028" s="105" t="str">
        <f t="shared" si="58"/>
        <v>812115210</v>
      </c>
      <c r="C1028" s="581">
        <f t="shared" si="59"/>
        <v>42735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0</v>
      </c>
    </row>
    <row r="1029" spans="1:8">
      <c r="A1029" s="105" t="str">
        <f t="shared" si="57"/>
        <v>„Водоснабдяване и канализация“ ЕАД - Бургас</v>
      </c>
      <c r="B1029" s="105" t="str">
        <f t="shared" si="58"/>
        <v>812115210</v>
      </c>
      <c r="C1029" s="581">
        <f t="shared" si="59"/>
        <v>42735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0</v>
      </c>
    </row>
    <row r="1030" spans="1:8">
      <c r="A1030" s="105" t="str">
        <f t="shared" si="57"/>
        <v>„Водоснабдяване и канализация“ ЕАД - Бургас</v>
      </c>
      <c r="B1030" s="105" t="str">
        <f t="shared" si="58"/>
        <v>812115210</v>
      </c>
      <c r="C1030" s="581">
        <f t="shared" si="59"/>
        <v>42735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„Водоснабдяване и канализация“ ЕАД - Бургас</v>
      </c>
      <c r="B1031" s="105" t="str">
        <f t="shared" si="58"/>
        <v>812115210</v>
      </c>
      <c r="C1031" s="581">
        <f t="shared" si="59"/>
        <v>42735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„Водоснабдяване и канализация“ ЕАД - Бургас</v>
      </c>
      <c r="B1032" s="105" t="str">
        <f t="shared" si="58"/>
        <v>812115210</v>
      </c>
      <c r="C1032" s="581">
        <f t="shared" si="59"/>
        <v>42735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„Водоснабдяване и канализация“ ЕАД - Бургас</v>
      </c>
      <c r="B1033" s="105" t="str">
        <f t="shared" si="58"/>
        <v>812115210</v>
      </c>
      <c r="C1033" s="581">
        <f t="shared" si="59"/>
        <v>42735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1797</v>
      </c>
    </row>
    <row r="1034" spans="1:8">
      <c r="A1034" s="105" t="str">
        <f t="shared" si="57"/>
        <v>„Водоснабдяване и канализация“ ЕАД - Бургас</v>
      </c>
      <c r="B1034" s="105" t="str">
        <f t="shared" si="58"/>
        <v>812115210</v>
      </c>
      <c r="C1034" s="581">
        <f t="shared" si="59"/>
        <v>42735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„Водоснабдяване и канализация“ ЕАД - Бургас</v>
      </c>
      <c r="B1035" s="105" t="str">
        <f t="shared" si="58"/>
        <v>812115210</v>
      </c>
      <c r="C1035" s="581">
        <f t="shared" si="59"/>
        <v>42735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0</v>
      </c>
    </row>
    <row r="1036" spans="1:8">
      <c r="A1036" s="105" t="str">
        <f t="shared" si="57"/>
        <v>„Водоснабдяване и канализация“ ЕАД - Бургас</v>
      </c>
      <c r="B1036" s="105" t="str">
        <f t="shared" si="58"/>
        <v>812115210</v>
      </c>
      <c r="C1036" s="581">
        <f t="shared" si="59"/>
        <v>42735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1797</v>
      </c>
    </row>
    <row r="1037" spans="1:8">
      <c r="A1037" s="105" t="str">
        <f t="shared" si="57"/>
        <v>„Водоснабдяване и канализация“ ЕАД - Бургас</v>
      </c>
      <c r="B1037" s="105" t="str">
        <f t="shared" si="58"/>
        <v>812115210</v>
      </c>
      <c r="C1037" s="581">
        <f t="shared" si="59"/>
        <v>42735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„Водоснабдяване и канализация“ ЕАД - Бургас</v>
      </c>
      <c r="B1038" s="105" t="str">
        <f t="shared" si="58"/>
        <v>812115210</v>
      </c>
      <c r="C1038" s="581">
        <f t="shared" si="59"/>
        <v>42735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9664</v>
      </c>
    </row>
    <row r="1039" spans="1:8">
      <c r="A1039" s="105" t="str">
        <f t="shared" si="57"/>
        <v>„Водоснабдяване и канализация“ ЕАД - Бургас</v>
      </c>
      <c r="B1039" s="105" t="str">
        <f t="shared" si="58"/>
        <v>812115210</v>
      </c>
      <c r="C1039" s="581">
        <f t="shared" si="59"/>
        <v>42735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„Водоснабдяване и канализация“ ЕАД - Бургас</v>
      </c>
      <c r="B1040" s="105" t="str">
        <f t="shared" ref="B1040:B1103" si="61">pdeBulstat</f>
        <v>812115210</v>
      </c>
      <c r="C1040" s="581">
        <f t="shared" ref="C1040:C1103" si="62">endDate</f>
        <v>42735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5191</v>
      </c>
    </row>
    <row r="1041" spans="1:8">
      <c r="A1041" s="105" t="str">
        <f t="shared" si="60"/>
        <v>„Водоснабдяване и канализация“ ЕАД - Бургас</v>
      </c>
      <c r="B1041" s="105" t="str">
        <f t="shared" si="61"/>
        <v>812115210</v>
      </c>
      <c r="C1041" s="581">
        <f t="shared" si="62"/>
        <v>42735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„Водоснабдяване и канализация“ ЕАД - Бургас</v>
      </c>
      <c r="B1042" s="105" t="str">
        <f t="shared" si="61"/>
        <v>812115210</v>
      </c>
      <c r="C1042" s="581">
        <f t="shared" si="62"/>
        <v>42735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3347</v>
      </c>
    </row>
    <row r="1043" spans="1:8">
      <c r="A1043" s="105" t="str">
        <f t="shared" si="60"/>
        <v>„Водоснабдяване и канализация“ ЕАД - Бургас</v>
      </c>
      <c r="B1043" s="105" t="str">
        <f t="shared" si="61"/>
        <v>812115210</v>
      </c>
      <c r="C1043" s="581">
        <f t="shared" si="62"/>
        <v>42735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502</v>
      </c>
    </row>
    <row r="1044" spans="1:8">
      <c r="A1044" s="105" t="str">
        <f t="shared" si="60"/>
        <v>„Водоснабдяване и канализация“ ЕАД - Бургас</v>
      </c>
      <c r="B1044" s="105" t="str">
        <f t="shared" si="61"/>
        <v>812115210</v>
      </c>
      <c r="C1044" s="581">
        <f t="shared" si="62"/>
        <v>42735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206</v>
      </c>
    </row>
    <row r="1045" spans="1:8">
      <c r="A1045" s="105" t="str">
        <f t="shared" si="60"/>
        <v>„Водоснабдяване и канализация“ ЕАД - Бургас</v>
      </c>
      <c r="B1045" s="105" t="str">
        <f t="shared" si="61"/>
        <v>812115210</v>
      </c>
      <c r="C1045" s="581">
        <f t="shared" si="62"/>
        <v>42735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 t="str">
        <f t="shared" si="60"/>
        <v>„Водоснабдяване и канализация“ ЕАД - Бургас</v>
      </c>
      <c r="B1046" s="105" t="str">
        <f t="shared" si="61"/>
        <v>812115210</v>
      </c>
      <c r="C1046" s="581">
        <f t="shared" si="62"/>
        <v>42735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296</v>
      </c>
    </row>
    <row r="1047" spans="1:8">
      <c r="A1047" s="105" t="str">
        <f t="shared" si="60"/>
        <v>„Водоснабдяване и канализация“ ЕАД - Бургас</v>
      </c>
      <c r="B1047" s="105" t="str">
        <f t="shared" si="61"/>
        <v>812115210</v>
      </c>
      <c r="C1047" s="581">
        <f t="shared" si="62"/>
        <v>42735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624</v>
      </c>
    </row>
    <row r="1048" spans="1:8">
      <c r="A1048" s="105" t="str">
        <f t="shared" si="60"/>
        <v>„Водоснабдяване и канализация“ ЕАД - Бургас</v>
      </c>
      <c r="B1048" s="105" t="str">
        <f t="shared" si="61"/>
        <v>812115210</v>
      </c>
      <c r="C1048" s="581">
        <f t="shared" si="62"/>
        <v>42735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2019</v>
      </c>
    </row>
    <row r="1049" spans="1:8">
      <c r="A1049" s="105" t="str">
        <f t="shared" si="60"/>
        <v>„Водоснабдяване и канализация“ ЕАД - Бургас</v>
      </c>
      <c r="B1049" s="105" t="str">
        <f t="shared" si="61"/>
        <v>812115210</v>
      </c>
      <c r="C1049" s="581">
        <f t="shared" si="62"/>
        <v>42735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13480</v>
      </c>
    </row>
    <row r="1050" spans="1:8">
      <c r="A1050" s="105" t="str">
        <f t="shared" si="60"/>
        <v>„Водоснабдяване и канализация“ ЕАД - Бургас</v>
      </c>
      <c r="B1050" s="105" t="str">
        <f t="shared" si="61"/>
        <v>812115210</v>
      </c>
      <c r="C1050" s="581">
        <f t="shared" si="62"/>
        <v>42735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56084</v>
      </c>
    </row>
    <row r="1051" spans="1:8">
      <c r="A1051" s="105" t="str">
        <f t="shared" si="60"/>
        <v>„Водоснабдяване и канализация“ ЕАД - Бургас</v>
      </c>
      <c r="B1051" s="105" t="str">
        <f t="shared" si="61"/>
        <v>812115210</v>
      </c>
      <c r="C1051" s="581">
        <f t="shared" si="62"/>
        <v>42735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„Водоснабдяване и канализация“ ЕАД - Бургас</v>
      </c>
      <c r="B1052" s="105" t="str">
        <f t="shared" si="61"/>
        <v>812115210</v>
      </c>
      <c r="C1052" s="581">
        <f t="shared" si="62"/>
        <v>42735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„Водоснабдяване и канализация“ ЕАД - Бургас</v>
      </c>
      <c r="B1053" s="105" t="str">
        <f t="shared" si="61"/>
        <v>812115210</v>
      </c>
      <c r="C1053" s="581">
        <f t="shared" si="62"/>
        <v>42735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„Водоснабдяване и канализация“ ЕАД - Бургас</v>
      </c>
      <c r="B1054" s="105" t="str">
        <f t="shared" si="61"/>
        <v>812115210</v>
      </c>
      <c r="C1054" s="581">
        <f t="shared" si="62"/>
        <v>42735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„Водоснабдяване и канализация“ ЕАД - Бургас</v>
      </c>
      <c r="B1055" s="105" t="str">
        <f t="shared" si="61"/>
        <v>812115210</v>
      </c>
      <c r="C1055" s="581">
        <f t="shared" si="62"/>
        <v>42735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„Водоснабдяване и канализация“ ЕАД - Бургас</v>
      </c>
      <c r="B1056" s="105" t="str">
        <f t="shared" si="61"/>
        <v>812115210</v>
      </c>
      <c r="C1056" s="581">
        <f t="shared" si="62"/>
        <v>42735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„Водоснабдяване и канализация“ ЕАД - Бургас</v>
      </c>
      <c r="B1057" s="105" t="str">
        <f t="shared" si="61"/>
        <v>812115210</v>
      </c>
      <c r="C1057" s="581">
        <f t="shared" si="62"/>
        <v>42735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„Водоснабдяване и канализация“ ЕАД - Бургас</v>
      </c>
      <c r="B1058" s="105" t="str">
        <f t="shared" si="61"/>
        <v>812115210</v>
      </c>
      <c r="C1058" s="581">
        <f t="shared" si="62"/>
        <v>42735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„Водоснабдяване и канализация“ ЕАД - Бургас</v>
      </c>
      <c r="B1059" s="105" t="str">
        <f t="shared" si="61"/>
        <v>812115210</v>
      </c>
      <c r="C1059" s="581">
        <f t="shared" si="62"/>
        <v>42735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„Водоснабдяване и канализация“ ЕАД - Бургас</v>
      </c>
      <c r="B1060" s="105" t="str">
        <f t="shared" si="61"/>
        <v>812115210</v>
      </c>
      <c r="C1060" s="581">
        <f t="shared" si="62"/>
        <v>42735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„Водоснабдяване и канализация“ ЕАД - Бургас</v>
      </c>
      <c r="B1061" s="105" t="str">
        <f t="shared" si="61"/>
        <v>812115210</v>
      </c>
      <c r="C1061" s="581">
        <f t="shared" si="62"/>
        <v>42735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„Водоснабдяване и канализация“ ЕАД - Бургас</v>
      </c>
      <c r="B1062" s="105" t="str">
        <f t="shared" si="61"/>
        <v>812115210</v>
      </c>
      <c r="C1062" s="581">
        <f t="shared" si="62"/>
        <v>42735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„Водоснабдяване и канализация“ ЕАД - Бургас</v>
      </c>
      <c r="B1063" s="105" t="str">
        <f t="shared" si="61"/>
        <v>812115210</v>
      </c>
      <c r="C1063" s="581">
        <f t="shared" si="62"/>
        <v>42735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„Водоснабдяване и канализация“ ЕАД - Бургас</v>
      </c>
      <c r="B1064" s="105" t="str">
        <f t="shared" si="61"/>
        <v>812115210</v>
      </c>
      <c r="C1064" s="581">
        <f t="shared" si="62"/>
        <v>42735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„Водоснабдяване и канализация“ ЕАД - Бургас</v>
      </c>
      <c r="B1065" s="105" t="str">
        <f t="shared" si="61"/>
        <v>812115210</v>
      </c>
      <c r="C1065" s="581">
        <f t="shared" si="62"/>
        <v>42735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„Водоснабдяване и канализация“ ЕАД - Бургас</v>
      </c>
      <c r="B1066" s="105" t="str">
        <f t="shared" si="61"/>
        <v>812115210</v>
      </c>
      <c r="C1066" s="581">
        <f t="shared" si="62"/>
        <v>42735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„Водоснабдяване и канализация“ ЕАД - Бургас</v>
      </c>
      <c r="B1067" s="105" t="str">
        <f t="shared" si="61"/>
        <v>812115210</v>
      </c>
      <c r="C1067" s="581">
        <f t="shared" si="62"/>
        <v>42735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„Водоснабдяване и канализация“ ЕАД - Бургас</v>
      </c>
      <c r="B1068" s="105" t="str">
        <f t="shared" si="61"/>
        <v>812115210</v>
      </c>
      <c r="C1068" s="581">
        <f t="shared" si="62"/>
        <v>42735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„Водоснабдяване и канализация“ ЕАД - Бургас</v>
      </c>
      <c r="B1069" s="105" t="str">
        <f t="shared" si="61"/>
        <v>812115210</v>
      </c>
      <c r="C1069" s="581">
        <f t="shared" si="62"/>
        <v>42735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„Водоснабдяване и канализация“ ЕАД - Бургас</v>
      </c>
      <c r="B1070" s="105" t="str">
        <f t="shared" si="61"/>
        <v>812115210</v>
      </c>
      <c r="C1070" s="581">
        <f t="shared" si="62"/>
        <v>42735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„Водоснабдяване и канализация“ ЕАД - Бургас</v>
      </c>
      <c r="B1071" s="105" t="str">
        <f t="shared" si="61"/>
        <v>812115210</v>
      </c>
      <c r="C1071" s="581">
        <f t="shared" si="62"/>
        <v>42735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0</v>
      </c>
    </row>
    <row r="1072" spans="1:8">
      <c r="A1072" s="105" t="str">
        <f t="shared" si="60"/>
        <v>„Водоснабдяване и канализация“ ЕАД - Бургас</v>
      </c>
      <c r="B1072" s="105" t="str">
        <f t="shared" si="61"/>
        <v>812115210</v>
      </c>
      <c r="C1072" s="581">
        <f t="shared" si="62"/>
        <v>42735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0</v>
      </c>
    </row>
    <row r="1073" spans="1:8">
      <c r="A1073" s="105" t="str">
        <f t="shared" si="60"/>
        <v>„Водоснабдяване и канализация“ ЕАД - Бургас</v>
      </c>
      <c r="B1073" s="105" t="str">
        <f t="shared" si="61"/>
        <v>812115210</v>
      </c>
      <c r="C1073" s="581">
        <f t="shared" si="62"/>
        <v>42735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„Водоснабдяване и канализация“ ЕАД - Бургас</v>
      </c>
      <c r="B1074" s="105" t="str">
        <f t="shared" si="61"/>
        <v>812115210</v>
      </c>
      <c r="C1074" s="581">
        <f t="shared" si="62"/>
        <v>42735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„Водоснабдяване и канализация“ ЕАД - Бургас</v>
      </c>
      <c r="B1075" s="105" t="str">
        <f t="shared" si="61"/>
        <v>812115210</v>
      </c>
      <c r="C1075" s="581">
        <f t="shared" si="62"/>
        <v>42735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„Водоснабдяване и канализация“ ЕАД - Бургас</v>
      </c>
      <c r="B1076" s="105" t="str">
        <f t="shared" si="61"/>
        <v>812115210</v>
      </c>
      <c r="C1076" s="581">
        <f t="shared" si="62"/>
        <v>42735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1797</v>
      </c>
    </row>
    <row r="1077" spans="1:8">
      <c r="A1077" s="105" t="str">
        <f t="shared" si="60"/>
        <v>„Водоснабдяване и канализация“ ЕАД - Бургас</v>
      </c>
      <c r="B1077" s="105" t="str">
        <f t="shared" si="61"/>
        <v>812115210</v>
      </c>
      <c r="C1077" s="581">
        <f t="shared" si="62"/>
        <v>42735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„Водоснабдяване и канализация“ ЕАД - Бургас</v>
      </c>
      <c r="B1078" s="105" t="str">
        <f t="shared" si="61"/>
        <v>812115210</v>
      </c>
      <c r="C1078" s="581">
        <f t="shared" si="62"/>
        <v>42735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0</v>
      </c>
    </row>
    <row r="1079" spans="1:8">
      <c r="A1079" s="105" t="str">
        <f t="shared" si="60"/>
        <v>„Водоснабдяване и канализация“ ЕАД - Бургас</v>
      </c>
      <c r="B1079" s="105" t="str">
        <f t="shared" si="61"/>
        <v>812115210</v>
      </c>
      <c r="C1079" s="581">
        <f t="shared" si="62"/>
        <v>42735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1797</v>
      </c>
    </row>
    <row r="1080" spans="1:8">
      <c r="A1080" s="105" t="str">
        <f t="shared" si="60"/>
        <v>„Водоснабдяване и канализация“ ЕАД - Бургас</v>
      </c>
      <c r="B1080" s="105" t="str">
        <f t="shared" si="61"/>
        <v>812115210</v>
      </c>
      <c r="C1080" s="581">
        <f t="shared" si="62"/>
        <v>42735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„Водоснабдяване и канализация“ ЕАД - Бургас</v>
      </c>
      <c r="B1081" s="105" t="str">
        <f t="shared" si="61"/>
        <v>812115210</v>
      </c>
      <c r="C1081" s="581">
        <f t="shared" si="62"/>
        <v>42735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7932</v>
      </c>
    </row>
    <row r="1082" spans="1:8">
      <c r="A1082" s="105" t="str">
        <f t="shared" si="60"/>
        <v>„Водоснабдяване и канализация“ ЕАД - Бургас</v>
      </c>
      <c r="B1082" s="105" t="str">
        <f t="shared" si="61"/>
        <v>812115210</v>
      </c>
      <c r="C1082" s="581">
        <f t="shared" si="62"/>
        <v>42735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„Водоснабдяване и канализация“ ЕАД - Бургас</v>
      </c>
      <c r="B1083" s="105" t="str">
        <f t="shared" si="61"/>
        <v>812115210</v>
      </c>
      <c r="C1083" s="581">
        <f t="shared" si="62"/>
        <v>42735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5191</v>
      </c>
    </row>
    <row r="1084" spans="1:8">
      <c r="A1084" s="105" t="str">
        <f t="shared" si="60"/>
        <v>„Водоснабдяване и канализация“ ЕАД - Бургас</v>
      </c>
      <c r="B1084" s="105" t="str">
        <f t="shared" si="61"/>
        <v>812115210</v>
      </c>
      <c r="C1084" s="581">
        <f t="shared" si="62"/>
        <v>42735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„Водоснабдяване и канализация“ ЕАД - Бургас</v>
      </c>
      <c r="B1085" s="105" t="str">
        <f t="shared" si="61"/>
        <v>812115210</v>
      </c>
      <c r="C1085" s="581">
        <f t="shared" si="62"/>
        <v>42735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1615</v>
      </c>
    </row>
    <row r="1086" spans="1:8">
      <c r="A1086" s="105" t="str">
        <f t="shared" si="60"/>
        <v>„Водоснабдяване и канализация“ ЕАД - Бургас</v>
      </c>
      <c r="B1086" s="105" t="str">
        <f t="shared" si="61"/>
        <v>812115210</v>
      </c>
      <c r="C1086" s="581">
        <f t="shared" si="62"/>
        <v>42735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502</v>
      </c>
    </row>
    <row r="1087" spans="1:8">
      <c r="A1087" s="105" t="str">
        <f t="shared" si="60"/>
        <v>„Водоснабдяване и канализация“ ЕАД - Бургас</v>
      </c>
      <c r="B1087" s="105" t="str">
        <f t="shared" si="61"/>
        <v>812115210</v>
      </c>
      <c r="C1087" s="581">
        <f t="shared" si="62"/>
        <v>42735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206</v>
      </c>
    </row>
    <row r="1088" spans="1:8">
      <c r="A1088" s="105" t="str">
        <f t="shared" si="60"/>
        <v>„Водоснабдяване и канализация“ ЕАД - Бургас</v>
      </c>
      <c r="B1088" s="105" t="str">
        <f t="shared" si="61"/>
        <v>812115210</v>
      </c>
      <c r="C1088" s="581">
        <f t="shared" si="62"/>
        <v>42735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 t="str">
        <f t="shared" si="60"/>
        <v>„Водоснабдяване и канализация“ ЕАД - Бургас</v>
      </c>
      <c r="B1089" s="105" t="str">
        <f t="shared" si="61"/>
        <v>812115210</v>
      </c>
      <c r="C1089" s="581">
        <f t="shared" si="62"/>
        <v>42735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296</v>
      </c>
    </row>
    <row r="1090" spans="1:8">
      <c r="A1090" s="105" t="str">
        <f t="shared" si="60"/>
        <v>„Водоснабдяване и канализация“ ЕАД - Бургас</v>
      </c>
      <c r="B1090" s="105" t="str">
        <f t="shared" si="61"/>
        <v>812115210</v>
      </c>
      <c r="C1090" s="581">
        <f t="shared" si="62"/>
        <v>42735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624</v>
      </c>
    </row>
    <row r="1091" spans="1:8">
      <c r="A1091" s="105" t="str">
        <f t="shared" si="60"/>
        <v>„Водоснабдяване и канализация“ ЕАД - Бургас</v>
      </c>
      <c r="B1091" s="105" t="str">
        <f t="shared" si="61"/>
        <v>812115210</v>
      </c>
      <c r="C1091" s="581">
        <f t="shared" si="62"/>
        <v>42735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2019</v>
      </c>
    </row>
    <row r="1092" spans="1:8">
      <c r="A1092" s="105" t="str">
        <f t="shared" si="60"/>
        <v>„Водоснабдяване и канализация“ ЕАД - Бургас</v>
      </c>
      <c r="B1092" s="105" t="str">
        <f t="shared" si="61"/>
        <v>812115210</v>
      </c>
      <c r="C1092" s="581">
        <f t="shared" si="62"/>
        <v>42735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11748</v>
      </c>
    </row>
    <row r="1093" spans="1:8">
      <c r="A1093" s="105" t="str">
        <f t="shared" si="60"/>
        <v>„Водоснабдяване и канализация“ ЕАД - Бургас</v>
      </c>
      <c r="B1093" s="105" t="str">
        <f t="shared" si="61"/>
        <v>812115210</v>
      </c>
      <c r="C1093" s="581">
        <f t="shared" si="62"/>
        <v>42735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11748</v>
      </c>
    </row>
    <row r="1094" spans="1:8">
      <c r="A1094" s="105" t="str">
        <f t="shared" si="60"/>
        <v>„Водоснабдяване и канализация“ ЕАД - Бургас</v>
      </c>
      <c r="B1094" s="105" t="str">
        <f t="shared" si="61"/>
        <v>812115210</v>
      </c>
      <c r="C1094" s="581">
        <f t="shared" si="62"/>
        <v>42735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„Водоснабдяване и канализация“ ЕАД - Бургас</v>
      </c>
      <c r="B1095" s="105" t="str">
        <f t="shared" si="61"/>
        <v>812115210</v>
      </c>
      <c r="C1095" s="581">
        <f t="shared" si="62"/>
        <v>42735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„Водоснабдяване и канализация“ ЕАД - Бургас</v>
      </c>
      <c r="B1096" s="105" t="str">
        <f t="shared" si="61"/>
        <v>812115210</v>
      </c>
      <c r="C1096" s="581">
        <f t="shared" si="62"/>
        <v>42735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„Водоснабдяване и канализация“ ЕАД - Бургас</v>
      </c>
      <c r="B1097" s="105" t="str">
        <f t="shared" si="61"/>
        <v>812115210</v>
      </c>
      <c r="C1097" s="581">
        <f t="shared" si="62"/>
        <v>42735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„Водоснабдяване и канализация“ ЕАД - Бургас</v>
      </c>
      <c r="B1098" s="105" t="str">
        <f t="shared" si="61"/>
        <v>812115210</v>
      </c>
      <c r="C1098" s="581">
        <f t="shared" si="62"/>
        <v>42735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3594</v>
      </c>
    </row>
    <row r="1099" spans="1:8">
      <c r="A1099" s="105" t="str">
        <f t="shared" si="60"/>
        <v>„Водоснабдяване и канализация“ ЕАД - Бургас</v>
      </c>
      <c r="B1099" s="105" t="str">
        <f t="shared" si="61"/>
        <v>812115210</v>
      </c>
      <c r="C1099" s="581">
        <f t="shared" si="62"/>
        <v>42735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3594</v>
      </c>
    </row>
    <row r="1100" spans="1:8">
      <c r="A1100" s="105" t="str">
        <f t="shared" si="60"/>
        <v>„Водоснабдяване и канализация“ ЕАД - Бургас</v>
      </c>
      <c r="B1100" s="105" t="str">
        <f t="shared" si="61"/>
        <v>812115210</v>
      </c>
      <c r="C1100" s="581">
        <f t="shared" si="62"/>
        <v>42735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„Водоснабдяване и канализация“ ЕАД - Бургас</v>
      </c>
      <c r="B1101" s="105" t="str">
        <f t="shared" si="61"/>
        <v>812115210</v>
      </c>
      <c r="C1101" s="581">
        <f t="shared" si="62"/>
        <v>42735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„Водоснабдяване и канализация“ ЕАД - Бургас</v>
      </c>
      <c r="B1102" s="105" t="str">
        <f t="shared" si="61"/>
        <v>812115210</v>
      </c>
      <c r="C1102" s="581">
        <f t="shared" si="62"/>
        <v>42735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„Водоснабдяване и канализация“ ЕАД - Бургас</v>
      </c>
      <c r="B1103" s="105" t="str">
        <f t="shared" si="61"/>
        <v>812115210</v>
      </c>
      <c r="C1103" s="581">
        <f t="shared" si="62"/>
        <v>42735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„Водоснабдяване и канализация“ ЕАД - Бургас</v>
      </c>
      <c r="B1104" s="105" t="str">
        <f t="shared" ref="B1104:B1167" si="64">pdeBulstat</f>
        <v>812115210</v>
      </c>
      <c r="C1104" s="581">
        <f t="shared" ref="C1104:C1167" si="65">endDate</f>
        <v>42735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„Водоснабдяване и канализация“ ЕАД - Бургас</v>
      </c>
      <c r="B1105" s="105" t="str">
        <f t="shared" si="64"/>
        <v>812115210</v>
      </c>
      <c r="C1105" s="581">
        <f t="shared" si="65"/>
        <v>42735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0</v>
      </c>
    </row>
    <row r="1106" spans="1:8">
      <c r="A1106" s="105" t="str">
        <f t="shared" si="63"/>
        <v>„Водоснабдяване и канализация“ ЕАД - Бургас</v>
      </c>
      <c r="B1106" s="105" t="str">
        <f t="shared" si="64"/>
        <v>812115210</v>
      </c>
      <c r="C1106" s="581">
        <f t="shared" si="65"/>
        <v>42735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39010</v>
      </c>
    </row>
    <row r="1107" spans="1:8">
      <c r="A1107" s="105" t="str">
        <f t="shared" si="63"/>
        <v>„Водоснабдяване и канализация“ ЕАД - Бургас</v>
      </c>
      <c r="B1107" s="105" t="str">
        <f t="shared" si="64"/>
        <v>812115210</v>
      </c>
      <c r="C1107" s="581">
        <f t="shared" si="65"/>
        <v>42735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„Водоснабдяване и канализация“ ЕАД - Бургас</v>
      </c>
      <c r="B1108" s="105" t="str">
        <f t="shared" si="64"/>
        <v>812115210</v>
      </c>
      <c r="C1108" s="581">
        <f t="shared" si="65"/>
        <v>42735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42604</v>
      </c>
    </row>
    <row r="1109" spans="1:8">
      <c r="A1109" s="105" t="str">
        <f t="shared" si="63"/>
        <v>„Водоснабдяване и канализация“ ЕАД - Бургас</v>
      </c>
      <c r="B1109" s="105" t="str">
        <f t="shared" si="64"/>
        <v>812115210</v>
      </c>
      <c r="C1109" s="581">
        <f t="shared" si="65"/>
        <v>42735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0</v>
      </c>
    </row>
    <row r="1110" spans="1:8">
      <c r="A1110" s="105" t="str">
        <f t="shared" si="63"/>
        <v>„Водоснабдяване и канализация“ ЕАД - Бургас</v>
      </c>
      <c r="B1110" s="105" t="str">
        <f t="shared" si="64"/>
        <v>812115210</v>
      </c>
      <c r="C1110" s="581">
        <f t="shared" si="65"/>
        <v>42735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„Водоснабдяване и канализация“ ЕАД - Бургас</v>
      </c>
      <c r="B1111" s="105" t="str">
        <f t="shared" si="64"/>
        <v>812115210</v>
      </c>
      <c r="C1111" s="581">
        <f t="shared" si="65"/>
        <v>42735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„Водоснабдяване и канализация“ ЕАД - Бургас</v>
      </c>
      <c r="B1112" s="105" t="str">
        <f t="shared" si="64"/>
        <v>812115210</v>
      </c>
      <c r="C1112" s="581">
        <f t="shared" si="65"/>
        <v>42735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„Водоснабдяване и канализация“ ЕАД - Бургас</v>
      </c>
      <c r="B1113" s="105" t="str">
        <f t="shared" si="64"/>
        <v>812115210</v>
      </c>
      <c r="C1113" s="581">
        <f t="shared" si="65"/>
        <v>42735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„Водоснабдяване и канализация“ ЕАД - Бургас</v>
      </c>
      <c r="B1114" s="105" t="str">
        <f t="shared" si="64"/>
        <v>812115210</v>
      </c>
      <c r="C1114" s="581">
        <f t="shared" si="65"/>
        <v>42735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„Водоснабдяване и канализация“ ЕАД - Бургас</v>
      </c>
      <c r="B1115" s="105" t="str">
        <f t="shared" si="64"/>
        <v>812115210</v>
      </c>
      <c r="C1115" s="581">
        <f t="shared" si="65"/>
        <v>42735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„Водоснабдяване и канализация“ ЕАД - Бургас</v>
      </c>
      <c r="B1116" s="105" t="str">
        <f t="shared" si="64"/>
        <v>812115210</v>
      </c>
      <c r="C1116" s="581">
        <f t="shared" si="65"/>
        <v>42735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„Водоснабдяване и канализация“ ЕАД - Бургас</v>
      </c>
      <c r="B1117" s="105" t="str">
        <f t="shared" si="64"/>
        <v>812115210</v>
      </c>
      <c r="C1117" s="581">
        <f t="shared" si="65"/>
        <v>42735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„Водоснабдяване и канализация“ ЕАД - Бургас</v>
      </c>
      <c r="B1118" s="105" t="str">
        <f t="shared" si="64"/>
        <v>812115210</v>
      </c>
      <c r="C1118" s="581">
        <f t="shared" si="65"/>
        <v>42735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„Водоснабдяване и канализация“ ЕАД - Бургас</v>
      </c>
      <c r="B1119" s="105" t="str">
        <f t="shared" si="64"/>
        <v>812115210</v>
      </c>
      <c r="C1119" s="581">
        <f t="shared" si="65"/>
        <v>42735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„Водоснабдяване и канализация“ ЕАД - Бургас</v>
      </c>
      <c r="B1120" s="105" t="str">
        <f t="shared" si="64"/>
        <v>812115210</v>
      </c>
      <c r="C1120" s="581">
        <f t="shared" si="65"/>
        <v>42735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„Водоснабдяване и канализация“ ЕАД - Бургас</v>
      </c>
      <c r="B1121" s="105" t="str">
        <f t="shared" si="64"/>
        <v>812115210</v>
      </c>
      <c r="C1121" s="581">
        <f t="shared" si="65"/>
        <v>42735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„Водоснабдяване и канализация“ ЕАД - Бургас</v>
      </c>
      <c r="B1122" s="105" t="str">
        <f t="shared" si="64"/>
        <v>812115210</v>
      </c>
      <c r="C1122" s="581">
        <f t="shared" si="65"/>
        <v>42735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„Водоснабдяване и канализация“ ЕАД - Бургас</v>
      </c>
      <c r="B1123" s="105" t="str">
        <f t="shared" si="64"/>
        <v>812115210</v>
      </c>
      <c r="C1123" s="581">
        <f t="shared" si="65"/>
        <v>42735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„Водоснабдяване и канализация“ ЕАД - Бургас</v>
      </c>
      <c r="B1124" s="105" t="str">
        <f t="shared" si="64"/>
        <v>812115210</v>
      </c>
      <c r="C1124" s="581">
        <f t="shared" si="65"/>
        <v>42735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1732</v>
      </c>
    </row>
    <row r="1125" spans="1:8">
      <c r="A1125" s="105" t="str">
        <f t="shared" si="63"/>
        <v>„Водоснабдяване и канализация“ ЕАД - Бургас</v>
      </c>
      <c r="B1125" s="105" t="str">
        <f t="shared" si="64"/>
        <v>812115210</v>
      </c>
      <c r="C1125" s="581">
        <f t="shared" si="65"/>
        <v>42735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„Водоснабдяване и канализация“ ЕАД - Бургас</v>
      </c>
      <c r="B1126" s="105" t="str">
        <f t="shared" si="64"/>
        <v>812115210</v>
      </c>
      <c r="C1126" s="581">
        <f t="shared" si="65"/>
        <v>42735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„Водоснабдяване и канализация“ ЕАД - Бургас</v>
      </c>
      <c r="B1127" s="105" t="str">
        <f t="shared" si="64"/>
        <v>812115210</v>
      </c>
      <c r="C1127" s="581">
        <f t="shared" si="65"/>
        <v>42735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„Водоснабдяване и канализация“ ЕАД - Бургас</v>
      </c>
      <c r="B1128" s="105" t="str">
        <f t="shared" si="64"/>
        <v>812115210</v>
      </c>
      <c r="C1128" s="581">
        <f t="shared" si="65"/>
        <v>42735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1732</v>
      </c>
    </row>
    <row r="1129" spans="1:8">
      <c r="A1129" s="105" t="str">
        <f t="shared" si="63"/>
        <v>„Водоснабдяване и канализация“ ЕАД - Бургас</v>
      </c>
      <c r="B1129" s="105" t="str">
        <f t="shared" si="64"/>
        <v>812115210</v>
      </c>
      <c r="C1129" s="581">
        <f t="shared" si="65"/>
        <v>42735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„Водоснабдяване и канализация“ ЕАД - Бургас</v>
      </c>
      <c r="B1130" s="105" t="str">
        <f t="shared" si="64"/>
        <v>812115210</v>
      </c>
      <c r="C1130" s="581">
        <f t="shared" si="65"/>
        <v>42735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„Водоснабдяване и канализация“ ЕАД - Бургас</v>
      </c>
      <c r="B1131" s="105" t="str">
        <f t="shared" si="64"/>
        <v>812115210</v>
      </c>
      <c r="C1131" s="581">
        <f t="shared" si="65"/>
        <v>42735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„Водоснабдяване и канализация“ ЕАД - Бургас</v>
      </c>
      <c r="B1132" s="105" t="str">
        <f t="shared" si="64"/>
        <v>812115210</v>
      </c>
      <c r="C1132" s="581">
        <f t="shared" si="65"/>
        <v>42735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„Водоснабдяване и канализация“ ЕАД - Бургас</v>
      </c>
      <c r="B1133" s="105" t="str">
        <f t="shared" si="64"/>
        <v>812115210</v>
      </c>
      <c r="C1133" s="581">
        <f t="shared" si="65"/>
        <v>42735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„Водоснабдяване и канализация“ ЕАД - Бургас</v>
      </c>
      <c r="B1134" s="105" t="str">
        <f t="shared" si="64"/>
        <v>812115210</v>
      </c>
      <c r="C1134" s="581">
        <f t="shared" si="65"/>
        <v>42735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„Водоснабдяване и канализация“ ЕАД - Бургас</v>
      </c>
      <c r="B1135" s="105" t="str">
        <f t="shared" si="64"/>
        <v>812115210</v>
      </c>
      <c r="C1135" s="581">
        <f t="shared" si="65"/>
        <v>42735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1732</v>
      </c>
    </row>
    <row r="1136" spans="1:8">
      <c r="A1136" s="105" t="str">
        <f t="shared" si="63"/>
        <v>„Водоснабдяване и канализация“ ЕАД - Бургас</v>
      </c>
      <c r="B1136" s="105" t="str">
        <f t="shared" si="64"/>
        <v>812115210</v>
      </c>
      <c r="C1136" s="581">
        <f t="shared" si="65"/>
        <v>42735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44336</v>
      </c>
    </row>
    <row r="1137" spans="1:8">
      <c r="A1137" s="105" t="str">
        <f t="shared" si="63"/>
        <v>„Водоснабдяване и канализация“ ЕАД - Бургас</v>
      </c>
      <c r="B1137" s="105" t="str">
        <f t="shared" si="64"/>
        <v>812115210</v>
      </c>
      <c r="C1137" s="581">
        <f t="shared" si="65"/>
        <v>42735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„Водоснабдяване и канализация“ ЕАД - Бургас</v>
      </c>
      <c r="B1138" s="105" t="str">
        <f t="shared" si="64"/>
        <v>812115210</v>
      </c>
      <c r="C1138" s="581">
        <f t="shared" si="65"/>
        <v>42735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„Водоснабдяване и канализация“ ЕАД - Бургас</v>
      </c>
      <c r="B1139" s="105" t="str">
        <f t="shared" si="64"/>
        <v>812115210</v>
      </c>
      <c r="C1139" s="581">
        <f t="shared" si="65"/>
        <v>42735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„Водоснабдяване и канализация“ ЕАД - Бургас</v>
      </c>
      <c r="B1140" s="105" t="str">
        <f t="shared" si="64"/>
        <v>812115210</v>
      </c>
      <c r="C1140" s="581">
        <f t="shared" si="65"/>
        <v>42735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„Водоснабдяване и канализация“ ЕАД - Бургас</v>
      </c>
      <c r="B1141" s="105" t="str">
        <f t="shared" si="64"/>
        <v>812115210</v>
      </c>
      <c r="C1141" s="581">
        <f t="shared" si="65"/>
        <v>42735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„Водоснабдяване и канализация“ ЕАД - Бургас</v>
      </c>
      <c r="B1142" s="105" t="str">
        <f t="shared" si="64"/>
        <v>812115210</v>
      </c>
      <c r="C1142" s="581">
        <f t="shared" si="65"/>
        <v>42735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„Водоснабдяване и канализация“ ЕАД - Бургас</v>
      </c>
      <c r="B1143" s="105" t="str">
        <f t="shared" si="64"/>
        <v>812115210</v>
      </c>
      <c r="C1143" s="581">
        <f t="shared" si="65"/>
        <v>42735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„Водоснабдяване и канализация“ ЕАД - Бургас</v>
      </c>
      <c r="B1144" s="105" t="str">
        <f t="shared" si="64"/>
        <v>812115210</v>
      </c>
      <c r="C1144" s="581">
        <f t="shared" si="65"/>
        <v>42735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„Водоснабдяване и канализация“ ЕАД - Бургас</v>
      </c>
      <c r="B1145" s="105" t="str">
        <f t="shared" si="64"/>
        <v>812115210</v>
      </c>
      <c r="C1145" s="581">
        <f t="shared" si="65"/>
        <v>42735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„Водоснабдяване и канализация“ ЕАД - Бургас</v>
      </c>
      <c r="B1146" s="105" t="str">
        <f t="shared" si="64"/>
        <v>812115210</v>
      </c>
      <c r="C1146" s="581">
        <f t="shared" si="65"/>
        <v>42735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„Водоснабдяване и канализация“ ЕАД - Бургас</v>
      </c>
      <c r="B1147" s="105" t="str">
        <f t="shared" si="64"/>
        <v>812115210</v>
      </c>
      <c r="C1147" s="581">
        <f t="shared" si="65"/>
        <v>42735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„Водоснабдяване и канализация“ ЕАД - Бургас</v>
      </c>
      <c r="B1148" s="105" t="str">
        <f t="shared" si="64"/>
        <v>812115210</v>
      </c>
      <c r="C1148" s="581">
        <f t="shared" si="65"/>
        <v>42735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„Водоснабдяване и канализация“ ЕАД - Бургас</v>
      </c>
      <c r="B1149" s="105" t="str">
        <f t="shared" si="64"/>
        <v>812115210</v>
      </c>
      <c r="C1149" s="581">
        <f t="shared" si="65"/>
        <v>42735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„Водоснабдяване и канализация“ ЕАД - Бургас</v>
      </c>
      <c r="B1150" s="105" t="str">
        <f t="shared" si="64"/>
        <v>812115210</v>
      </c>
      <c r="C1150" s="581">
        <f t="shared" si="65"/>
        <v>42735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„Водоснабдяване и канализация“ ЕАД - Бургас</v>
      </c>
      <c r="B1151" s="105" t="str">
        <f t="shared" si="64"/>
        <v>812115210</v>
      </c>
      <c r="C1151" s="581">
        <f t="shared" si="65"/>
        <v>42735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„Водоснабдяване и канализация“ ЕАД - Бургас</v>
      </c>
      <c r="B1152" s="105" t="str">
        <f t="shared" si="64"/>
        <v>812115210</v>
      </c>
      <c r="C1152" s="581">
        <f t="shared" si="65"/>
        <v>42735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„Водоснабдяване и канализация“ ЕАД - Бургас</v>
      </c>
      <c r="B1153" s="105" t="str">
        <f t="shared" si="64"/>
        <v>812115210</v>
      </c>
      <c r="C1153" s="581">
        <f t="shared" si="65"/>
        <v>42735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„Водоснабдяване и канализация“ ЕАД - Бургас</v>
      </c>
      <c r="B1154" s="105" t="str">
        <f t="shared" si="64"/>
        <v>812115210</v>
      </c>
      <c r="C1154" s="581">
        <f t="shared" si="65"/>
        <v>42735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„Водоснабдяване и канализация“ ЕАД - Бургас</v>
      </c>
      <c r="B1155" s="105" t="str">
        <f t="shared" si="64"/>
        <v>812115210</v>
      </c>
      <c r="C1155" s="581">
        <f t="shared" si="65"/>
        <v>42735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„Водоснабдяване и канализация“ ЕАД - Бургас</v>
      </c>
      <c r="B1156" s="105" t="str">
        <f t="shared" si="64"/>
        <v>812115210</v>
      </c>
      <c r="C1156" s="581">
        <f t="shared" si="65"/>
        <v>42735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„Водоснабдяване и канализация“ ЕАД - Бургас</v>
      </c>
      <c r="B1157" s="105" t="str">
        <f t="shared" si="64"/>
        <v>812115210</v>
      </c>
      <c r="C1157" s="581">
        <f t="shared" si="65"/>
        <v>42735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„Водоснабдяване и канализация“ ЕАД - Бургас</v>
      </c>
      <c r="B1158" s="105" t="str">
        <f t="shared" si="64"/>
        <v>812115210</v>
      </c>
      <c r="C1158" s="581">
        <f t="shared" si="65"/>
        <v>42735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„Водоснабдяване и канализация“ ЕАД - Бургас</v>
      </c>
      <c r="B1159" s="105" t="str">
        <f t="shared" si="64"/>
        <v>812115210</v>
      </c>
      <c r="C1159" s="581">
        <f t="shared" si="65"/>
        <v>42735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„Водоснабдяване и канализация“ ЕАД - Бургас</v>
      </c>
      <c r="B1160" s="105" t="str">
        <f t="shared" si="64"/>
        <v>812115210</v>
      </c>
      <c r="C1160" s="581">
        <f t="shared" si="65"/>
        <v>42735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„Водоснабдяване и канализация“ ЕАД - Бургас</v>
      </c>
      <c r="B1161" s="105" t="str">
        <f t="shared" si="64"/>
        <v>812115210</v>
      </c>
      <c r="C1161" s="581">
        <f t="shared" si="65"/>
        <v>42735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„Водоснабдяване и канализация“ ЕАД - Бургас</v>
      </c>
      <c r="B1162" s="105" t="str">
        <f t="shared" si="64"/>
        <v>812115210</v>
      </c>
      <c r="C1162" s="581">
        <f t="shared" si="65"/>
        <v>42735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„Водоснабдяване и канализация“ ЕАД - Бургас</v>
      </c>
      <c r="B1163" s="105" t="str">
        <f t="shared" si="64"/>
        <v>812115210</v>
      </c>
      <c r="C1163" s="581">
        <f t="shared" si="65"/>
        <v>42735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„Водоснабдяване и канализация“ ЕАД - Бургас</v>
      </c>
      <c r="B1164" s="105" t="str">
        <f t="shared" si="64"/>
        <v>812115210</v>
      </c>
      <c r="C1164" s="581">
        <f t="shared" si="65"/>
        <v>42735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„Водоснабдяване и канализация“ ЕАД - Бургас</v>
      </c>
      <c r="B1165" s="105" t="str">
        <f t="shared" si="64"/>
        <v>812115210</v>
      </c>
      <c r="C1165" s="581">
        <f t="shared" si="65"/>
        <v>42735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„Водоснабдяване и канализация“ ЕАД - Бургас</v>
      </c>
      <c r="B1166" s="105" t="str">
        <f t="shared" si="64"/>
        <v>812115210</v>
      </c>
      <c r="C1166" s="581">
        <f t="shared" si="65"/>
        <v>42735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„Водоснабдяване и канализация“ ЕАД - Бургас</v>
      </c>
      <c r="B1167" s="105" t="str">
        <f t="shared" si="64"/>
        <v>812115210</v>
      </c>
      <c r="C1167" s="581">
        <f t="shared" si="65"/>
        <v>42735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„Водоснабдяване и канализация“ ЕАД - Бургас</v>
      </c>
      <c r="B1168" s="105" t="str">
        <f t="shared" ref="B1168:B1195" si="67">pdeBulstat</f>
        <v>812115210</v>
      </c>
      <c r="C1168" s="581">
        <f t="shared" ref="C1168:C1195" si="68">endDate</f>
        <v>42735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„Водоснабдяване и канализация“ ЕАД - Бургас</v>
      </c>
      <c r="B1169" s="105" t="str">
        <f t="shared" si="67"/>
        <v>812115210</v>
      </c>
      <c r="C1169" s="581">
        <f t="shared" si="68"/>
        <v>42735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„Водоснабдяване и канализация“ ЕАД - Бургас</v>
      </c>
      <c r="B1170" s="105" t="str">
        <f t="shared" si="67"/>
        <v>812115210</v>
      </c>
      <c r="C1170" s="581">
        <f t="shared" si="68"/>
        <v>42735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„Водоснабдяване и канализация“ ЕАД - Бургас</v>
      </c>
      <c r="B1171" s="105" t="str">
        <f t="shared" si="67"/>
        <v>812115210</v>
      </c>
      <c r="C1171" s="581">
        <f t="shared" si="68"/>
        <v>42735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„Водоснабдяване и канализация“ ЕАД - Бургас</v>
      </c>
      <c r="B1172" s="105" t="str">
        <f t="shared" si="67"/>
        <v>812115210</v>
      </c>
      <c r="C1172" s="581">
        <f t="shared" si="68"/>
        <v>42735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„Водоснабдяване и канализация“ ЕАД - Бургас</v>
      </c>
      <c r="B1173" s="105" t="str">
        <f t="shared" si="67"/>
        <v>812115210</v>
      </c>
      <c r="C1173" s="581">
        <f t="shared" si="68"/>
        <v>42735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„Водоснабдяване и канализация“ ЕАД - Бургас</v>
      </c>
      <c r="B1174" s="105" t="str">
        <f t="shared" si="67"/>
        <v>812115210</v>
      </c>
      <c r="C1174" s="581">
        <f t="shared" si="68"/>
        <v>42735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„Водоснабдяване и канализация“ ЕАД - Бургас</v>
      </c>
      <c r="B1175" s="105" t="str">
        <f t="shared" si="67"/>
        <v>812115210</v>
      </c>
      <c r="C1175" s="581">
        <f t="shared" si="68"/>
        <v>42735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„Водоснабдяване и канализация“ ЕАД - Бургас</v>
      </c>
      <c r="B1176" s="105" t="str">
        <f t="shared" si="67"/>
        <v>812115210</v>
      </c>
      <c r="C1176" s="581">
        <f t="shared" si="68"/>
        <v>42735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„Водоснабдяване и канализация“ ЕАД - Бургас</v>
      </c>
      <c r="B1177" s="105" t="str">
        <f t="shared" si="67"/>
        <v>812115210</v>
      </c>
      <c r="C1177" s="581">
        <f t="shared" si="68"/>
        <v>42735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„Водоснабдяване и канализация“ ЕАД - Бургас</v>
      </c>
      <c r="B1178" s="105" t="str">
        <f t="shared" si="67"/>
        <v>812115210</v>
      </c>
      <c r="C1178" s="581">
        <f t="shared" si="68"/>
        <v>42735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„Водоснабдяване и канализация“ ЕАД - Бургас</v>
      </c>
      <c r="B1179" s="105" t="str">
        <f t="shared" si="67"/>
        <v>812115210</v>
      </c>
      <c r="C1179" s="581">
        <f t="shared" si="68"/>
        <v>42735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„Водоснабдяване и канализация“ ЕАД - Бургас</v>
      </c>
      <c r="B1180" s="105" t="str">
        <f t="shared" si="67"/>
        <v>812115210</v>
      </c>
      <c r="C1180" s="581">
        <f t="shared" si="68"/>
        <v>42735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3783</v>
      </c>
    </row>
    <row r="1181" spans="1:8">
      <c r="A1181" s="105" t="str">
        <f t="shared" si="66"/>
        <v>„Водоснабдяване и канализация“ ЕАД - Бургас</v>
      </c>
      <c r="B1181" s="105" t="str">
        <f t="shared" si="67"/>
        <v>812115210</v>
      </c>
      <c r="C1181" s="581">
        <f t="shared" si="68"/>
        <v>42735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„Водоснабдяване и канализация“ ЕАД - Бургас</v>
      </c>
      <c r="B1182" s="105" t="str">
        <f t="shared" si="67"/>
        <v>812115210</v>
      </c>
      <c r="C1182" s="581">
        <f t="shared" si="68"/>
        <v>42735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„Водоснабдяване и канализация“ ЕАД - Бургас</v>
      </c>
      <c r="B1183" s="105" t="str">
        <f t="shared" si="67"/>
        <v>812115210</v>
      </c>
      <c r="C1183" s="581">
        <f t="shared" si="68"/>
        <v>42735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3783</v>
      </c>
    </row>
    <row r="1184" spans="1:8">
      <c r="A1184" s="105" t="str">
        <f t="shared" si="66"/>
        <v>„Водоснабдяване и канализация“ ЕАД - Бургас</v>
      </c>
      <c r="B1184" s="105" t="str">
        <f t="shared" si="67"/>
        <v>812115210</v>
      </c>
      <c r="C1184" s="581">
        <f t="shared" si="68"/>
        <v>42735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800</v>
      </c>
    </row>
    <row r="1185" spans="1:8">
      <c r="A1185" s="105" t="str">
        <f t="shared" si="66"/>
        <v>„Водоснабдяване и канализация“ ЕАД - Бургас</v>
      </c>
      <c r="B1185" s="105" t="str">
        <f t="shared" si="67"/>
        <v>812115210</v>
      </c>
      <c r="C1185" s="581">
        <f t="shared" si="68"/>
        <v>42735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„Водоснабдяване и канализация“ ЕАД - Бургас</v>
      </c>
      <c r="B1186" s="105" t="str">
        <f t="shared" si="67"/>
        <v>812115210</v>
      </c>
      <c r="C1186" s="581">
        <f t="shared" si="68"/>
        <v>42735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„Водоснабдяване и канализация“ ЕАД - Бургас</v>
      </c>
      <c r="B1187" s="105" t="str">
        <f t="shared" si="67"/>
        <v>812115210</v>
      </c>
      <c r="C1187" s="581">
        <f t="shared" si="68"/>
        <v>42735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800</v>
      </c>
    </row>
    <row r="1188" spans="1:8">
      <c r="A1188" s="105" t="str">
        <f t="shared" si="66"/>
        <v>„Водоснабдяване и канализация“ ЕАД - Бургас</v>
      </c>
      <c r="B1188" s="105" t="str">
        <f t="shared" si="67"/>
        <v>812115210</v>
      </c>
      <c r="C1188" s="581">
        <f t="shared" si="68"/>
        <v>42735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110</v>
      </c>
    </row>
    <row r="1189" spans="1:8">
      <c r="A1189" s="105" t="str">
        <f t="shared" si="66"/>
        <v>„Водоснабдяване и канализация“ ЕАД - Бургас</v>
      </c>
      <c r="B1189" s="105" t="str">
        <f t="shared" si="67"/>
        <v>812115210</v>
      </c>
      <c r="C1189" s="581">
        <f t="shared" si="68"/>
        <v>42735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„Водоснабдяване и канализация“ ЕАД - Бургас</v>
      </c>
      <c r="B1190" s="105" t="str">
        <f t="shared" si="67"/>
        <v>812115210</v>
      </c>
      <c r="C1190" s="581">
        <f t="shared" si="68"/>
        <v>42735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„Водоснабдяване и канализация“ ЕАД - Бургас</v>
      </c>
      <c r="B1191" s="105" t="str">
        <f t="shared" si="67"/>
        <v>812115210</v>
      </c>
      <c r="C1191" s="581">
        <f t="shared" si="68"/>
        <v>42735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110</v>
      </c>
    </row>
    <row r="1192" spans="1:8">
      <c r="A1192" s="105" t="str">
        <f t="shared" si="66"/>
        <v>„Водоснабдяване и канализация“ ЕАД - Бургас</v>
      </c>
      <c r="B1192" s="105" t="str">
        <f t="shared" si="67"/>
        <v>812115210</v>
      </c>
      <c r="C1192" s="581">
        <f t="shared" si="68"/>
        <v>42735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4473</v>
      </c>
    </row>
    <row r="1193" spans="1:8">
      <c r="A1193" s="105" t="str">
        <f t="shared" si="66"/>
        <v>„Водоснабдяване и канализация“ ЕАД - Бургас</v>
      </c>
      <c r="B1193" s="105" t="str">
        <f t="shared" si="67"/>
        <v>812115210</v>
      </c>
      <c r="C1193" s="581">
        <f t="shared" si="68"/>
        <v>42735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„Водоснабдяване и канализация“ ЕАД - Бургас</v>
      </c>
      <c r="B1194" s="105" t="str">
        <f t="shared" si="67"/>
        <v>812115210</v>
      </c>
      <c r="C1194" s="581">
        <f t="shared" si="68"/>
        <v>42735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„Водоснабдяване и канализация“ ЕАД - Бургас</v>
      </c>
      <c r="B1195" s="105" t="str">
        <f t="shared" si="67"/>
        <v>812115210</v>
      </c>
      <c r="C1195" s="581">
        <f t="shared" si="68"/>
        <v>42735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4473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„Водоснабдяване и канализация“ ЕАД - Бургас</v>
      </c>
      <c r="B1197" s="105" t="str">
        <f t="shared" ref="B1197:B1228" si="70">pdeBulstat</f>
        <v>812115210</v>
      </c>
      <c r="C1197" s="581">
        <f t="shared" ref="C1197:C1228" si="71">endDate</f>
        <v>42735</v>
      </c>
      <c r="D1197" s="105" t="s">
        <v>763</v>
      </c>
      <c r="E1197" s="105">
        <v>1</v>
      </c>
      <c r="F1197" s="105" t="s">
        <v>762</v>
      </c>
      <c r="H1197" s="498">
        <f>'Справка 8'!C13</f>
        <v>3008</v>
      </c>
    </row>
    <row r="1198" spans="1:8">
      <c r="A1198" s="105" t="str">
        <f t="shared" si="69"/>
        <v>„Водоснабдяване и канализация“ ЕАД - Бургас</v>
      </c>
      <c r="B1198" s="105" t="str">
        <f t="shared" si="70"/>
        <v>812115210</v>
      </c>
      <c r="C1198" s="581">
        <f t="shared" si="71"/>
        <v>42735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„Водоснабдяване и канализация“ ЕАД - Бургас</v>
      </c>
      <c r="B1199" s="105" t="str">
        <f t="shared" si="70"/>
        <v>812115210</v>
      </c>
      <c r="C1199" s="581">
        <f t="shared" si="71"/>
        <v>42735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„Водоснабдяване и канализация“ ЕАД - Бургас</v>
      </c>
      <c r="B1200" s="105" t="str">
        <f t="shared" si="70"/>
        <v>812115210</v>
      </c>
      <c r="C1200" s="581">
        <f t="shared" si="71"/>
        <v>42735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„Водоснабдяване и канализация“ ЕАД - Бургас</v>
      </c>
      <c r="B1201" s="105" t="str">
        <f t="shared" si="70"/>
        <v>812115210</v>
      </c>
      <c r="C1201" s="581">
        <f t="shared" si="71"/>
        <v>42735</v>
      </c>
      <c r="D1201" s="105" t="s">
        <v>769</v>
      </c>
      <c r="E1201" s="105">
        <v>1</v>
      </c>
      <c r="F1201" s="105" t="s">
        <v>79</v>
      </c>
      <c r="H1201" s="498">
        <f>'Справка 8'!C17</f>
        <v>0</v>
      </c>
    </row>
    <row r="1202" spans="1:8">
      <c r="A1202" s="105" t="str">
        <f t="shared" si="69"/>
        <v>„Водоснабдяване и канализация“ ЕАД - Бургас</v>
      </c>
      <c r="B1202" s="105" t="str">
        <f t="shared" si="70"/>
        <v>812115210</v>
      </c>
      <c r="C1202" s="581">
        <f t="shared" si="71"/>
        <v>42735</v>
      </c>
      <c r="D1202" s="105" t="s">
        <v>770</v>
      </c>
      <c r="E1202" s="105">
        <v>1</v>
      </c>
      <c r="F1202" s="105" t="s">
        <v>761</v>
      </c>
      <c r="H1202" s="498">
        <f>'Справка 8'!C18</f>
        <v>3008</v>
      </c>
    </row>
    <row r="1203" spans="1:8">
      <c r="A1203" s="105" t="str">
        <f t="shared" si="69"/>
        <v>„Водоснабдяване и канализация“ ЕАД - Бургас</v>
      </c>
      <c r="B1203" s="105" t="str">
        <f t="shared" si="70"/>
        <v>812115210</v>
      </c>
      <c r="C1203" s="581">
        <f t="shared" si="71"/>
        <v>42735</v>
      </c>
      <c r="D1203" s="105" t="s">
        <v>772</v>
      </c>
      <c r="E1203" s="105">
        <v>1</v>
      </c>
      <c r="F1203" s="105" t="s">
        <v>762</v>
      </c>
      <c r="H1203" s="498">
        <f>'Справка 8'!C20</f>
        <v>0</v>
      </c>
    </row>
    <row r="1204" spans="1:8">
      <c r="A1204" s="105" t="str">
        <f t="shared" si="69"/>
        <v>„Водоснабдяване и канализация“ ЕАД - Бургас</v>
      </c>
      <c r="B1204" s="105" t="str">
        <f t="shared" si="70"/>
        <v>812115210</v>
      </c>
      <c r="C1204" s="581">
        <f t="shared" si="71"/>
        <v>42735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„Водоснабдяване и канализация“ ЕАД - Бургас</v>
      </c>
      <c r="B1205" s="105" t="str">
        <f t="shared" si="70"/>
        <v>812115210</v>
      </c>
      <c r="C1205" s="581">
        <f t="shared" si="71"/>
        <v>42735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„Водоснабдяване и канализация“ ЕАД - Бургас</v>
      </c>
      <c r="B1206" s="105" t="str">
        <f t="shared" si="70"/>
        <v>812115210</v>
      </c>
      <c r="C1206" s="581">
        <f t="shared" si="71"/>
        <v>42735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„Водоснабдяване и канализация“ ЕАД - Бургас</v>
      </c>
      <c r="B1207" s="105" t="str">
        <f t="shared" si="70"/>
        <v>812115210</v>
      </c>
      <c r="C1207" s="581">
        <f t="shared" si="71"/>
        <v>42735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„Водоснабдяване и канализация“ ЕАД - Бургас</v>
      </c>
      <c r="B1208" s="105" t="str">
        <f t="shared" si="70"/>
        <v>812115210</v>
      </c>
      <c r="C1208" s="581">
        <f t="shared" si="71"/>
        <v>42735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„Водоснабдяване и канализация“ ЕАД - Бургас</v>
      </c>
      <c r="B1209" s="105" t="str">
        <f t="shared" si="70"/>
        <v>812115210</v>
      </c>
      <c r="C1209" s="581">
        <f t="shared" si="71"/>
        <v>42735</v>
      </c>
      <c r="D1209" s="105" t="s">
        <v>784</v>
      </c>
      <c r="E1209" s="105">
        <v>1</v>
      </c>
      <c r="F1209" s="105" t="s">
        <v>783</v>
      </c>
      <c r="H1209" s="498">
        <f>'Справка 8'!C26</f>
        <v>0</v>
      </c>
    </row>
    <row r="1210" spans="1:8">
      <c r="A1210" s="105" t="str">
        <f t="shared" si="69"/>
        <v>„Водоснабдяване и канализация“ ЕАД - Бургас</v>
      </c>
      <c r="B1210" s="105" t="str">
        <f t="shared" si="70"/>
        <v>812115210</v>
      </c>
      <c r="C1210" s="581">
        <f t="shared" si="71"/>
        <v>42735</v>
      </c>
      <c r="D1210" s="105" t="s">
        <v>786</v>
      </c>
      <c r="E1210" s="105">
        <v>1</v>
      </c>
      <c r="F1210" s="105" t="s">
        <v>771</v>
      </c>
      <c r="H1210" s="498">
        <f>'Справка 8'!C27</f>
        <v>0</v>
      </c>
    </row>
    <row r="1211" spans="1:8">
      <c r="A1211" s="105" t="str">
        <f t="shared" si="69"/>
        <v>„Водоснабдяване и канализация“ ЕАД - Бургас</v>
      </c>
      <c r="B1211" s="105" t="str">
        <f t="shared" si="70"/>
        <v>812115210</v>
      </c>
      <c r="C1211" s="581">
        <f t="shared" si="71"/>
        <v>42735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„Водоснабдяване и канализация“ ЕАД - Бургас</v>
      </c>
      <c r="B1212" s="105" t="str">
        <f t="shared" si="70"/>
        <v>812115210</v>
      </c>
      <c r="C1212" s="581">
        <f t="shared" si="71"/>
        <v>42735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„Водоснабдяване и канализация“ ЕАД - Бургас</v>
      </c>
      <c r="B1213" s="105" t="str">
        <f t="shared" si="70"/>
        <v>812115210</v>
      </c>
      <c r="C1213" s="581">
        <f t="shared" si="71"/>
        <v>42735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„Водоснабдяване и канализация“ ЕАД - Бургас</v>
      </c>
      <c r="B1214" s="105" t="str">
        <f t="shared" si="70"/>
        <v>812115210</v>
      </c>
      <c r="C1214" s="581">
        <f t="shared" si="71"/>
        <v>42735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„Водоснабдяване и канализация“ ЕАД - Бургас</v>
      </c>
      <c r="B1215" s="105" t="str">
        <f t="shared" si="70"/>
        <v>812115210</v>
      </c>
      <c r="C1215" s="581">
        <f t="shared" si="71"/>
        <v>42735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„Водоснабдяване и канализация“ ЕАД - Бургас</v>
      </c>
      <c r="B1216" s="105" t="str">
        <f t="shared" si="70"/>
        <v>812115210</v>
      </c>
      <c r="C1216" s="581">
        <f t="shared" si="71"/>
        <v>42735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„Водоснабдяване и канализация“ ЕАД - Бургас</v>
      </c>
      <c r="B1217" s="105" t="str">
        <f t="shared" si="70"/>
        <v>812115210</v>
      </c>
      <c r="C1217" s="581">
        <f t="shared" si="71"/>
        <v>42735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„Водоснабдяване и канализация“ ЕАД - Бургас</v>
      </c>
      <c r="B1218" s="105" t="str">
        <f t="shared" si="70"/>
        <v>812115210</v>
      </c>
      <c r="C1218" s="581">
        <f t="shared" si="71"/>
        <v>42735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„Водоснабдяване и канализация“ ЕАД - Бургас</v>
      </c>
      <c r="B1219" s="105" t="str">
        <f t="shared" si="70"/>
        <v>812115210</v>
      </c>
      <c r="C1219" s="581">
        <f t="shared" si="71"/>
        <v>42735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„Водоснабдяване и канализация“ ЕАД - Бургас</v>
      </c>
      <c r="B1220" s="105" t="str">
        <f t="shared" si="70"/>
        <v>812115210</v>
      </c>
      <c r="C1220" s="581">
        <f t="shared" si="71"/>
        <v>42735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„Водоснабдяване и канализация“ ЕАД - Бургас</v>
      </c>
      <c r="B1221" s="105" t="str">
        <f t="shared" si="70"/>
        <v>812115210</v>
      </c>
      <c r="C1221" s="581">
        <f t="shared" si="71"/>
        <v>42735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„Водоснабдяване и канализация“ ЕАД - Бургас</v>
      </c>
      <c r="B1222" s="105" t="str">
        <f t="shared" si="70"/>
        <v>812115210</v>
      </c>
      <c r="C1222" s="581">
        <f t="shared" si="71"/>
        <v>42735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„Водоснабдяване и канализация“ ЕАД - Бургас</v>
      </c>
      <c r="B1223" s="105" t="str">
        <f t="shared" si="70"/>
        <v>812115210</v>
      </c>
      <c r="C1223" s="581">
        <f t="shared" si="71"/>
        <v>42735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„Водоснабдяване и канализация“ ЕАД - Бургас</v>
      </c>
      <c r="B1224" s="105" t="str">
        <f t="shared" si="70"/>
        <v>812115210</v>
      </c>
      <c r="C1224" s="581">
        <f t="shared" si="71"/>
        <v>42735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„Водоснабдяване и канализация“ ЕАД - Бургас</v>
      </c>
      <c r="B1225" s="105" t="str">
        <f t="shared" si="70"/>
        <v>812115210</v>
      </c>
      <c r="C1225" s="581">
        <f t="shared" si="71"/>
        <v>42735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„Водоснабдяване и канализация“ ЕАД - Бургас</v>
      </c>
      <c r="B1226" s="105" t="str">
        <f t="shared" si="70"/>
        <v>812115210</v>
      </c>
      <c r="C1226" s="581">
        <f t="shared" si="71"/>
        <v>42735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„Водоснабдяване и канализация“ ЕАД - Бургас</v>
      </c>
      <c r="B1227" s="105" t="str">
        <f t="shared" si="70"/>
        <v>812115210</v>
      </c>
      <c r="C1227" s="581">
        <f t="shared" si="71"/>
        <v>42735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„Водоснабдяване и канализация“ ЕАД - Бургас</v>
      </c>
      <c r="B1228" s="105" t="str">
        <f t="shared" si="70"/>
        <v>812115210</v>
      </c>
      <c r="C1228" s="581">
        <f t="shared" si="71"/>
        <v>42735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„Водоснабдяване и канализация“ ЕАД - Бургас</v>
      </c>
      <c r="B1229" s="105" t="str">
        <f t="shared" ref="B1229:B1260" si="73">pdeBulstat</f>
        <v>812115210</v>
      </c>
      <c r="C1229" s="581">
        <f t="shared" ref="C1229:C1260" si="74">endDate</f>
        <v>42735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„Водоснабдяване и канализация“ ЕАД - Бургас</v>
      </c>
      <c r="B1230" s="105" t="str">
        <f t="shared" si="73"/>
        <v>812115210</v>
      </c>
      <c r="C1230" s="581">
        <f t="shared" si="74"/>
        <v>42735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„Водоснабдяване и канализация“ ЕАД - Бургас</v>
      </c>
      <c r="B1231" s="105" t="str">
        <f t="shared" si="73"/>
        <v>812115210</v>
      </c>
      <c r="C1231" s="581">
        <f t="shared" si="74"/>
        <v>42735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„Водоснабдяване и канализация“ ЕАД - Бургас</v>
      </c>
      <c r="B1232" s="105" t="str">
        <f t="shared" si="73"/>
        <v>812115210</v>
      </c>
      <c r="C1232" s="581">
        <f t="shared" si="74"/>
        <v>42735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„Водоснабдяване и канализация“ ЕАД - Бургас</v>
      </c>
      <c r="B1233" s="105" t="str">
        <f t="shared" si="73"/>
        <v>812115210</v>
      </c>
      <c r="C1233" s="581">
        <f t="shared" si="74"/>
        <v>42735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„Водоснабдяване и канализация“ ЕАД - Бургас</v>
      </c>
      <c r="B1234" s="105" t="str">
        <f t="shared" si="73"/>
        <v>812115210</v>
      </c>
      <c r="C1234" s="581">
        <f t="shared" si="74"/>
        <v>42735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„Водоснабдяване и канализация“ ЕАД - Бургас</v>
      </c>
      <c r="B1235" s="105" t="str">
        <f t="shared" si="73"/>
        <v>812115210</v>
      </c>
      <c r="C1235" s="581">
        <f t="shared" si="74"/>
        <v>42735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„Водоснабдяване и канализация“ ЕАД - Бургас</v>
      </c>
      <c r="B1236" s="105" t="str">
        <f t="shared" si="73"/>
        <v>812115210</v>
      </c>
      <c r="C1236" s="581">
        <f t="shared" si="74"/>
        <v>42735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„Водоснабдяване и канализация“ ЕАД - Бургас</v>
      </c>
      <c r="B1237" s="105" t="str">
        <f t="shared" si="73"/>
        <v>812115210</v>
      </c>
      <c r="C1237" s="581">
        <f t="shared" si="74"/>
        <v>42735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„Водоснабдяване и канализация“ ЕАД - Бургас</v>
      </c>
      <c r="B1238" s="105" t="str">
        <f t="shared" si="73"/>
        <v>812115210</v>
      </c>
      <c r="C1238" s="581">
        <f t="shared" si="74"/>
        <v>42735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„Водоснабдяване и канализация“ ЕАД - Бургас</v>
      </c>
      <c r="B1239" s="105" t="str">
        <f t="shared" si="73"/>
        <v>812115210</v>
      </c>
      <c r="C1239" s="581">
        <f t="shared" si="74"/>
        <v>42735</v>
      </c>
      <c r="D1239" s="105" t="s">
        <v>763</v>
      </c>
      <c r="E1239" s="105">
        <v>4</v>
      </c>
      <c r="F1239" s="105" t="s">
        <v>762</v>
      </c>
      <c r="H1239" s="498">
        <f>'Справка 8'!F13</f>
        <v>3008</v>
      </c>
    </row>
    <row r="1240" spans="1:8">
      <c r="A1240" s="105" t="str">
        <f t="shared" si="72"/>
        <v>„Водоснабдяване и канализация“ ЕАД - Бургас</v>
      </c>
      <c r="B1240" s="105" t="str">
        <f t="shared" si="73"/>
        <v>812115210</v>
      </c>
      <c r="C1240" s="581">
        <f t="shared" si="74"/>
        <v>42735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„Водоснабдяване и канализация“ ЕАД - Бургас</v>
      </c>
      <c r="B1241" s="105" t="str">
        <f t="shared" si="73"/>
        <v>812115210</v>
      </c>
      <c r="C1241" s="581">
        <f t="shared" si="74"/>
        <v>42735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„Водоснабдяване и канализация“ ЕАД - Бургас</v>
      </c>
      <c r="B1242" s="105" t="str">
        <f t="shared" si="73"/>
        <v>812115210</v>
      </c>
      <c r="C1242" s="581">
        <f t="shared" si="74"/>
        <v>42735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„Водоснабдяване и канализация“ ЕАД - Бургас</v>
      </c>
      <c r="B1243" s="105" t="str">
        <f t="shared" si="73"/>
        <v>812115210</v>
      </c>
      <c r="C1243" s="581">
        <f t="shared" si="74"/>
        <v>42735</v>
      </c>
      <c r="D1243" s="105" t="s">
        <v>769</v>
      </c>
      <c r="E1243" s="105">
        <v>4</v>
      </c>
      <c r="F1243" s="105" t="s">
        <v>79</v>
      </c>
      <c r="H1243" s="498">
        <f>'Справка 8'!F17</f>
        <v>0</v>
      </c>
    </row>
    <row r="1244" spans="1:8">
      <c r="A1244" s="105" t="str">
        <f t="shared" si="72"/>
        <v>„Водоснабдяване и канализация“ ЕАД - Бургас</v>
      </c>
      <c r="B1244" s="105" t="str">
        <f t="shared" si="73"/>
        <v>812115210</v>
      </c>
      <c r="C1244" s="581">
        <f t="shared" si="74"/>
        <v>42735</v>
      </c>
      <c r="D1244" s="105" t="s">
        <v>770</v>
      </c>
      <c r="E1244" s="105">
        <v>4</v>
      </c>
      <c r="F1244" s="105" t="s">
        <v>761</v>
      </c>
      <c r="H1244" s="498">
        <f>'Справка 8'!F18</f>
        <v>3008</v>
      </c>
    </row>
    <row r="1245" spans="1:8">
      <c r="A1245" s="105" t="str">
        <f t="shared" si="72"/>
        <v>„Водоснабдяване и канализация“ ЕАД - Бургас</v>
      </c>
      <c r="B1245" s="105" t="str">
        <f t="shared" si="73"/>
        <v>812115210</v>
      </c>
      <c r="C1245" s="581">
        <f t="shared" si="74"/>
        <v>42735</v>
      </c>
      <c r="D1245" s="105" t="s">
        <v>772</v>
      </c>
      <c r="E1245" s="105">
        <v>4</v>
      </c>
      <c r="F1245" s="105" t="s">
        <v>762</v>
      </c>
      <c r="H1245" s="498">
        <f>'Справка 8'!F20</f>
        <v>0</v>
      </c>
    </row>
    <row r="1246" spans="1:8">
      <c r="A1246" s="105" t="str">
        <f t="shared" si="72"/>
        <v>„Водоснабдяване и канализация“ ЕАД - Бургас</v>
      </c>
      <c r="B1246" s="105" t="str">
        <f t="shared" si="73"/>
        <v>812115210</v>
      </c>
      <c r="C1246" s="581">
        <f t="shared" si="74"/>
        <v>42735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„Водоснабдяване и канализация“ ЕАД - Бургас</v>
      </c>
      <c r="B1247" s="105" t="str">
        <f t="shared" si="73"/>
        <v>812115210</v>
      </c>
      <c r="C1247" s="581">
        <f t="shared" si="74"/>
        <v>42735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„Водоснабдяване и канализация“ ЕАД - Бургас</v>
      </c>
      <c r="B1248" s="105" t="str">
        <f t="shared" si="73"/>
        <v>812115210</v>
      </c>
      <c r="C1248" s="581">
        <f t="shared" si="74"/>
        <v>42735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„Водоснабдяване и канализация“ ЕАД - Бургас</v>
      </c>
      <c r="B1249" s="105" t="str">
        <f t="shared" si="73"/>
        <v>812115210</v>
      </c>
      <c r="C1249" s="581">
        <f t="shared" si="74"/>
        <v>42735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„Водоснабдяване и канализация“ ЕАД - Бургас</v>
      </c>
      <c r="B1250" s="105" t="str">
        <f t="shared" si="73"/>
        <v>812115210</v>
      </c>
      <c r="C1250" s="581">
        <f t="shared" si="74"/>
        <v>42735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„Водоснабдяване и канализация“ ЕАД - Бургас</v>
      </c>
      <c r="B1251" s="105" t="str">
        <f t="shared" si="73"/>
        <v>812115210</v>
      </c>
      <c r="C1251" s="581">
        <f t="shared" si="74"/>
        <v>42735</v>
      </c>
      <c r="D1251" s="105" t="s">
        <v>784</v>
      </c>
      <c r="E1251" s="105">
        <v>4</v>
      </c>
      <c r="F1251" s="105" t="s">
        <v>783</v>
      </c>
      <c r="H1251" s="498">
        <f>'Справка 8'!F26</f>
        <v>0</v>
      </c>
    </row>
    <row r="1252" spans="1:8">
      <c r="A1252" s="105" t="str">
        <f t="shared" si="72"/>
        <v>„Водоснабдяване и канализация“ ЕАД - Бургас</v>
      </c>
      <c r="B1252" s="105" t="str">
        <f t="shared" si="73"/>
        <v>812115210</v>
      </c>
      <c r="C1252" s="581">
        <f t="shared" si="74"/>
        <v>42735</v>
      </c>
      <c r="D1252" s="105" t="s">
        <v>786</v>
      </c>
      <c r="E1252" s="105">
        <v>4</v>
      </c>
      <c r="F1252" s="105" t="s">
        <v>771</v>
      </c>
      <c r="H1252" s="498">
        <f>'Справка 8'!F27</f>
        <v>0</v>
      </c>
    </row>
    <row r="1253" spans="1:8">
      <c r="A1253" s="105" t="str">
        <f t="shared" si="72"/>
        <v>„Водоснабдяване и канализация“ ЕАД - Бургас</v>
      </c>
      <c r="B1253" s="105" t="str">
        <f t="shared" si="73"/>
        <v>812115210</v>
      </c>
      <c r="C1253" s="581">
        <f t="shared" si="74"/>
        <v>42735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„Водоснабдяване и канализация“ ЕАД - Бургас</v>
      </c>
      <c r="B1254" s="105" t="str">
        <f t="shared" si="73"/>
        <v>812115210</v>
      </c>
      <c r="C1254" s="581">
        <f t="shared" si="74"/>
        <v>42735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„Водоснабдяване и канализация“ ЕАД - Бургас</v>
      </c>
      <c r="B1255" s="105" t="str">
        <f t="shared" si="73"/>
        <v>812115210</v>
      </c>
      <c r="C1255" s="581">
        <f t="shared" si="74"/>
        <v>42735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„Водоснабдяване и канализация“ ЕАД - Бургас</v>
      </c>
      <c r="B1256" s="105" t="str">
        <f t="shared" si="73"/>
        <v>812115210</v>
      </c>
      <c r="C1256" s="581">
        <f t="shared" si="74"/>
        <v>42735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„Водоснабдяване и канализация“ ЕАД - Бургас</v>
      </c>
      <c r="B1257" s="105" t="str">
        <f t="shared" si="73"/>
        <v>812115210</v>
      </c>
      <c r="C1257" s="581">
        <f t="shared" si="74"/>
        <v>42735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„Водоснабдяване и канализация“ ЕАД - Бургас</v>
      </c>
      <c r="B1258" s="105" t="str">
        <f t="shared" si="73"/>
        <v>812115210</v>
      </c>
      <c r="C1258" s="581">
        <f t="shared" si="74"/>
        <v>42735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„Водоснабдяване и канализация“ ЕАД - Бургас</v>
      </c>
      <c r="B1259" s="105" t="str">
        <f t="shared" si="73"/>
        <v>812115210</v>
      </c>
      <c r="C1259" s="581">
        <f t="shared" si="74"/>
        <v>42735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„Водоснабдяване и канализация“ ЕАД - Бургас</v>
      </c>
      <c r="B1260" s="105" t="str">
        <f t="shared" si="73"/>
        <v>812115210</v>
      </c>
      <c r="C1260" s="581">
        <f t="shared" si="74"/>
        <v>42735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„Водоснабдяване и канализация“ ЕАД - Бургас</v>
      </c>
      <c r="B1261" s="105" t="str">
        <f t="shared" ref="B1261:B1294" si="76">pdeBulstat</f>
        <v>812115210</v>
      </c>
      <c r="C1261" s="581">
        <f t="shared" ref="C1261:C1294" si="77">endDate</f>
        <v>42735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„Водоснабдяване и канализация“ ЕАД - Бургас</v>
      </c>
      <c r="B1262" s="105" t="str">
        <f t="shared" si="76"/>
        <v>812115210</v>
      </c>
      <c r="C1262" s="581">
        <f t="shared" si="77"/>
        <v>42735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„Водоснабдяване и канализация“ ЕАД - Бургас</v>
      </c>
      <c r="B1263" s="105" t="str">
        <f t="shared" si="76"/>
        <v>812115210</v>
      </c>
      <c r="C1263" s="581">
        <f t="shared" si="77"/>
        <v>42735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„Водоснабдяване и канализация“ ЕАД - Бургас</v>
      </c>
      <c r="B1264" s="105" t="str">
        <f t="shared" si="76"/>
        <v>812115210</v>
      </c>
      <c r="C1264" s="581">
        <f t="shared" si="77"/>
        <v>42735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„Водоснабдяване и канализация“ ЕАД - Бургас</v>
      </c>
      <c r="B1265" s="105" t="str">
        <f t="shared" si="76"/>
        <v>812115210</v>
      </c>
      <c r="C1265" s="581">
        <f t="shared" si="77"/>
        <v>42735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„Водоснабдяване и канализация“ ЕАД - Бургас</v>
      </c>
      <c r="B1266" s="105" t="str">
        <f t="shared" si="76"/>
        <v>812115210</v>
      </c>
      <c r="C1266" s="581">
        <f t="shared" si="77"/>
        <v>42735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„Водоснабдяване и канализация“ ЕАД - Бургас</v>
      </c>
      <c r="B1267" s="105" t="str">
        <f t="shared" si="76"/>
        <v>812115210</v>
      </c>
      <c r="C1267" s="581">
        <f t="shared" si="77"/>
        <v>42735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„Водоснабдяване и канализация“ ЕАД - Бургас</v>
      </c>
      <c r="B1268" s="105" t="str">
        <f t="shared" si="76"/>
        <v>812115210</v>
      </c>
      <c r="C1268" s="581">
        <f t="shared" si="77"/>
        <v>42735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„Водоснабдяване и канализация“ ЕАД - Бургас</v>
      </c>
      <c r="B1269" s="105" t="str">
        <f t="shared" si="76"/>
        <v>812115210</v>
      </c>
      <c r="C1269" s="581">
        <f t="shared" si="77"/>
        <v>42735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„Водоснабдяване и канализация“ ЕАД - Бургас</v>
      </c>
      <c r="B1270" s="105" t="str">
        <f t="shared" si="76"/>
        <v>812115210</v>
      </c>
      <c r="C1270" s="581">
        <f t="shared" si="77"/>
        <v>42735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„Водоснабдяване и канализация“ ЕАД - Бургас</v>
      </c>
      <c r="B1271" s="105" t="str">
        <f t="shared" si="76"/>
        <v>812115210</v>
      </c>
      <c r="C1271" s="581">
        <f t="shared" si="77"/>
        <v>42735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„Водоснабдяване и канализация“ ЕАД - Бургас</v>
      </c>
      <c r="B1272" s="105" t="str">
        <f t="shared" si="76"/>
        <v>812115210</v>
      </c>
      <c r="C1272" s="581">
        <f t="shared" si="77"/>
        <v>42735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„Водоснабдяване и канализация“ ЕАД - Бургас</v>
      </c>
      <c r="B1273" s="105" t="str">
        <f t="shared" si="76"/>
        <v>812115210</v>
      </c>
      <c r="C1273" s="581">
        <f t="shared" si="77"/>
        <v>42735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„Водоснабдяване и канализация“ ЕАД - Бургас</v>
      </c>
      <c r="B1274" s="105" t="str">
        <f t="shared" si="76"/>
        <v>812115210</v>
      </c>
      <c r="C1274" s="581">
        <f t="shared" si="77"/>
        <v>42735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„Водоснабдяване и канализация“ ЕАД - Бургас</v>
      </c>
      <c r="B1275" s="105" t="str">
        <f t="shared" si="76"/>
        <v>812115210</v>
      </c>
      <c r="C1275" s="581">
        <f t="shared" si="77"/>
        <v>42735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„Водоснабдяване и канализация“ ЕАД - Бургас</v>
      </c>
      <c r="B1276" s="105" t="str">
        <f t="shared" si="76"/>
        <v>812115210</v>
      </c>
      <c r="C1276" s="581">
        <f t="shared" si="77"/>
        <v>42735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„Водоснабдяване и канализация“ ЕАД - Бургас</v>
      </c>
      <c r="B1277" s="105" t="str">
        <f t="shared" si="76"/>
        <v>812115210</v>
      </c>
      <c r="C1277" s="581">
        <f t="shared" si="77"/>
        <v>42735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„Водоснабдяване и канализация“ ЕАД - Бургас</v>
      </c>
      <c r="B1278" s="105" t="str">
        <f t="shared" si="76"/>
        <v>812115210</v>
      </c>
      <c r="C1278" s="581">
        <f t="shared" si="77"/>
        <v>42735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„Водоснабдяване и канализация“ ЕАД - Бургас</v>
      </c>
      <c r="B1279" s="105" t="str">
        <f t="shared" si="76"/>
        <v>812115210</v>
      </c>
      <c r="C1279" s="581">
        <f t="shared" si="77"/>
        <v>42735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„Водоснабдяване и канализация“ ЕАД - Бургас</v>
      </c>
      <c r="B1280" s="105" t="str">
        <f t="shared" si="76"/>
        <v>812115210</v>
      </c>
      <c r="C1280" s="581">
        <f t="shared" si="77"/>
        <v>42735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„Водоснабдяване и канализация“ ЕАД - Бургас</v>
      </c>
      <c r="B1281" s="105" t="str">
        <f t="shared" si="76"/>
        <v>812115210</v>
      </c>
      <c r="C1281" s="581">
        <f t="shared" si="77"/>
        <v>42735</v>
      </c>
      <c r="D1281" s="105" t="s">
        <v>763</v>
      </c>
      <c r="E1281" s="105">
        <v>7</v>
      </c>
      <c r="F1281" s="105" t="s">
        <v>762</v>
      </c>
      <c r="H1281" s="498">
        <f>'Справка 8'!I13</f>
        <v>3008</v>
      </c>
    </row>
    <row r="1282" spans="1:8">
      <c r="A1282" s="105" t="str">
        <f t="shared" si="75"/>
        <v>„Водоснабдяване и канализация“ ЕАД - Бургас</v>
      </c>
      <c r="B1282" s="105" t="str">
        <f t="shared" si="76"/>
        <v>812115210</v>
      </c>
      <c r="C1282" s="581">
        <f t="shared" si="77"/>
        <v>42735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„Водоснабдяване и канализация“ ЕАД - Бургас</v>
      </c>
      <c r="B1283" s="105" t="str">
        <f t="shared" si="76"/>
        <v>812115210</v>
      </c>
      <c r="C1283" s="581">
        <f t="shared" si="77"/>
        <v>42735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„Водоснабдяване и канализация“ ЕАД - Бургас</v>
      </c>
      <c r="B1284" s="105" t="str">
        <f t="shared" si="76"/>
        <v>812115210</v>
      </c>
      <c r="C1284" s="581">
        <f t="shared" si="77"/>
        <v>42735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„Водоснабдяване и канализация“ ЕАД - Бургас</v>
      </c>
      <c r="B1285" s="105" t="str">
        <f t="shared" si="76"/>
        <v>812115210</v>
      </c>
      <c r="C1285" s="581">
        <f t="shared" si="77"/>
        <v>42735</v>
      </c>
      <c r="D1285" s="105" t="s">
        <v>769</v>
      </c>
      <c r="E1285" s="105">
        <v>7</v>
      </c>
      <c r="F1285" s="105" t="s">
        <v>79</v>
      </c>
      <c r="H1285" s="498">
        <f>'Справка 8'!I17</f>
        <v>0</v>
      </c>
    </row>
    <row r="1286" spans="1:8">
      <c r="A1286" s="105" t="str">
        <f t="shared" si="75"/>
        <v>„Водоснабдяване и канализация“ ЕАД - Бургас</v>
      </c>
      <c r="B1286" s="105" t="str">
        <f t="shared" si="76"/>
        <v>812115210</v>
      </c>
      <c r="C1286" s="581">
        <f t="shared" si="77"/>
        <v>42735</v>
      </c>
      <c r="D1286" s="105" t="s">
        <v>770</v>
      </c>
      <c r="E1286" s="105">
        <v>7</v>
      </c>
      <c r="F1286" s="105" t="s">
        <v>761</v>
      </c>
      <c r="H1286" s="498">
        <f>'Справка 8'!I18</f>
        <v>3008</v>
      </c>
    </row>
    <row r="1287" spans="1:8">
      <c r="A1287" s="105" t="str">
        <f t="shared" si="75"/>
        <v>„Водоснабдяване и канализация“ ЕАД - Бургас</v>
      </c>
      <c r="B1287" s="105" t="str">
        <f t="shared" si="76"/>
        <v>812115210</v>
      </c>
      <c r="C1287" s="581">
        <f t="shared" si="77"/>
        <v>42735</v>
      </c>
      <c r="D1287" s="105" t="s">
        <v>772</v>
      </c>
      <c r="E1287" s="105">
        <v>7</v>
      </c>
      <c r="F1287" s="105" t="s">
        <v>762</v>
      </c>
      <c r="H1287" s="498">
        <f>'Справка 8'!I20</f>
        <v>0</v>
      </c>
    </row>
    <row r="1288" spans="1:8">
      <c r="A1288" s="105" t="str">
        <f t="shared" si="75"/>
        <v>„Водоснабдяване и канализация“ ЕАД - Бургас</v>
      </c>
      <c r="B1288" s="105" t="str">
        <f t="shared" si="76"/>
        <v>812115210</v>
      </c>
      <c r="C1288" s="581">
        <f t="shared" si="77"/>
        <v>42735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„Водоснабдяване и канализация“ ЕАД - Бургас</v>
      </c>
      <c r="B1289" s="105" t="str">
        <f t="shared" si="76"/>
        <v>812115210</v>
      </c>
      <c r="C1289" s="581">
        <f t="shared" si="77"/>
        <v>42735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„Водоснабдяване и канализация“ ЕАД - Бургас</v>
      </c>
      <c r="B1290" s="105" t="str">
        <f t="shared" si="76"/>
        <v>812115210</v>
      </c>
      <c r="C1290" s="581">
        <f t="shared" si="77"/>
        <v>42735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„Водоснабдяване и канализация“ ЕАД - Бургас</v>
      </c>
      <c r="B1291" s="105" t="str">
        <f t="shared" si="76"/>
        <v>812115210</v>
      </c>
      <c r="C1291" s="581">
        <f t="shared" si="77"/>
        <v>42735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„Водоснабдяване и канализация“ ЕАД - Бургас</v>
      </c>
      <c r="B1292" s="105" t="str">
        <f t="shared" si="76"/>
        <v>812115210</v>
      </c>
      <c r="C1292" s="581">
        <f t="shared" si="77"/>
        <v>42735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„Водоснабдяване и канализация“ ЕАД - Бургас</v>
      </c>
      <c r="B1293" s="105" t="str">
        <f t="shared" si="76"/>
        <v>812115210</v>
      </c>
      <c r="C1293" s="581">
        <f t="shared" si="77"/>
        <v>42735</v>
      </c>
      <c r="D1293" s="105" t="s">
        <v>784</v>
      </c>
      <c r="E1293" s="105">
        <v>7</v>
      </c>
      <c r="F1293" s="105" t="s">
        <v>783</v>
      </c>
      <c r="H1293" s="498">
        <f>'Справка 8'!I26</f>
        <v>0</v>
      </c>
    </row>
    <row r="1294" spans="1:8">
      <c r="A1294" s="105" t="str">
        <f t="shared" si="75"/>
        <v>„Водоснабдяване и канализация“ ЕАД - Бургас</v>
      </c>
      <c r="B1294" s="105" t="str">
        <f t="shared" si="76"/>
        <v>812115210</v>
      </c>
      <c r="C1294" s="581">
        <f t="shared" si="77"/>
        <v>42735</v>
      </c>
      <c r="D1294" s="105" t="s">
        <v>786</v>
      </c>
      <c r="E1294" s="105">
        <v>7</v>
      </c>
      <c r="F1294" s="105" t="s">
        <v>771</v>
      </c>
      <c r="H1294" s="498">
        <f>'Справка 8'!I27</f>
        <v>0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„Водоснабдяване и канализация“ ЕАД - Бургас</v>
      </c>
      <c r="B1296" s="105" t="str">
        <f t="shared" ref="B1296:B1335" si="79">pdeBulstat</f>
        <v>812115210</v>
      </c>
      <c r="C1296" s="581">
        <f t="shared" ref="C1296:C1335" si="80">endDate</f>
        <v>42735</v>
      </c>
      <c r="D1296" s="105" t="s">
        <v>793</v>
      </c>
      <c r="E1296" s="105">
        <v>1</v>
      </c>
      <c r="F1296" s="105" t="s">
        <v>792</v>
      </c>
      <c r="H1296" s="498">
        <f>'Справка 5'!C27</f>
        <v>0</v>
      </c>
    </row>
    <row r="1297" spans="1:8">
      <c r="A1297" s="105" t="str">
        <f t="shared" si="78"/>
        <v>„Водоснабдяване и канализация“ ЕАД - Бургас</v>
      </c>
      <c r="B1297" s="105" t="str">
        <f t="shared" si="79"/>
        <v>812115210</v>
      </c>
      <c r="C1297" s="581">
        <f t="shared" si="80"/>
        <v>42735</v>
      </c>
      <c r="D1297" s="105" t="s">
        <v>795</v>
      </c>
      <c r="E1297" s="105">
        <v>1</v>
      </c>
      <c r="F1297" s="105" t="s">
        <v>794</v>
      </c>
      <c r="H1297" s="498">
        <f>'Справка 5'!C44</f>
        <v>3008</v>
      </c>
    </row>
    <row r="1298" spans="1:8">
      <c r="A1298" s="105" t="str">
        <f t="shared" si="78"/>
        <v>„Водоснабдяване и канализация“ ЕАД - Бургас</v>
      </c>
      <c r="B1298" s="105" t="str">
        <f t="shared" si="79"/>
        <v>812115210</v>
      </c>
      <c r="C1298" s="581">
        <f t="shared" si="80"/>
        <v>42735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„Водоснабдяване и канализация“ ЕАД - Бургас</v>
      </c>
      <c r="B1299" s="105" t="str">
        <f t="shared" si="79"/>
        <v>812115210</v>
      </c>
      <c r="C1299" s="581">
        <f t="shared" si="80"/>
        <v>42735</v>
      </c>
      <c r="D1299" s="105" t="s">
        <v>800</v>
      </c>
      <c r="E1299" s="105">
        <v>1</v>
      </c>
      <c r="F1299" s="105" t="s">
        <v>799</v>
      </c>
      <c r="H1299" s="498">
        <f>'Справка 5'!C78</f>
        <v>0</v>
      </c>
    </row>
    <row r="1300" spans="1:8">
      <c r="A1300" s="105" t="str">
        <f t="shared" si="78"/>
        <v>„Водоснабдяване и канализация“ ЕАД - Бургас</v>
      </c>
      <c r="B1300" s="105" t="str">
        <f t="shared" si="79"/>
        <v>812115210</v>
      </c>
      <c r="C1300" s="581">
        <f t="shared" si="80"/>
        <v>42735</v>
      </c>
      <c r="D1300" s="105" t="s">
        <v>802</v>
      </c>
      <c r="E1300" s="105">
        <v>1</v>
      </c>
      <c r="F1300" s="105" t="s">
        <v>791</v>
      </c>
      <c r="H1300" s="498">
        <f>'Справка 5'!C79</f>
        <v>3008</v>
      </c>
    </row>
    <row r="1301" spans="1:8">
      <c r="A1301" s="105" t="str">
        <f t="shared" si="78"/>
        <v>„Водоснабдяване и канализация“ ЕАД - Бургас</v>
      </c>
      <c r="B1301" s="105" t="str">
        <f t="shared" si="79"/>
        <v>812115210</v>
      </c>
      <c r="C1301" s="581">
        <f t="shared" si="80"/>
        <v>42735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„Водоснабдяване и канализация“ ЕАД - Бургас</v>
      </c>
      <c r="B1302" s="105" t="str">
        <f t="shared" si="79"/>
        <v>812115210</v>
      </c>
      <c r="C1302" s="581">
        <f t="shared" si="80"/>
        <v>42735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„Водоснабдяване и канализация“ ЕАД - Бургас</v>
      </c>
      <c r="B1303" s="105" t="str">
        <f t="shared" si="79"/>
        <v>812115210</v>
      </c>
      <c r="C1303" s="581">
        <f t="shared" si="80"/>
        <v>42735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„Водоснабдяване и канализация“ ЕАД - Бургас</v>
      </c>
      <c r="B1304" s="105" t="str">
        <f t="shared" si="79"/>
        <v>812115210</v>
      </c>
      <c r="C1304" s="581">
        <f t="shared" si="80"/>
        <v>42735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„Водоснабдяване и канализация“ ЕАД - Бургас</v>
      </c>
      <c r="B1305" s="105" t="str">
        <f t="shared" si="79"/>
        <v>812115210</v>
      </c>
      <c r="C1305" s="581">
        <f t="shared" si="80"/>
        <v>42735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„Водоснабдяване и канализация“ ЕАД - Бургас</v>
      </c>
      <c r="B1306" s="105" t="str">
        <f t="shared" si="79"/>
        <v>812115210</v>
      </c>
      <c r="C1306" s="581">
        <f t="shared" si="80"/>
        <v>42735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„Водоснабдяване и канализация“ ЕАД - Бургас</v>
      </c>
      <c r="B1307" s="105" t="str">
        <f t="shared" si="79"/>
        <v>812115210</v>
      </c>
      <c r="C1307" s="581">
        <f t="shared" si="80"/>
        <v>42735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„Водоснабдяване и канализация“ ЕАД - Бургас</v>
      </c>
      <c r="B1308" s="105" t="str">
        <f t="shared" si="79"/>
        <v>812115210</v>
      </c>
      <c r="C1308" s="581">
        <f t="shared" si="80"/>
        <v>42735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„Водоснабдяване и канализация“ ЕАД - Бургас</v>
      </c>
      <c r="B1309" s="105" t="str">
        <f t="shared" si="79"/>
        <v>812115210</v>
      </c>
      <c r="C1309" s="581">
        <f t="shared" si="80"/>
        <v>42735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„Водоснабдяване и канализация“ ЕАД - Бургас</v>
      </c>
      <c r="B1310" s="105" t="str">
        <f t="shared" si="79"/>
        <v>812115210</v>
      </c>
      <c r="C1310" s="581">
        <f t="shared" si="80"/>
        <v>42735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„Водоснабдяване и канализация“ ЕАД - Бургас</v>
      </c>
      <c r="B1311" s="105" t="str">
        <f t="shared" si="79"/>
        <v>812115210</v>
      </c>
      <c r="C1311" s="581">
        <f t="shared" si="80"/>
        <v>42735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„Водоснабдяване и канализация“ ЕАД - Бургас</v>
      </c>
      <c r="B1312" s="105" t="str">
        <f t="shared" si="79"/>
        <v>812115210</v>
      </c>
      <c r="C1312" s="581">
        <f t="shared" si="80"/>
        <v>42735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„Водоснабдяване и канализация“ ЕАД - Бургас</v>
      </c>
      <c r="B1313" s="105" t="str">
        <f t="shared" si="79"/>
        <v>812115210</v>
      </c>
      <c r="C1313" s="581">
        <f t="shared" si="80"/>
        <v>42735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„Водоснабдяване и канализация“ ЕАД - Бургас</v>
      </c>
      <c r="B1314" s="105" t="str">
        <f t="shared" si="79"/>
        <v>812115210</v>
      </c>
      <c r="C1314" s="581">
        <f t="shared" si="80"/>
        <v>42735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„Водоснабдяване и канализация“ ЕАД - Бургас</v>
      </c>
      <c r="B1315" s="105" t="str">
        <f t="shared" si="79"/>
        <v>812115210</v>
      </c>
      <c r="C1315" s="581">
        <f t="shared" si="80"/>
        <v>42735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„Водоснабдяване и канализация“ ЕАД - Бургас</v>
      </c>
      <c r="B1316" s="105" t="str">
        <f t="shared" si="79"/>
        <v>812115210</v>
      </c>
      <c r="C1316" s="581">
        <f t="shared" si="80"/>
        <v>42735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„Водоснабдяване и канализация“ ЕАД - Бургас</v>
      </c>
      <c r="B1317" s="105" t="str">
        <f t="shared" si="79"/>
        <v>812115210</v>
      </c>
      <c r="C1317" s="581">
        <f t="shared" si="80"/>
        <v>42735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„Водоснабдяване и канализация“ ЕАД - Бургас</v>
      </c>
      <c r="B1318" s="105" t="str">
        <f t="shared" si="79"/>
        <v>812115210</v>
      </c>
      <c r="C1318" s="581">
        <f t="shared" si="80"/>
        <v>42735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„Водоснабдяване и канализация“ ЕАД - Бургас</v>
      </c>
      <c r="B1319" s="105" t="str">
        <f t="shared" si="79"/>
        <v>812115210</v>
      </c>
      <c r="C1319" s="581">
        <f t="shared" si="80"/>
        <v>42735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„Водоснабдяване и канализация“ ЕАД - Бургас</v>
      </c>
      <c r="B1320" s="105" t="str">
        <f t="shared" si="79"/>
        <v>812115210</v>
      </c>
      <c r="C1320" s="581">
        <f t="shared" si="80"/>
        <v>42735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„Водоснабдяване и канализация“ ЕАД - Бургас</v>
      </c>
      <c r="B1321" s="105" t="str">
        <f t="shared" si="79"/>
        <v>812115210</v>
      </c>
      <c r="C1321" s="581">
        <f t="shared" si="80"/>
        <v>42735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„Водоснабдяване и канализация“ ЕАД - Бургас</v>
      </c>
      <c r="B1322" s="105" t="str">
        <f t="shared" si="79"/>
        <v>812115210</v>
      </c>
      <c r="C1322" s="581">
        <f t="shared" si="80"/>
        <v>42735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„Водоснабдяване и канализация“ ЕАД - Бургас</v>
      </c>
      <c r="B1323" s="105" t="str">
        <f t="shared" si="79"/>
        <v>812115210</v>
      </c>
      <c r="C1323" s="581">
        <f t="shared" si="80"/>
        <v>42735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„Водоснабдяване и канализация“ ЕАД - Бургас</v>
      </c>
      <c r="B1324" s="105" t="str">
        <f t="shared" si="79"/>
        <v>812115210</v>
      </c>
      <c r="C1324" s="581">
        <f t="shared" si="80"/>
        <v>42735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„Водоснабдяване и канализация“ ЕАД - Бургас</v>
      </c>
      <c r="B1325" s="105" t="str">
        <f t="shared" si="79"/>
        <v>812115210</v>
      </c>
      <c r="C1325" s="581">
        <f t="shared" si="80"/>
        <v>42735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„Водоснабдяване и канализация“ ЕАД - Бургас</v>
      </c>
      <c r="B1326" s="105" t="str">
        <f t="shared" si="79"/>
        <v>812115210</v>
      </c>
      <c r="C1326" s="581">
        <f t="shared" si="80"/>
        <v>42735</v>
      </c>
      <c r="D1326" s="105" t="s">
        <v>793</v>
      </c>
      <c r="E1326" s="105">
        <v>4</v>
      </c>
      <c r="F1326" s="105" t="s">
        <v>792</v>
      </c>
      <c r="H1326" s="498">
        <f>'Справка 5'!F27</f>
        <v>0</v>
      </c>
    </row>
    <row r="1327" spans="1:8">
      <c r="A1327" s="105" t="str">
        <f t="shared" si="78"/>
        <v>„Водоснабдяване и канализация“ ЕАД - Бургас</v>
      </c>
      <c r="B1327" s="105" t="str">
        <f t="shared" si="79"/>
        <v>812115210</v>
      </c>
      <c r="C1327" s="581">
        <f t="shared" si="80"/>
        <v>42735</v>
      </c>
      <c r="D1327" s="105" t="s">
        <v>795</v>
      </c>
      <c r="E1327" s="105">
        <v>4</v>
      </c>
      <c r="F1327" s="105" t="s">
        <v>794</v>
      </c>
      <c r="H1327" s="498">
        <f>'Справка 5'!F44</f>
        <v>3008</v>
      </c>
    </row>
    <row r="1328" spans="1:8">
      <c r="A1328" s="105" t="str">
        <f t="shared" si="78"/>
        <v>„Водоснабдяване и канализация“ ЕАД - Бургас</v>
      </c>
      <c r="B1328" s="105" t="str">
        <f t="shared" si="79"/>
        <v>812115210</v>
      </c>
      <c r="C1328" s="581">
        <f t="shared" si="80"/>
        <v>42735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„Водоснабдяване и канализация“ ЕАД - Бургас</v>
      </c>
      <c r="B1329" s="105" t="str">
        <f t="shared" si="79"/>
        <v>812115210</v>
      </c>
      <c r="C1329" s="581">
        <f t="shared" si="80"/>
        <v>42735</v>
      </c>
      <c r="D1329" s="105" t="s">
        <v>800</v>
      </c>
      <c r="E1329" s="105">
        <v>4</v>
      </c>
      <c r="F1329" s="105" t="s">
        <v>799</v>
      </c>
      <c r="H1329" s="498">
        <f>'Справка 5'!F78</f>
        <v>0</v>
      </c>
    </row>
    <row r="1330" spans="1:8">
      <c r="A1330" s="105" t="str">
        <f t="shared" si="78"/>
        <v>„Водоснабдяване и канализация“ ЕАД - Бургас</v>
      </c>
      <c r="B1330" s="105" t="str">
        <f t="shared" si="79"/>
        <v>812115210</v>
      </c>
      <c r="C1330" s="581">
        <f t="shared" si="80"/>
        <v>42735</v>
      </c>
      <c r="D1330" s="105" t="s">
        <v>802</v>
      </c>
      <c r="E1330" s="105">
        <v>4</v>
      </c>
      <c r="F1330" s="105" t="s">
        <v>791</v>
      </c>
      <c r="H1330" s="498">
        <f>'Справка 5'!F79</f>
        <v>3008</v>
      </c>
    </row>
    <row r="1331" spans="1:8">
      <c r="A1331" s="105" t="str">
        <f t="shared" si="78"/>
        <v>„Водоснабдяване и канализация“ ЕАД - Бургас</v>
      </c>
      <c r="B1331" s="105" t="str">
        <f t="shared" si="79"/>
        <v>812115210</v>
      </c>
      <c r="C1331" s="581">
        <f t="shared" si="80"/>
        <v>42735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„Водоснабдяване и канализация“ ЕАД - Бургас</v>
      </c>
      <c r="B1332" s="105" t="str">
        <f t="shared" si="79"/>
        <v>812115210</v>
      </c>
      <c r="C1332" s="581">
        <f t="shared" si="80"/>
        <v>42735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„Водоснабдяване и канализация“ ЕАД - Бургас</v>
      </c>
      <c r="B1333" s="105" t="str">
        <f t="shared" si="79"/>
        <v>812115210</v>
      </c>
      <c r="C1333" s="581">
        <f t="shared" si="80"/>
        <v>42735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„Водоснабдяване и канализация“ ЕАД - Бургас</v>
      </c>
      <c r="B1334" s="105" t="str">
        <f t="shared" si="79"/>
        <v>812115210</v>
      </c>
      <c r="C1334" s="581">
        <f t="shared" si="80"/>
        <v>42735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„Водоснабдяване и канализация“ ЕАД - Бургас</v>
      </c>
      <c r="B1335" s="105" t="str">
        <f t="shared" si="79"/>
        <v>812115210</v>
      </c>
      <c r="C1335" s="581">
        <f t="shared" si="80"/>
        <v>42735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961</v>
      </c>
    </row>
    <row r="2" spans="1:1">
      <c r="A2" t="s">
        <v>962</v>
      </c>
    </row>
    <row r="5" spans="1:1">
      <c r="A5" t="s">
        <v>924</v>
      </c>
    </row>
    <row r="6" spans="1:1">
      <c r="A6" t="s">
        <v>975</v>
      </c>
    </row>
    <row r="7" spans="1:1">
      <c r="A7" t="s">
        <v>976</v>
      </c>
    </row>
    <row r="8" spans="1:1">
      <c r="A8" t="s">
        <v>930</v>
      </c>
    </row>
    <row r="9" spans="1:1">
      <c r="A9" t="s">
        <v>925</v>
      </c>
    </row>
    <row r="11" spans="1:1">
      <c r="A11" t="s">
        <v>926</v>
      </c>
    </row>
    <row r="12" spans="1:1">
      <c r="A12" t="s">
        <v>927</v>
      </c>
    </row>
    <row r="13" spans="1:1">
      <c r="A13" t="s">
        <v>928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topLeftCell="A85" zoomScale="80" zoomScaleNormal="85" zoomScaleSheetLayoutView="80" workbookViewId="0">
      <selection activeCell="B103" sqref="B103:E103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„ВОДОСНАБДЯВАНЕ И КАНАЛИЗАЦИЯ“ ЕАД - БУРГАС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812115210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31.12.2016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>
        <v>37</v>
      </c>
      <c r="D12" s="196">
        <v>2793</v>
      </c>
      <c r="E12" s="89" t="s">
        <v>25</v>
      </c>
      <c r="F12" s="93" t="s">
        <v>26</v>
      </c>
      <c r="G12" s="197">
        <v>2228</v>
      </c>
      <c r="H12" s="196">
        <v>2228</v>
      </c>
    </row>
    <row r="13" spans="1:8">
      <c r="A13" s="89" t="s">
        <v>27</v>
      </c>
      <c r="B13" s="91" t="s">
        <v>28</v>
      </c>
      <c r="C13" s="197">
        <v>2588</v>
      </c>
      <c r="D13" s="196">
        <v>3279</v>
      </c>
      <c r="E13" s="89" t="s">
        <v>846</v>
      </c>
      <c r="F13" s="93" t="s">
        <v>29</v>
      </c>
      <c r="G13" s="197">
        <v>2228</v>
      </c>
      <c r="H13" s="196">
        <v>2228</v>
      </c>
    </row>
    <row r="14" spans="1:8">
      <c r="A14" s="89" t="s">
        <v>30</v>
      </c>
      <c r="B14" s="91" t="s">
        <v>31</v>
      </c>
      <c r="C14" s="197">
        <v>772</v>
      </c>
      <c r="D14" s="196">
        <v>1943</v>
      </c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>
        <v>32</v>
      </c>
      <c r="D15" s="196">
        <v>28883</v>
      </c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>
        <v>1373</v>
      </c>
      <c r="D16" s="196">
        <v>2026</v>
      </c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>
        <v>37</v>
      </c>
      <c r="D17" s="196">
        <v>36</v>
      </c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>
        <v>818</v>
      </c>
      <c r="D18" s="196">
        <v>1121</v>
      </c>
      <c r="E18" s="481" t="s">
        <v>47</v>
      </c>
      <c r="F18" s="480" t="s">
        <v>48</v>
      </c>
      <c r="G18" s="609">
        <f>G12+G15+G16+G17</f>
        <v>2228</v>
      </c>
      <c r="H18" s="610">
        <f>H12+H15+H16+H17</f>
        <v>2228</v>
      </c>
    </row>
    <row r="19" spans="1:13">
      <c r="A19" s="89" t="s">
        <v>49</v>
      </c>
      <c r="B19" s="91" t="s">
        <v>50</v>
      </c>
      <c r="C19" s="197"/>
      <c r="D19" s="196"/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5657</v>
      </c>
      <c r="D20" s="598">
        <f>SUM(D12:D19)</f>
        <v>40081</v>
      </c>
      <c r="E20" s="89" t="s">
        <v>54</v>
      </c>
      <c r="F20" s="93" t="s">
        <v>55</v>
      </c>
      <c r="G20" s="197"/>
      <c r="H20" s="196"/>
    </row>
    <row r="21" spans="1:13">
      <c r="A21" s="100" t="s">
        <v>56</v>
      </c>
      <c r="B21" s="96" t="s">
        <v>57</v>
      </c>
      <c r="C21" s="476"/>
      <c r="D21" s="477"/>
      <c r="E21" s="89" t="s">
        <v>58</v>
      </c>
      <c r="F21" s="93" t="s">
        <v>59</v>
      </c>
      <c r="G21" s="197"/>
      <c r="H21" s="196"/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17454</v>
      </c>
      <c r="H22" s="614">
        <f>SUM(H23:H25)</f>
        <v>49536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/>
      <c r="H23" s="196"/>
    </row>
    <row r="24" spans="1:13">
      <c r="A24" s="89" t="s">
        <v>67</v>
      </c>
      <c r="B24" s="91" t="s">
        <v>68</v>
      </c>
      <c r="C24" s="197">
        <v>38452</v>
      </c>
      <c r="D24" s="196">
        <v>47</v>
      </c>
      <c r="E24" s="202" t="s">
        <v>69</v>
      </c>
      <c r="F24" s="93" t="s">
        <v>70</v>
      </c>
      <c r="G24" s="197">
        <v>2992</v>
      </c>
      <c r="H24" s="196">
        <v>2774</v>
      </c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>
        <v>14462</v>
      </c>
      <c r="H25" s="196">
        <v>46762</v>
      </c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17454</v>
      </c>
      <c r="H26" s="598">
        <f>H20+H21+H22</f>
        <v>49536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38452</v>
      </c>
      <c r="D28" s="598">
        <f>SUM(D24:D27)</f>
        <v>47</v>
      </c>
      <c r="E28" s="202" t="s">
        <v>84</v>
      </c>
      <c r="F28" s="93" t="s">
        <v>85</v>
      </c>
      <c r="G28" s="595">
        <f>SUM(G29:G31)</f>
        <v>1097</v>
      </c>
      <c r="H28" s="596">
        <f>SUM(H29:H31)</f>
        <v>1096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1097</v>
      </c>
      <c r="H29" s="196">
        <v>1096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6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6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3012</v>
      </c>
      <c r="H32" s="196">
        <v>2182</v>
      </c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6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4109</v>
      </c>
      <c r="H34" s="598">
        <f>H28+H32+H33</f>
        <v>3278</v>
      </c>
    </row>
    <row r="35" spans="1:13">
      <c r="A35" s="89" t="s">
        <v>106</v>
      </c>
      <c r="B35" s="94" t="s">
        <v>107</v>
      </c>
      <c r="C35" s="595">
        <f>SUM(C36:C39)</f>
        <v>3008</v>
      </c>
      <c r="D35" s="596">
        <f>SUM(D36:D39)</f>
        <v>0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/>
      <c r="D36" s="196"/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6"/>
      <c r="E37" s="483" t="s">
        <v>847</v>
      </c>
      <c r="F37" s="99" t="s">
        <v>112</v>
      </c>
      <c r="G37" s="599">
        <f>G26+G18+G34</f>
        <v>23791</v>
      </c>
      <c r="H37" s="600">
        <f>H26+H18+H34</f>
        <v>55042</v>
      </c>
    </row>
    <row r="38" spans="1:13">
      <c r="A38" s="89" t="s">
        <v>113</v>
      </c>
      <c r="B38" s="91" t="s">
        <v>114</v>
      </c>
      <c r="C38" s="197"/>
      <c r="D38" s="196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>
        <v>3008</v>
      </c>
      <c r="D39" s="196"/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6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>
        <v>3594</v>
      </c>
      <c r="H45" s="196">
        <v>5391</v>
      </c>
    </row>
    <row r="46" spans="1:13">
      <c r="A46" s="473" t="s">
        <v>137</v>
      </c>
      <c r="B46" s="96" t="s">
        <v>138</v>
      </c>
      <c r="C46" s="597">
        <f>C35+C40+C45</f>
        <v>3008</v>
      </c>
      <c r="D46" s="598">
        <f>D35+D40+D45</f>
        <v>0</v>
      </c>
      <c r="E46" s="201" t="s">
        <v>139</v>
      </c>
      <c r="F46" s="93" t="s">
        <v>140</v>
      </c>
      <c r="G46" s="197"/>
      <c r="H46" s="196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6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/>
      <c r="H48" s="196"/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6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3594</v>
      </c>
      <c r="H50" s="596">
        <f>SUM(H44:H49)</f>
        <v>5391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>
        <v>45215</v>
      </c>
      <c r="H52" s="196">
        <v>5372</v>
      </c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/>
      <c r="H54" s="196"/>
    </row>
    <row r="55" spans="1:13">
      <c r="A55" s="100" t="s">
        <v>166</v>
      </c>
      <c r="B55" s="96" t="s">
        <v>167</v>
      </c>
      <c r="C55" s="478">
        <v>1895</v>
      </c>
      <c r="D55" s="479">
        <v>1586</v>
      </c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49012</v>
      </c>
      <c r="D56" s="602">
        <f>D20+D21+D22+D28+D33+D46+D52+D54+D55</f>
        <v>41714</v>
      </c>
      <c r="E56" s="100" t="s">
        <v>850</v>
      </c>
      <c r="F56" s="99" t="s">
        <v>172</v>
      </c>
      <c r="G56" s="599">
        <f>G50+G52+G53+G54+G55</f>
        <v>48809</v>
      </c>
      <c r="H56" s="600">
        <f>H50+H52+H53+H54+H55</f>
        <v>10763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>
        <v>3757</v>
      </c>
      <c r="D59" s="196">
        <v>3681</v>
      </c>
      <c r="E59" s="201" t="s">
        <v>180</v>
      </c>
      <c r="F59" s="486" t="s">
        <v>181</v>
      </c>
      <c r="G59" s="197">
        <v>1797</v>
      </c>
      <c r="H59" s="196">
        <v>1797</v>
      </c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/>
      <c r="H60" s="196"/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7932</v>
      </c>
      <c r="H61" s="596">
        <f>SUM(H62:H68)</f>
        <v>6491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/>
      <c r="H62" s="196"/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6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5191</v>
      </c>
      <c r="H64" s="196">
        <v>4209</v>
      </c>
      <c r="M64" s="98"/>
    </row>
    <row r="65" spans="1:13">
      <c r="A65" s="482" t="s">
        <v>52</v>
      </c>
      <c r="B65" s="96" t="s">
        <v>198</v>
      </c>
      <c r="C65" s="597">
        <f>SUM(C59:C64)</f>
        <v>3757</v>
      </c>
      <c r="D65" s="598">
        <f>SUM(D59:D64)</f>
        <v>3681</v>
      </c>
      <c r="E65" s="89" t="s">
        <v>201</v>
      </c>
      <c r="F65" s="93" t="s">
        <v>202</v>
      </c>
      <c r="G65" s="197"/>
      <c r="H65" s="196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1615</v>
      </c>
      <c r="H66" s="196">
        <v>1442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624</v>
      </c>
      <c r="H67" s="196">
        <v>583</v>
      </c>
    </row>
    <row r="68" spans="1:13">
      <c r="A68" s="89" t="s">
        <v>206</v>
      </c>
      <c r="B68" s="91" t="s">
        <v>207</v>
      </c>
      <c r="C68" s="197"/>
      <c r="D68" s="196"/>
      <c r="E68" s="89" t="s">
        <v>212</v>
      </c>
      <c r="F68" s="93" t="s">
        <v>213</v>
      </c>
      <c r="G68" s="197">
        <v>502</v>
      </c>
      <c r="H68" s="196">
        <v>257</v>
      </c>
    </row>
    <row r="69" spans="1:13">
      <c r="A69" s="89" t="s">
        <v>210</v>
      </c>
      <c r="B69" s="91" t="s">
        <v>211</v>
      </c>
      <c r="C69" s="197">
        <v>14064</v>
      </c>
      <c r="D69" s="196">
        <v>9159</v>
      </c>
      <c r="E69" s="201" t="s">
        <v>79</v>
      </c>
      <c r="F69" s="93" t="s">
        <v>216</v>
      </c>
      <c r="G69" s="197">
        <v>2019</v>
      </c>
      <c r="H69" s="196">
        <v>665</v>
      </c>
    </row>
    <row r="70" spans="1:13">
      <c r="A70" s="89" t="s">
        <v>214</v>
      </c>
      <c r="B70" s="91" t="s">
        <v>215</v>
      </c>
      <c r="C70" s="197"/>
      <c r="D70" s="196"/>
      <c r="E70" s="89" t="s">
        <v>219</v>
      </c>
      <c r="F70" s="93" t="s">
        <v>220</v>
      </c>
      <c r="G70" s="197"/>
      <c r="H70" s="196"/>
    </row>
    <row r="71" spans="1:13">
      <c r="A71" s="89" t="s">
        <v>217</v>
      </c>
      <c r="B71" s="91" t="s">
        <v>218</v>
      </c>
      <c r="C71" s="197"/>
      <c r="D71" s="196"/>
      <c r="E71" s="474" t="s">
        <v>47</v>
      </c>
      <c r="F71" s="95" t="s">
        <v>223</v>
      </c>
      <c r="G71" s="597">
        <f>G59+G60+G61+G69+G70</f>
        <v>11748</v>
      </c>
      <c r="H71" s="598">
        <f>H59+H60+H61+H69+H70</f>
        <v>8953</v>
      </c>
    </row>
    <row r="72" spans="1:13">
      <c r="A72" s="89" t="s">
        <v>221</v>
      </c>
      <c r="B72" s="91" t="s">
        <v>222</v>
      </c>
      <c r="C72" s="197"/>
      <c r="D72" s="196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6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6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>
        <v>2013</v>
      </c>
      <c r="D75" s="196">
        <v>1926</v>
      </c>
      <c r="E75" s="485" t="s">
        <v>160</v>
      </c>
      <c r="F75" s="95" t="s">
        <v>233</v>
      </c>
      <c r="G75" s="478"/>
      <c r="H75" s="479"/>
    </row>
    <row r="76" spans="1:13">
      <c r="A76" s="482" t="s">
        <v>77</v>
      </c>
      <c r="B76" s="96" t="s">
        <v>232</v>
      </c>
      <c r="C76" s="597">
        <f>SUM(C68:C75)</f>
        <v>16077</v>
      </c>
      <c r="D76" s="598">
        <f>SUM(D68:D75)</f>
        <v>11085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11748</v>
      </c>
      <c r="H79" s="600">
        <f>H71+H73+H75+H77</f>
        <v>8953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/>
      <c r="D83" s="196"/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0</v>
      </c>
      <c r="D85" s="598">
        <f>D84+D83+D79</f>
        <v>0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14952</v>
      </c>
      <c r="D88" s="196">
        <v>18278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550</v>
      </c>
      <c r="D89" s="196"/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6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15502</v>
      </c>
      <c r="D92" s="598">
        <f>SUM(D88:D91)</f>
        <v>18278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/>
      <c r="D93" s="479"/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35336</v>
      </c>
      <c r="D94" s="602">
        <f>D65+D76+D85+D92+D93</f>
        <v>33044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84348</v>
      </c>
      <c r="D95" s="604">
        <f>D94+D56</f>
        <v>74758</v>
      </c>
      <c r="E95" s="229" t="s">
        <v>942</v>
      </c>
      <c r="F95" s="489" t="s">
        <v>268</v>
      </c>
      <c r="G95" s="603">
        <f>G37+G40+G56+G79</f>
        <v>84348</v>
      </c>
      <c r="H95" s="604">
        <f>H37+H40+H56+H79</f>
        <v>74758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3" t="s">
        <v>977</v>
      </c>
      <c r="B98" s="702">
        <f>pdeReportingDate</f>
        <v>42823</v>
      </c>
      <c r="C98" s="702"/>
      <c r="D98" s="702"/>
      <c r="E98" s="702"/>
      <c r="F98" s="702"/>
      <c r="G98" s="702"/>
      <c r="H98" s="702"/>
      <c r="M98" s="98"/>
    </row>
    <row r="99" spans="1:13">
      <c r="A99" s="693"/>
      <c r="B99" s="52"/>
      <c r="C99" s="52"/>
      <c r="D99" s="52"/>
      <c r="E99" s="52"/>
      <c r="F99" s="52"/>
      <c r="G99" s="52"/>
      <c r="H99" s="52"/>
      <c r="M99" s="98"/>
    </row>
    <row r="100" spans="1:13">
      <c r="A100" s="694" t="s">
        <v>8</v>
      </c>
      <c r="B100" s="703" t="str">
        <f>authorName</f>
        <v>Пенка Трендафилова</v>
      </c>
      <c r="C100" s="703"/>
      <c r="D100" s="703"/>
      <c r="E100" s="703"/>
      <c r="F100" s="703"/>
      <c r="G100" s="703"/>
      <c r="H100" s="703"/>
    </row>
    <row r="101" spans="1:13">
      <c r="A101" s="694"/>
      <c r="B101" s="80"/>
      <c r="C101" s="80"/>
      <c r="D101" s="80"/>
      <c r="E101" s="80"/>
      <c r="F101" s="80"/>
      <c r="G101" s="80"/>
      <c r="H101" s="80"/>
    </row>
    <row r="102" spans="1:13">
      <c r="A102" s="694" t="s">
        <v>920</v>
      </c>
      <c r="B102" s="704"/>
      <c r="C102" s="704"/>
      <c r="D102" s="704"/>
      <c r="E102" s="704"/>
      <c r="F102" s="704"/>
      <c r="G102" s="704"/>
      <c r="H102" s="704"/>
    </row>
    <row r="103" spans="1:13" ht="21.75" customHeight="1">
      <c r="A103" s="695"/>
      <c r="B103" s="701" t="s">
        <v>1002</v>
      </c>
      <c r="C103" s="701"/>
      <c r="D103" s="701"/>
      <c r="E103" s="701"/>
      <c r="M103" s="98"/>
    </row>
    <row r="104" spans="1:13" ht="21.75" customHeight="1">
      <c r="A104" s="695"/>
      <c r="B104" s="701" t="s">
        <v>979</v>
      </c>
      <c r="C104" s="701"/>
      <c r="D104" s="701"/>
      <c r="E104" s="701"/>
    </row>
    <row r="105" spans="1:13" ht="21.75" customHeight="1">
      <c r="A105" s="695"/>
      <c r="B105" s="701" t="s">
        <v>979</v>
      </c>
      <c r="C105" s="701"/>
      <c r="D105" s="701"/>
      <c r="E105" s="701"/>
      <c r="M105" s="98"/>
    </row>
    <row r="106" spans="1:13" ht="21.75" customHeight="1">
      <c r="A106" s="695"/>
      <c r="B106" s="701" t="s">
        <v>979</v>
      </c>
      <c r="C106" s="701"/>
      <c r="D106" s="701"/>
      <c r="E106" s="701"/>
    </row>
    <row r="107" spans="1:13" ht="21.75" customHeight="1">
      <c r="A107" s="695"/>
      <c r="B107" s="701"/>
      <c r="C107" s="701"/>
      <c r="D107" s="701"/>
      <c r="E107" s="701"/>
      <c r="M107" s="98"/>
    </row>
    <row r="108" spans="1:13" ht="21.75" customHeight="1">
      <c r="A108" s="695"/>
      <c r="B108" s="701"/>
      <c r="C108" s="701"/>
      <c r="D108" s="701"/>
      <c r="E108" s="701"/>
    </row>
    <row r="109" spans="1:13" ht="21.75" customHeight="1">
      <c r="A109" s="695"/>
      <c r="B109" s="701"/>
      <c r="C109" s="701"/>
      <c r="D109" s="701"/>
      <c r="E109" s="701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1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28" zoomScale="80" zoomScaleNormal="70" zoomScaleSheetLayoutView="80" workbookViewId="0">
      <selection activeCell="B55" sqref="B55:E55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„ВОДОСНАБДЯВАНЕ И КАНАЛИЗАЦИЯ“ ЕАД - БУРГАС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812115210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31.12.2016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11744</v>
      </c>
      <c r="D12" s="317">
        <v>11782</v>
      </c>
      <c r="E12" s="194" t="s">
        <v>277</v>
      </c>
      <c r="F12" s="240" t="s">
        <v>278</v>
      </c>
      <c r="G12" s="316">
        <v>48696</v>
      </c>
      <c r="H12" s="317">
        <v>45284</v>
      </c>
    </row>
    <row r="13" spans="1:8">
      <c r="A13" s="194" t="s">
        <v>279</v>
      </c>
      <c r="B13" s="190" t="s">
        <v>280</v>
      </c>
      <c r="C13" s="316">
        <v>12551</v>
      </c>
      <c r="D13" s="317">
        <v>10881</v>
      </c>
      <c r="E13" s="194" t="s">
        <v>281</v>
      </c>
      <c r="F13" s="240" t="s">
        <v>282</v>
      </c>
      <c r="G13" s="316"/>
      <c r="H13" s="317"/>
    </row>
    <row r="14" spans="1:8">
      <c r="A14" s="194" t="s">
        <v>283</v>
      </c>
      <c r="B14" s="190" t="s">
        <v>284</v>
      </c>
      <c r="C14" s="316">
        <v>4552</v>
      </c>
      <c r="D14" s="317">
        <v>5639</v>
      </c>
      <c r="E14" s="245" t="s">
        <v>285</v>
      </c>
      <c r="F14" s="240" t="s">
        <v>286</v>
      </c>
      <c r="G14" s="316">
        <v>792</v>
      </c>
      <c r="H14" s="317">
        <v>734</v>
      </c>
    </row>
    <row r="15" spans="1:8">
      <c r="A15" s="194" t="s">
        <v>287</v>
      </c>
      <c r="B15" s="190" t="s">
        <v>288</v>
      </c>
      <c r="C15" s="316">
        <v>12931</v>
      </c>
      <c r="D15" s="317">
        <v>12076</v>
      </c>
      <c r="E15" s="245" t="s">
        <v>79</v>
      </c>
      <c r="F15" s="240" t="s">
        <v>289</v>
      </c>
      <c r="G15" s="316">
        <v>5246</v>
      </c>
      <c r="H15" s="317">
        <v>1266</v>
      </c>
    </row>
    <row r="16" spans="1:8">
      <c r="A16" s="194" t="s">
        <v>290</v>
      </c>
      <c r="B16" s="190" t="s">
        <v>291</v>
      </c>
      <c r="C16" s="316">
        <v>4041</v>
      </c>
      <c r="D16" s="317">
        <v>3911</v>
      </c>
      <c r="E16" s="236" t="s">
        <v>52</v>
      </c>
      <c r="F16" s="264" t="s">
        <v>292</v>
      </c>
      <c r="G16" s="628">
        <f>SUM(G12:G15)</f>
        <v>54734</v>
      </c>
      <c r="H16" s="629">
        <f>SUM(H12:H15)</f>
        <v>47284</v>
      </c>
    </row>
    <row r="17" spans="1:8" ht="31.5">
      <c r="A17" s="194" t="s">
        <v>293</v>
      </c>
      <c r="B17" s="190" t="s">
        <v>294</v>
      </c>
      <c r="C17" s="316">
        <v>535</v>
      </c>
      <c r="D17" s="317"/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7"/>
      <c r="E18" s="234" t="s">
        <v>297</v>
      </c>
      <c r="F18" s="238" t="s">
        <v>298</v>
      </c>
      <c r="G18" s="639"/>
      <c r="H18" s="640"/>
    </row>
    <row r="19" spans="1:8">
      <c r="A19" s="194" t="s">
        <v>299</v>
      </c>
      <c r="B19" s="190" t="s">
        <v>300</v>
      </c>
      <c r="C19" s="316">
        <v>3411</v>
      </c>
      <c r="D19" s="317">
        <v>412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/>
      <c r="D20" s="317"/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>
        <v>3140</v>
      </c>
      <c r="D21" s="317">
        <v>121</v>
      </c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49765</v>
      </c>
      <c r="D22" s="629">
        <f>SUM(D12:D18)+D19</f>
        <v>44701</v>
      </c>
      <c r="E22" s="194" t="s">
        <v>309</v>
      </c>
      <c r="F22" s="237" t="s">
        <v>310</v>
      </c>
      <c r="G22" s="316">
        <v>47</v>
      </c>
      <c r="H22" s="317">
        <v>127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7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/>
      <c r="H24" s="317"/>
    </row>
    <row r="25" spans="1:8" ht="31.5">
      <c r="A25" s="194" t="s">
        <v>316</v>
      </c>
      <c r="B25" s="237" t="s">
        <v>317</v>
      </c>
      <c r="C25" s="316">
        <v>1603</v>
      </c>
      <c r="D25" s="317">
        <v>243</v>
      </c>
      <c r="E25" s="194" t="s">
        <v>318</v>
      </c>
      <c r="F25" s="237" t="s">
        <v>319</v>
      </c>
      <c r="G25" s="316"/>
      <c r="H25" s="317"/>
    </row>
    <row r="26" spans="1:8" ht="31.5">
      <c r="A26" s="194" t="s">
        <v>320</v>
      </c>
      <c r="B26" s="237" t="s">
        <v>321</v>
      </c>
      <c r="C26" s="316"/>
      <c r="D26" s="317"/>
      <c r="E26" s="194" t="s">
        <v>322</v>
      </c>
      <c r="F26" s="237" t="s">
        <v>323</v>
      </c>
      <c r="G26" s="316"/>
      <c r="H26" s="317"/>
    </row>
    <row r="27" spans="1:8" ht="31.5">
      <c r="A27" s="194" t="s">
        <v>324</v>
      </c>
      <c r="B27" s="237" t="s">
        <v>325</v>
      </c>
      <c r="C27" s="316"/>
      <c r="D27" s="317"/>
      <c r="E27" s="236" t="s">
        <v>104</v>
      </c>
      <c r="F27" s="238" t="s">
        <v>326</v>
      </c>
      <c r="G27" s="628">
        <f>SUM(G22:G26)</f>
        <v>47</v>
      </c>
      <c r="H27" s="629">
        <f>SUM(H22:H26)</f>
        <v>127</v>
      </c>
    </row>
    <row r="28" spans="1:8">
      <c r="A28" s="194" t="s">
        <v>79</v>
      </c>
      <c r="B28" s="237" t="s">
        <v>327</v>
      </c>
      <c r="C28" s="316"/>
      <c r="D28" s="317"/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1603</v>
      </c>
      <c r="D29" s="629">
        <f>SUM(D25:D28)</f>
        <v>243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51368</v>
      </c>
      <c r="D31" s="635">
        <f>D29+D22</f>
        <v>44944</v>
      </c>
      <c r="E31" s="251" t="s">
        <v>824</v>
      </c>
      <c r="F31" s="266" t="s">
        <v>331</v>
      </c>
      <c r="G31" s="253">
        <f>G16+G18+G27</f>
        <v>54781</v>
      </c>
      <c r="H31" s="254">
        <f>H16+H18+H27</f>
        <v>47411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3413</v>
      </c>
      <c r="D33" s="244">
        <f>IF((H31-D31)&gt;0,H31-D31,0)</f>
        <v>2467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0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51368</v>
      </c>
      <c r="D36" s="637">
        <f>D31-D34+D35</f>
        <v>44944</v>
      </c>
      <c r="E36" s="262" t="s">
        <v>346</v>
      </c>
      <c r="F36" s="256" t="s">
        <v>347</v>
      </c>
      <c r="G36" s="267">
        <f>G35-G34+G31</f>
        <v>54781</v>
      </c>
      <c r="H36" s="268">
        <f>H35-H34+H31</f>
        <v>47411</v>
      </c>
    </row>
    <row r="37" spans="1:8">
      <c r="A37" s="261" t="s">
        <v>348</v>
      </c>
      <c r="B37" s="231" t="s">
        <v>349</v>
      </c>
      <c r="C37" s="634">
        <f>IF((G36-C36)&gt;0,G36-C36,0)</f>
        <v>3413</v>
      </c>
      <c r="D37" s="635">
        <f>IF((H36-D36)&gt;0,H36-D36,0)</f>
        <v>2467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8">
        <f>C39+C40+C41</f>
        <v>401</v>
      </c>
      <c r="D38" s="629">
        <f>D39+D40+D41</f>
        <v>285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>
        <v>710</v>
      </c>
      <c r="D39" s="317">
        <v>305</v>
      </c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>
        <v>-309</v>
      </c>
      <c r="D40" s="317">
        <v>-20</v>
      </c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3012</v>
      </c>
      <c r="D42" s="244">
        <f>+IF((H36-D36-D38)&gt;0,H36-D36-D38,0)</f>
        <v>2182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3012</v>
      </c>
      <c r="D44" s="268">
        <f>IF(H42=0,IF(D42-D43&gt;0,D42-D43+H43,0),IF(H42-H43&lt;0,H43-H42+D42,0))</f>
        <v>2182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30">
        <f>C36+C38+C42</f>
        <v>54781</v>
      </c>
      <c r="D45" s="631">
        <f>D36+D38+D42</f>
        <v>47411</v>
      </c>
      <c r="E45" s="270" t="s">
        <v>373</v>
      </c>
      <c r="F45" s="272" t="s">
        <v>374</v>
      </c>
      <c r="G45" s="630">
        <f>G42+G36</f>
        <v>54781</v>
      </c>
      <c r="H45" s="631">
        <f>H42+H36</f>
        <v>47411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5" t="s">
        <v>978</v>
      </c>
      <c r="B47" s="705"/>
      <c r="C47" s="705"/>
      <c r="D47" s="705"/>
      <c r="E47" s="705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3" t="s">
        <v>977</v>
      </c>
      <c r="B50" s="702">
        <f>pdeReportingDate</f>
        <v>42823</v>
      </c>
      <c r="C50" s="702"/>
      <c r="D50" s="702"/>
      <c r="E50" s="702"/>
      <c r="F50" s="702"/>
      <c r="G50" s="702"/>
      <c r="H50" s="702"/>
      <c r="M50" s="98"/>
    </row>
    <row r="51" spans="1:13" s="42" customFormat="1">
      <c r="A51" s="693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4" t="s">
        <v>8</v>
      </c>
      <c r="B52" s="703" t="str">
        <f>authorName</f>
        <v>Пенка Трендафилова</v>
      </c>
      <c r="C52" s="703"/>
      <c r="D52" s="703"/>
      <c r="E52" s="703"/>
      <c r="F52" s="703"/>
      <c r="G52" s="703"/>
      <c r="H52" s="703"/>
    </row>
    <row r="53" spans="1:13" s="42" customFormat="1">
      <c r="A53" s="694"/>
      <c r="B53" s="80"/>
      <c r="C53" s="80"/>
      <c r="D53" s="80"/>
      <c r="E53" s="80"/>
      <c r="F53" s="80"/>
      <c r="G53" s="80"/>
      <c r="H53" s="80"/>
    </row>
    <row r="54" spans="1:13" s="42" customFormat="1">
      <c r="A54" s="694" t="s">
        <v>920</v>
      </c>
      <c r="B54" s="704"/>
      <c r="C54" s="704"/>
      <c r="D54" s="704"/>
      <c r="E54" s="704"/>
      <c r="F54" s="704"/>
      <c r="G54" s="704"/>
      <c r="H54" s="704"/>
    </row>
    <row r="55" spans="1:13" ht="15.75" customHeight="1">
      <c r="A55" s="695"/>
      <c r="B55" s="701" t="s">
        <v>1003</v>
      </c>
      <c r="C55" s="701"/>
      <c r="D55" s="701"/>
      <c r="E55" s="701"/>
      <c r="F55" s="574"/>
      <c r="G55" s="45"/>
      <c r="H55" s="42"/>
    </row>
    <row r="56" spans="1:13" ht="15.75" customHeight="1">
      <c r="A56" s="695"/>
      <c r="B56" s="701" t="s">
        <v>979</v>
      </c>
      <c r="C56" s="701"/>
      <c r="D56" s="701"/>
      <c r="E56" s="701"/>
      <c r="F56" s="574"/>
      <c r="G56" s="45"/>
      <c r="H56" s="42"/>
    </row>
    <row r="57" spans="1:13" ht="15.75" customHeight="1">
      <c r="A57" s="695"/>
      <c r="B57" s="701" t="s">
        <v>979</v>
      </c>
      <c r="C57" s="701"/>
      <c r="D57" s="701"/>
      <c r="E57" s="701"/>
      <c r="F57" s="574"/>
      <c r="G57" s="45"/>
      <c r="H57" s="42"/>
    </row>
    <row r="58" spans="1:13" ht="15.75" customHeight="1">
      <c r="A58" s="695"/>
      <c r="B58" s="701" t="s">
        <v>979</v>
      </c>
      <c r="C58" s="701"/>
      <c r="D58" s="701"/>
      <c r="E58" s="701"/>
      <c r="F58" s="574"/>
      <c r="G58" s="45"/>
      <c r="H58" s="42"/>
    </row>
    <row r="59" spans="1:13">
      <c r="A59" s="695"/>
      <c r="B59" s="701"/>
      <c r="C59" s="701"/>
      <c r="D59" s="701"/>
      <c r="E59" s="701"/>
      <c r="F59" s="574"/>
      <c r="G59" s="45"/>
      <c r="H59" s="42"/>
    </row>
    <row r="60" spans="1:13">
      <c r="A60" s="695"/>
      <c r="B60" s="701"/>
      <c r="C60" s="701"/>
      <c r="D60" s="701"/>
      <c r="E60" s="701"/>
      <c r="F60" s="574"/>
      <c r="G60" s="45"/>
      <c r="H60" s="42"/>
    </row>
    <row r="61" spans="1:13">
      <c r="A61" s="695"/>
      <c r="B61" s="701"/>
      <c r="C61" s="701"/>
      <c r="D61" s="701"/>
      <c r="E61" s="701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21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31" zoomScaleNormal="100" zoomScaleSheetLayoutView="80" workbookViewId="0">
      <selection activeCell="B59" sqref="B59:E59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„ВОДОСНАБДЯВАНЕ И КАНАЛИЗАЦИЯ“ ЕАД - БУРГАС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812115210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31.12.2016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58860</v>
      </c>
      <c r="D11" s="196">
        <v>55196</v>
      </c>
      <c r="E11" s="177"/>
      <c r="F11" s="177"/>
    </row>
    <row r="12" spans="1:13">
      <c r="A12" s="277" t="s">
        <v>380</v>
      </c>
      <c r="B12" s="178" t="s">
        <v>381</v>
      </c>
      <c r="C12" s="197">
        <f>-26748</f>
        <v>-26748</v>
      </c>
      <c r="D12" s="196">
        <v>-31236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6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-16829</v>
      </c>
      <c r="D14" s="196">
        <v>-15928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-401</v>
      </c>
      <c r="D15" s="196">
        <v>-480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6"/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6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6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6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-5846</v>
      </c>
      <c r="D20" s="196">
        <v>-1149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9036</v>
      </c>
      <c r="D21" s="659">
        <f>SUM(D11:D20)</f>
        <v>6403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>
        <v>-2819</v>
      </c>
      <c r="D23" s="196">
        <v>-4440</v>
      </c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6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/>
      <c r="D25" s="196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/>
      <c r="D26" s="196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196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6"/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6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6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6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-550</v>
      </c>
      <c r="D32" s="196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-3369</v>
      </c>
      <c r="D33" s="659">
        <f>SUM(D23:D32)</f>
        <v>-4440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6"/>
      <c r="E35" s="177"/>
      <c r="F35" s="177"/>
    </row>
    <row r="36" spans="1:13">
      <c r="A36" s="278" t="s">
        <v>425</v>
      </c>
      <c r="B36" s="178" t="s">
        <v>426</v>
      </c>
      <c r="C36" s="197"/>
      <c r="D36" s="196"/>
      <c r="E36" s="177"/>
      <c r="F36" s="177"/>
    </row>
    <row r="37" spans="1:13">
      <c r="A37" s="277" t="s">
        <v>427</v>
      </c>
      <c r="B37" s="178" t="s">
        <v>428</v>
      </c>
      <c r="C37" s="197"/>
      <c r="D37" s="196"/>
      <c r="E37" s="177"/>
      <c r="F37" s="177"/>
    </row>
    <row r="38" spans="1:13">
      <c r="A38" s="277" t="s">
        <v>429</v>
      </c>
      <c r="B38" s="178" t="s">
        <v>430</v>
      </c>
      <c r="C38" s="197">
        <v>-8988</v>
      </c>
      <c r="D38" s="196">
        <v>-1977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6"/>
      <c r="E39" s="177"/>
      <c r="F39" s="177"/>
    </row>
    <row r="40" spans="1:13" ht="31.5">
      <c r="A40" s="277" t="s">
        <v>433</v>
      </c>
      <c r="B40" s="178" t="s">
        <v>434</v>
      </c>
      <c r="C40" s="197">
        <v>-5</v>
      </c>
      <c r="D40" s="196">
        <v>-1234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6"/>
      <c r="E41" s="177"/>
      <c r="F41" s="177"/>
    </row>
    <row r="42" spans="1:13">
      <c r="A42" s="277" t="s">
        <v>437</v>
      </c>
      <c r="B42" s="178" t="s">
        <v>438</v>
      </c>
      <c r="C42" s="197"/>
      <c r="D42" s="196"/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-8993</v>
      </c>
      <c r="D43" s="661">
        <f>SUM(D35:D42)</f>
        <v>-3211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-3326</v>
      </c>
      <c r="D44" s="307">
        <f>D43+D33+D21</f>
        <v>-1248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18278</v>
      </c>
      <c r="D45" s="309">
        <v>19535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14952</v>
      </c>
      <c r="D46" s="311">
        <f>D45+D44</f>
        <v>18287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14952</v>
      </c>
      <c r="D47" s="298">
        <v>18287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91" t="s">
        <v>968</v>
      </c>
      <c r="G50" s="180"/>
      <c r="H50" s="180"/>
    </row>
    <row r="51" spans="1:13">
      <c r="A51" s="706" t="s">
        <v>974</v>
      </c>
      <c r="B51" s="706"/>
      <c r="C51" s="706"/>
      <c r="D51" s="706"/>
      <c r="G51" s="180"/>
      <c r="H51" s="180"/>
    </row>
    <row r="52" spans="1:13">
      <c r="A52" s="692"/>
      <c r="B52" s="692"/>
      <c r="C52" s="692"/>
      <c r="D52" s="692"/>
      <c r="G52" s="180"/>
      <c r="H52" s="180"/>
    </row>
    <row r="53" spans="1:13">
      <c r="A53" s="692"/>
      <c r="B53" s="692"/>
      <c r="C53" s="692"/>
      <c r="D53" s="692"/>
      <c r="G53" s="180"/>
      <c r="H53" s="180"/>
    </row>
    <row r="54" spans="1:13" s="42" customFormat="1">
      <c r="A54" s="693" t="s">
        <v>977</v>
      </c>
      <c r="B54" s="702">
        <f>pdeReportingDate</f>
        <v>42823</v>
      </c>
      <c r="C54" s="702"/>
      <c r="D54" s="702"/>
      <c r="E54" s="702"/>
      <c r="F54" s="696"/>
      <c r="G54" s="696"/>
      <c r="H54" s="696"/>
      <c r="M54" s="98"/>
    </row>
    <row r="55" spans="1:13" s="42" customFormat="1">
      <c r="A55" s="693"/>
      <c r="B55" s="702"/>
      <c r="C55" s="702"/>
      <c r="D55" s="702"/>
      <c r="E55" s="702"/>
      <c r="F55" s="52"/>
      <c r="G55" s="52"/>
      <c r="H55" s="52"/>
      <c r="M55" s="98"/>
    </row>
    <row r="56" spans="1:13" s="42" customFormat="1">
      <c r="A56" s="694" t="s">
        <v>8</v>
      </c>
      <c r="B56" s="703" t="str">
        <f>authorName</f>
        <v>Пенка Трендафилова</v>
      </c>
      <c r="C56" s="703"/>
      <c r="D56" s="703"/>
      <c r="E56" s="703"/>
      <c r="F56" s="80"/>
      <c r="G56" s="80"/>
      <c r="H56" s="80"/>
    </row>
    <row r="57" spans="1:13" s="42" customFormat="1">
      <c r="A57" s="694"/>
      <c r="B57" s="703"/>
      <c r="C57" s="703"/>
      <c r="D57" s="703"/>
      <c r="E57" s="703"/>
      <c r="F57" s="80"/>
      <c r="G57" s="80"/>
      <c r="H57" s="80"/>
    </row>
    <row r="58" spans="1:13" s="42" customFormat="1">
      <c r="A58" s="694" t="s">
        <v>920</v>
      </c>
      <c r="B58" s="703"/>
      <c r="C58" s="703"/>
      <c r="D58" s="703"/>
      <c r="E58" s="703"/>
      <c r="F58" s="80"/>
      <c r="G58" s="80"/>
      <c r="H58" s="80"/>
    </row>
    <row r="59" spans="1:13" s="191" customFormat="1">
      <c r="A59" s="695"/>
      <c r="B59" s="701" t="s">
        <v>1003</v>
      </c>
      <c r="C59" s="701"/>
      <c r="D59" s="701"/>
      <c r="E59" s="701"/>
      <c r="F59" s="574"/>
      <c r="G59" s="45"/>
      <c r="H59" s="42"/>
    </row>
    <row r="60" spans="1:13">
      <c r="A60" s="695"/>
      <c r="B60" s="701" t="s">
        <v>979</v>
      </c>
      <c r="C60" s="701"/>
      <c r="D60" s="701"/>
      <c r="E60" s="701"/>
      <c r="F60" s="574"/>
      <c r="G60" s="45"/>
      <c r="H60" s="42"/>
    </row>
    <row r="61" spans="1:13">
      <c r="A61" s="695"/>
      <c r="B61" s="701" t="s">
        <v>979</v>
      </c>
      <c r="C61" s="701"/>
      <c r="D61" s="701"/>
      <c r="E61" s="701"/>
      <c r="F61" s="574"/>
      <c r="G61" s="45"/>
      <c r="H61" s="42"/>
    </row>
    <row r="62" spans="1:13">
      <c r="A62" s="695"/>
      <c r="B62" s="701" t="s">
        <v>979</v>
      </c>
      <c r="C62" s="701"/>
      <c r="D62" s="701"/>
      <c r="E62" s="701"/>
      <c r="F62" s="574"/>
      <c r="G62" s="45"/>
      <c r="H62" s="42"/>
    </row>
    <row r="63" spans="1:13">
      <c r="A63" s="695"/>
      <c r="B63" s="701"/>
      <c r="C63" s="701"/>
      <c r="D63" s="701"/>
      <c r="E63" s="701"/>
      <c r="F63" s="574"/>
      <c r="G63" s="45"/>
      <c r="H63" s="42"/>
    </row>
    <row r="64" spans="1:13">
      <c r="A64" s="695"/>
      <c r="B64" s="701"/>
      <c r="C64" s="701"/>
      <c r="D64" s="701"/>
      <c r="E64" s="701"/>
      <c r="F64" s="574"/>
      <c r="G64" s="45"/>
      <c r="H64" s="42"/>
    </row>
    <row r="65" spans="1:8">
      <c r="A65" s="695"/>
      <c r="B65" s="701"/>
      <c r="C65" s="701"/>
      <c r="D65" s="701"/>
      <c r="E65" s="701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21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A25" zoomScale="80" zoomScaleNormal="100" zoomScaleSheetLayoutView="80" workbookViewId="0">
      <selection activeCell="B43" sqref="B43:E43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„ВОДОСНАБДЯВАНЕ И КАНАЛИЗАЦИЯ“ ЕАД - БУРГАС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812115210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31.12.2016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1" t="s">
        <v>453</v>
      </c>
      <c r="B8" s="714" t="s">
        <v>454</v>
      </c>
      <c r="C8" s="707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7" t="s">
        <v>460</v>
      </c>
      <c r="L8" s="707" t="s">
        <v>461</v>
      </c>
      <c r="M8" s="531"/>
      <c r="N8" s="532"/>
    </row>
    <row r="9" spans="1:14" s="533" customFormat="1" ht="31.5">
      <c r="A9" s="712"/>
      <c r="B9" s="715"/>
      <c r="C9" s="708"/>
      <c r="D9" s="710" t="s">
        <v>826</v>
      </c>
      <c r="E9" s="710" t="s">
        <v>456</v>
      </c>
      <c r="F9" s="535" t="s">
        <v>457</v>
      </c>
      <c r="G9" s="535"/>
      <c r="H9" s="535"/>
      <c r="I9" s="717" t="s">
        <v>458</v>
      </c>
      <c r="J9" s="717" t="s">
        <v>459</v>
      </c>
      <c r="K9" s="708"/>
      <c r="L9" s="708"/>
      <c r="M9" s="536" t="s">
        <v>825</v>
      </c>
      <c r="N9" s="532"/>
    </row>
    <row r="10" spans="1:14" s="533" customFormat="1" ht="31.5">
      <c r="A10" s="713"/>
      <c r="B10" s="716"/>
      <c r="C10" s="709"/>
      <c r="D10" s="710"/>
      <c r="E10" s="710"/>
      <c r="F10" s="534" t="s">
        <v>462</v>
      </c>
      <c r="G10" s="534" t="s">
        <v>463</v>
      </c>
      <c r="H10" s="534" t="s">
        <v>464</v>
      </c>
      <c r="I10" s="709"/>
      <c r="J10" s="709"/>
      <c r="K10" s="709"/>
      <c r="L10" s="709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2228</v>
      </c>
      <c r="D13" s="584">
        <f>'1-Баланс'!H20</f>
        <v>0</v>
      </c>
      <c r="E13" s="584">
        <f>'1-Баланс'!H21</f>
        <v>0</v>
      </c>
      <c r="F13" s="584">
        <f>'1-Баланс'!H23</f>
        <v>0</v>
      </c>
      <c r="G13" s="584">
        <f>'1-Баланс'!H24</f>
        <v>2774</v>
      </c>
      <c r="H13" s="585">
        <v>46762</v>
      </c>
      <c r="I13" s="584">
        <f>'1-Баланс'!H29+'1-Баланс'!H32</f>
        <v>3278</v>
      </c>
      <c r="J13" s="584">
        <f>'1-Баланс'!H30+'1-Баланс'!H33</f>
        <v>0</v>
      </c>
      <c r="K13" s="585"/>
      <c r="L13" s="584">
        <f>SUM(C13:K13)</f>
        <v>55042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2228</v>
      </c>
      <c r="D17" s="653">
        <f t="shared" ref="D17:M17" si="2">D13+D14</f>
        <v>0</v>
      </c>
      <c r="E17" s="653">
        <f t="shared" si="2"/>
        <v>0</v>
      </c>
      <c r="F17" s="653">
        <f t="shared" si="2"/>
        <v>0</v>
      </c>
      <c r="G17" s="653">
        <f t="shared" si="2"/>
        <v>2774</v>
      </c>
      <c r="H17" s="653">
        <f t="shared" si="2"/>
        <v>46762</v>
      </c>
      <c r="I17" s="653">
        <f t="shared" si="2"/>
        <v>3278</v>
      </c>
      <c r="J17" s="653">
        <f t="shared" si="2"/>
        <v>0</v>
      </c>
      <c r="K17" s="653">
        <f t="shared" si="2"/>
        <v>0</v>
      </c>
      <c r="L17" s="584">
        <f t="shared" si="1"/>
        <v>55042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3012</v>
      </c>
      <c r="J18" s="584">
        <f>+'1-Баланс'!G33</f>
        <v>0</v>
      </c>
      <c r="K18" s="585"/>
      <c r="L18" s="584">
        <f t="shared" si="1"/>
        <v>3012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218</v>
      </c>
      <c r="H19" s="168">
        <f t="shared" si="3"/>
        <v>1964</v>
      </c>
      <c r="I19" s="168">
        <f t="shared" si="3"/>
        <v>-2182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>
        <v>218</v>
      </c>
      <c r="H21" s="316">
        <v>1964</v>
      </c>
      <c r="I21" s="316">
        <v>-2182</v>
      </c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>
        <v>-34264</v>
      </c>
      <c r="I30" s="316">
        <v>1</v>
      </c>
      <c r="J30" s="316"/>
      <c r="K30" s="316"/>
      <c r="L30" s="584">
        <f t="shared" si="1"/>
        <v>-34263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2228</v>
      </c>
      <c r="D31" s="653">
        <f t="shared" ref="D31:M31" si="6">D19+D22+D23+D26+D30+D29+D17+D18</f>
        <v>0</v>
      </c>
      <c r="E31" s="653">
        <f t="shared" si="6"/>
        <v>0</v>
      </c>
      <c r="F31" s="653">
        <f t="shared" si="6"/>
        <v>0</v>
      </c>
      <c r="G31" s="653">
        <f t="shared" si="6"/>
        <v>2992</v>
      </c>
      <c r="H31" s="653">
        <f t="shared" si="6"/>
        <v>14462</v>
      </c>
      <c r="I31" s="653">
        <f t="shared" si="6"/>
        <v>4109</v>
      </c>
      <c r="J31" s="653">
        <f t="shared" si="6"/>
        <v>0</v>
      </c>
      <c r="K31" s="653">
        <f t="shared" si="6"/>
        <v>0</v>
      </c>
      <c r="L31" s="584">
        <f t="shared" si="1"/>
        <v>23791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2228</v>
      </c>
      <c r="D34" s="587">
        <f t="shared" si="7"/>
        <v>0</v>
      </c>
      <c r="E34" s="587">
        <f t="shared" si="7"/>
        <v>0</v>
      </c>
      <c r="F34" s="587">
        <f t="shared" si="7"/>
        <v>0</v>
      </c>
      <c r="G34" s="587">
        <f t="shared" si="7"/>
        <v>2992</v>
      </c>
      <c r="H34" s="587">
        <f t="shared" si="7"/>
        <v>14462</v>
      </c>
      <c r="I34" s="587">
        <f t="shared" si="7"/>
        <v>4109</v>
      </c>
      <c r="J34" s="587">
        <f t="shared" si="7"/>
        <v>0</v>
      </c>
      <c r="K34" s="587">
        <f t="shared" si="7"/>
        <v>0</v>
      </c>
      <c r="L34" s="651">
        <f t="shared" si="1"/>
        <v>23791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3" t="s">
        <v>977</v>
      </c>
      <c r="B38" s="702">
        <f>pdeReportingDate</f>
        <v>42823</v>
      </c>
      <c r="C38" s="702"/>
      <c r="D38" s="702"/>
      <c r="E38" s="702"/>
      <c r="F38" s="702"/>
      <c r="G38" s="702"/>
      <c r="H38" s="702"/>
      <c r="M38" s="169"/>
    </row>
    <row r="39" spans="1:14">
      <c r="A39" s="693"/>
      <c r="B39" s="52"/>
      <c r="C39" s="52"/>
      <c r="D39" s="52"/>
      <c r="E39" s="52"/>
      <c r="F39" s="52"/>
      <c r="G39" s="52"/>
      <c r="H39" s="52"/>
      <c r="M39" s="169"/>
    </row>
    <row r="40" spans="1:14">
      <c r="A40" s="694" t="s">
        <v>8</v>
      </c>
      <c r="B40" s="703" t="str">
        <f>authorName</f>
        <v>Пенка Трендафилова</v>
      </c>
      <c r="C40" s="703"/>
      <c r="D40" s="703"/>
      <c r="E40" s="703"/>
      <c r="F40" s="703"/>
      <c r="G40" s="703"/>
      <c r="H40" s="703"/>
      <c r="M40" s="169"/>
    </row>
    <row r="41" spans="1:14">
      <c r="A41" s="694"/>
      <c r="B41" s="80"/>
      <c r="C41" s="80"/>
      <c r="D41" s="80"/>
      <c r="E41" s="80"/>
      <c r="F41" s="80"/>
      <c r="G41" s="80"/>
      <c r="H41" s="80"/>
      <c r="M41" s="169"/>
    </row>
    <row r="42" spans="1:14">
      <c r="A42" s="694" t="s">
        <v>920</v>
      </c>
      <c r="B42" s="704"/>
      <c r="C42" s="704"/>
      <c r="D42" s="704"/>
      <c r="E42" s="704"/>
      <c r="F42" s="704"/>
      <c r="G42" s="704"/>
      <c r="H42" s="704"/>
      <c r="M42" s="169"/>
    </row>
    <row r="43" spans="1:14">
      <c r="A43" s="695"/>
      <c r="B43" s="701" t="s">
        <v>1003</v>
      </c>
      <c r="C43" s="701"/>
      <c r="D43" s="701"/>
      <c r="E43" s="701"/>
      <c r="F43" s="574"/>
      <c r="G43" s="45"/>
      <c r="H43" s="42"/>
      <c r="M43" s="169"/>
    </row>
    <row r="44" spans="1:14">
      <c r="A44" s="695"/>
      <c r="B44" s="701" t="s">
        <v>979</v>
      </c>
      <c r="C44" s="701"/>
      <c r="D44" s="701"/>
      <c r="E44" s="701"/>
      <c r="F44" s="574"/>
      <c r="G44" s="45"/>
      <c r="H44" s="42"/>
      <c r="M44" s="169"/>
    </row>
    <row r="45" spans="1:14">
      <c r="A45" s="695"/>
      <c r="B45" s="701" t="s">
        <v>979</v>
      </c>
      <c r="C45" s="701"/>
      <c r="D45" s="701"/>
      <c r="E45" s="701"/>
      <c r="F45" s="574"/>
      <c r="G45" s="45"/>
      <c r="H45" s="42"/>
      <c r="M45" s="169"/>
    </row>
    <row r="46" spans="1:14">
      <c r="A46" s="695"/>
      <c r="B46" s="701" t="s">
        <v>979</v>
      </c>
      <c r="C46" s="701"/>
      <c r="D46" s="701"/>
      <c r="E46" s="701"/>
      <c r="F46" s="574"/>
      <c r="G46" s="45"/>
      <c r="H46" s="42"/>
      <c r="M46" s="169"/>
    </row>
    <row r="47" spans="1:14">
      <c r="A47" s="695"/>
      <c r="B47" s="701"/>
      <c r="C47" s="701"/>
      <c r="D47" s="701"/>
      <c r="E47" s="701"/>
      <c r="F47" s="574"/>
      <c r="G47" s="45"/>
      <c r="H47" s="42"/>
      <c r="M47" s="169"/>
    </row>
    <row r="48" spans="1:14">
      <c r="A48" s="695"/>
      <c r="B48" s="701"/>
      <c r="C48" s="701"/>
      <c r="D48" s="701"/>
      <c r="E48" s="701"/>
      <c r="F48" s="574"/>
      <c r="G48" s="45"/>
      <c r="H48" s="42"/>
      <c r="M48" s="169"/>
    </row>
    <row r="49" spans="1:13">
      <c r="A49" s="695"/>
      <c r="B49" s="701"/>
      <c r="C49" s="701"/>
      <c r="D49" s="701"/>
      <c r="E49" s="701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1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view="pageBreakPreview" topLeftCell="A130" zoomScale="70" zoomScaleNormal="70" zoomScaleSheetLayoutView="70" workbookViewId="0">
      <selection activeCell="B156" sqref="B156:E156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„ВОДОСНАБДЯВАНЕ И КАНАЛИЗАЦИЯ“ ЕАД - БУРГАС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812115210</v>
      </c>
      <c r="B4" s="40"/>
      <c r="C4" s="23"/>
      <c r="D4" s="22"/>
    </row>
    <row r="5" spans="1:15">
      <c r="A5" s="75" t="str">
        <f>CONCATENATE("към ",TEXT(endDate,"dd.mm.yyyy")," г.")</f>
        <v>към 31.12.2016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>
        <v>1</v>
      </c>
      <c r="B12" s="680"/>
      <c r="C12" s="92"/>
      <c r="D12" s="92"/>
      <c r="E12" s="92"/>
      <c r="F12" s="469">
        <f>C12-E12</f>
        <v>0</v>
      </c>
    </row>
    <row r="13" spans="1:15">
      <c r="A13" s="679">
        <v>2</v>
      </c>
      <c r="B13" s="680"/>
      <c r="C13" s="92"/>
      <c r="D13" s="92"/>
      <c r="E13" s="92"/>
      <c r="F13" s="469">
        <f t="shared" ref="F13:F26" si="0">C13-E13</f>
        <v>0</v>
      </c>
    </row>
    <row r="14" spans="1:15">
      <c r="A14" s="679">
        <v>3</v>
      </c>
      <c r="B14" s="680"/>
      <c r="C14" s="92"/>
      <c r="D14" s="92"/>
      <c r="E14" s="92"/>
      <c r="F14" s="469">
        <f t="shared" si="0"/>
        <v>0</v>
      </c>
    </row>
    <row r="15" spans="1:15">
      <c r="A15" s="679">
        <v>4</v>
      </c>
      <c r="B15" s="680"/>
      <c r="C15" s="92"/>
      <c r="D15" s="92"/>
      <c r="E15" s="92"/>
      <c r="F15" s="469">
        <f t="shared" si="0"/>
        <v>0</v>
      </c>
    </row>
    <row r="16" spans="1:15">
      <c r="A16" s="679">
        <v>5</v>
      </c>
      <c r="B16" s="680"/>
      <c r="C16" s="92"/>
      <c r="D16" s="92"/>
      <c r="E16" s="92"/>
      <c r="F16" s="469">
        <f t="shared" si="0"/>
        <v>0</v>
      </c>
    </row>
    <row r="17" spans="1:6">
      <c r="A17" s="679">
        <v>6</v>
      </c>
      <c r="B17" s="680"/>
      <c r="C17" s="92"/>
      <c r="D17" s="92"/>
      <c r="E17" s="92"/>
      <c r="F17" s="469">
        <f t="shared" si="0"/>
        <v>0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0</v>
      </c>
      <c r="D27" s="472"/>
      <c r="E27" s="472">
        <f>SUM(E12:E26)</f>
        <v>0</v>
      </c>
      <c r="F27" s="472">
        <f>SUM(F12:F26)</f>
        <v>0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 t="s">
        <v>1001</v>
      </c>
      <c r="B29" s="680"/>
      <c r="C29" s="92">
        <v>3008</v>
      </c>
      <c r="D29" s="92">
        <v>25</v>
      </c>
      <c r="E29" s="92"/>
      <c r="F29" s="469">
        <f>C29-E29</f>
        <v>3008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3008</v>
      </c>
      <c r="D44" s="472"/>
      <c r="E44" s="472">
        <f>SUM(E29:E43)</f>
        <v>0</v>
      </c>
      <c r="F44" s="472">
        <f>SUM(F29:F43)</f>
        <v>3008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>
        <v>1</v>
      </c>
      <c r="B63" s="680"/>
      <c r="C63" s="92"/>
      <c r="D63" s="92"/>
      <c r="E63" s="92"/>
      <c r="F63" s="469">
        <f>C63-E63</f>
        <v>0</v>
      </c>
    </row>
    <row r="64" spans="1:6">
      <c r="A64" s="679">
        <v>2</v>
      </c>
      <c r="B64" s="680"/>
      <c r="C64" s="92"/>
      <c r="D64" s="92"/>
      <c r="E64" s="92"/>
      <c r="F64" s="469">
        <f t="shared" ref="F64:F77" si="3">C64-E64</f>
        <v>0</v>
      </c>
    </row>
    <row r="65" spans="1:6">
      <c r="A65" s="679">
        <v>3</v>
      </c>
      <c r="B65" s="680"/>
      <c r="C65" s="92"/>
      <c r="D65" s="92"/>
      <c r="E65" s="92"/>
      <c r="F65" s="469">
        <f t="shared" si="3"/>
        <v>0</v>
      </c>
    </row>
    <row r="66" spans="1:6">
      <c r="A66" s="679">
        <v>4</v>
      </c>
      <c r="B66" s="680"/>
      <c r="C66" s="92"/>
      <c r="D66" s="92"/>
      <c r="E66" s="92"/>
      <c r="F66" s="469">
        <f t="shared" si="3"/>
        <v>0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0</v>
      </c>
      <c r="D78" s="472"/>
      <c r="E78" s="472">
        <f>SUM(E63:E77)</f>
        <v>0</v>
      </c>
      <c r="F78" s="472">
        <f>SUM(F63:F77)</f>
        <v>0</v>
      </c>
    </row>
    <row r="79" spans="1:6">
      <c r="A79" s="513" t="s">
        <v>801</v>
      </c>
      <c r="B79" s="510" t="s">
        <v>802</v>
      </c>
      <c r="C79" s="472">
        <f>C78+C61+C44+C27</f>
        <v>3008</v>
      </c>
      <c r="D79" s="472"/>
      <c r="E79" s="472">
        <f>E78+E61+E44+E27</f>
        <v>0</v>
      </c>
      <c r="F79" s="472">
        <f>F78+F61+F44+F27</f>
        <v>3008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3" t="s">
        <v>977</v>
      </c>
      <c r="B151" s="702">
        <f>pdeReportingDate</f>
        <v>42823</v>
      </c>
      <c r="C151" s="702"/>
      <c r="D151" s="702"/>
      <c r="E151" s="702"/>
      <c r="F151" s="702"/>
      <c r="G151" s="702"/>
      <c r="H151" s="702"/>
    </row>
    <row r="152" spans="1:8">
      <c r="A152" s="693"/>
      <c r="B152" s="52"/>
      <c r="C152" s="52"/>
      <c r="D152" s="52"/>
      <c r="E152" s="52"/>
      <c r="F152" s="52"/>
      <c r="G152" s="52"/>
      <c r="H152" s="52"/>
    </row>
    <row r="153" spans="1:8">
      <c r="A153" s="694" t="s">
        <v>8</v>
      </c>
      <c r="B153" s="703" t="str">
        <f>authorName</f>
        <v>Пенка Трендафилова</v>
      </c>
      <c r="C153" s="703"/>
      <c r="D153" s="703"/>
      <c r="E153" s="703"/>
      <c r="F153" s="703"/>
      <c r="G153" s="703"/>
      <c r="H153" s="703"/>
    </row>
    <row r="154" spans="1:8">
      <c r="A154" s="694"/>
      <c r="B154" s="80"/>
      <c r="C154" s="80"/>
      <c r="D154" s="80"/>
      <c r="E154" s="80"/>
      <c r="F154" s="80"/>
      <c r="G154" s="80"/>
      <c r="H154" s="80"/>
    </row>
    <row r="155" spans="1:8">
      <c r="A155" s="694" t="s">
        <v>920</v>
      </c>
      <c r="B155" s="704"/>
      <c r="C155" s="704"/>
      <c r="D155" s="704"/>
      <c r="E155" s="704"/>
      <c r="F155" s="704"/>
      <c r="G155" s="704"/>
      <c r="H155" s="704"/>
    </row>
    <row r="156" spans="1:8">
      <c r="A156" s="695"/>
      <c r="B156" s="701" t="s">
        <v>1003</v>
      </c>
      <c r="C156" s="701"/>
      <c r="D156" s="701"/>
      <c r="E156" s="701"/>
      <c r="F156" s="574"/>
      <c r="G156" s="45"/>
      <c r="H156" s="42"/>
    </row>
    <row r="157" spans="1:8">
      <c r="A157" s="695"/>
      <c r="B157" s="701" t="s">
        <v>979</v>
      </c>
      <c r="C157" s="701"/>
      <c r="D157" s="701"/>
      <c r="E157" s="701"/>
      <c r="F157" s="574"/>
      <c r="G157" s="45"/>
      <c r="H157" s="42"/>
    </row>
    <row r="158" spans="1:8">
      <c r="A158" s="695"/>
      <c r="B158" s="701" t="s">
        <v>979</v>
      </c>
      <c r="C158" s="701"/>
      <c r="D158" s="701"/>
      <c r="E158" s="701"/>
      <c r="F158" s="574"/>
      <c r="G158" s="45"/>
      <c r="H158" s="42"/>
    </row>
    <row r="159" spans="1:8">
      <c r="A159" s="695"/>
      <c r="B159" s="701" t="s">
        <v>979</v>
      </c>
      <c r="C159" s="701"/>
      <c r="D159" s="701"/>
      <c r="E159" s="701"/>
      <c r="F159" s="574"/>
      <c r="G159" s="45"/>
      <c r="H159" s="42"/>
    </row>
    <row r="160" spans="1:8">
      <c r="A160" s="695"/>
      <c r="B160" s="701"/>
      <c r="C160" s="701"/>
      <c r="D160" s="701"/>
      <c r="E160" s="701"/>
      <c r="F160" s="574"/>
      <c r="G160" s="45"/>
      <c r="H160" s="42"/>
    </row>
    <row r="161" spans="1:8">
      <c r="A161" s="695"/>
      <c r="B161" s="701"/>
      <c r="C161" s="701"/>
      <c r="D161" s="701"/>
      <c r="E161" s="701"/>
      <c r="F161" s="574"/>
      <c r="G161" s="45"/>
      <c r="H161" s="42"/>
    </row>
    <row r="162" spans="1:8">
      <c r="A162" s="695"/>
      <c r="B162" s="701"/>
      <c r="C162" s="701"/>
      <c r="D162" s="701"/>
      <c r="E162" s="701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1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3"/>
  <sheetViews>
    <sheetView view="pageBreakPreview" topLeftCell="A31" zoomScale="80" zoomScaleNormal="85" zoomScaleSheetLayoutView="80" workbookViewId="0">
      <selection activeCell="C50" sqref="C50:F50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„ВОДОСНАБДЯВАНЕ И КАНАЛИЗАЦИЯ“ ЕАД - БУРГАС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812115210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31.12.2016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2" t="s">
        <v>453</v>
      </c>
      <c r="B7" s="723"/>
      <c r="C7" s="726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8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8" t="s">
        <v>513</v>
      </c>
      <c r="R7" s="720" t="s">
        <v>514</v>
      </c>
    </row>
    <row r="8" spans="1:18" s="128" customFormat="1" ht="66.75" customHeight="1">
      <c r="A8" s="724"/>
      <c r="B8" s="725"/>
      <c r="C8" s="727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19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19"/>
      <c r="R8" s="721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>
        <v>2793</v>
      </c>
      <c r="E11" s="328"/>
      <c r="F11" s="328">
        <v>2756</v>
      </c>
      <c r="G11" s="329">
        <f>D11+E11-F11</f>
        <v>37</v>
      </c>
      <c r="H11" s="328"/>
      <c r="I11" s="328"/>
      <c r="J11" s="329">
        <f>G11+H11-I11</f>
        <v>37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7" si="0">N11+O11-P11</f>
        <v>0</v>
      </c>
      <c r="R11" s="340">
        <f t="shared" ref="R11:R27" si="1">J11-Q11</f>
        <v>37</v>
      </c>
    </row>
    <row r="12" spans="1:18">
      <c r="A12" s="339" t="s">
        <v>524</v>
      </c>
      <c r="B12" s="321" t="s">
        <v>525</v>
      </c>
      <c r="C12" s="152" t="s">
        <v>526</v>
      </c>
      <c r="D12" s="328">
        <v>9178</v>
      </c>
      <c r="E12" s="328">
        <v>387</v>
      </c>
      <c r="F12" s="328">
        <v>4330</v>
      </c>
      <c r="G12" s="329">
        <f t="shared" ref="G12:G41" si="2">D12+E12-F12</f>
        <v>5235</v>
      </c>
      <c r="H12" s="328"/>
      <c r="I12" s="328"/>
      <c r="J12" s="329">
        <f t="shared" ref="J12:J41" si="3">G12+H12-I12</f>
        <v>5235</v>
      </c>
      <c r="K12" s="328">
        <v>5899</v>
      </c>
      <c r="L12" s="328">
        <v>238</v>
      </c>
      <c r="M12" s="328">
        <v>3490</v>
      </c>
      <c r="N12" s="329">
        <f t="shared" ref="N12:N41" si="4">K12+L12-M12</f>
        <v>2647</v>
      </c>
      <c r="O12" s="328"/>
      <c r="P12" s="328"/>
      <c r="Q12" s="329">
        <f t="shared" si="0"/>
        <v>2647</v>
      </c>
      <c r="R12" s="340">
        <f t="shared" si="1"/>
        <v>2588</v>
      </c>
    </row>
    <row r="13" spans="1:18">
      <c r="A13" s="339" t="s">
        <v>527</v>
      </c>
      <c r="B13" s="321" t="s">
        <v>528</v>
      </c>
      <c r="C13" s="152" t="s">
        <v>529</v>
      </c>
      <c r="D13" s="328">
        <v>20832</v>
      </c>
      <c r="E13" s="328">
        <v>794</v>
      </c>
      <c r="F13" s="328">
        <v>13081</v>
      </c>
      <c r="G13" s="329">
        <f t="shared" si="2"/>
        <v>8545</v>
      </c>
      <c r="H13" s="328"/>
      <c r="I13" s="328"/>
      <c r="J13" s="329">
        <f t="shared" si="3"/>
        <v>8545</v>
      </c>
      <c r="K13" s="328">
        <v>18889</v>
      </c>
      <c r="L13" s="328">
        <v>561</v>
      </c>
      <c r="M13" s="328">
        <v>11677</v>
      </c>
      <c r="N13" s="329">
        <f t="shared" si="4"/>
        <v>7773</v>
      </c>
      <c r="O13" s="328"/>
      <c r="P13" s="328"/>
      <c r="Q13" s="329">
        <f t="shared" si="0"/>
        <v>7773</v>
      </c>
      <c r="R13" s="340">
        <f t="shared" si="1"/>
        <v>772</v>
      </c>
    </row>
    <row r="14" spans="1:18">
      <c r="A14" s="339" t="s">
        <v>530</v>
      </c>
      <c r="B14" s="321" t="s">
        <v>531</v>
      </c>
      <c r="C14" s="152" t="s">
        <v>532</v>
      </c>
      <c r="D14" s="328">
        <v>77754</v>
      </c>
      <c r="E14" s="328">
        <v>1281</v>
      </c>
      <c r="F14" s="328">
        <v>78935</v>
      </c>
      <c r="G14" s="329">
        <f t="shared" si="2"/>
        <v>100</v>
      </c>
      <c r="H14" s="328"/>
      <c r="I14" s="328"/>
      <c r="J14" s="329">
        <f t="shared" si="3"/>
        <v>100</v>
      </c>
      <c r="K14" s="328">
        <v>48871</v>
      </c>
      <c r="L14" s="328">
        <v>779</v>
      </c>
      <c r="M14" s="328">
        <v>49582</v>
      </c>
      <c r="N14" s="329">
        <f t="shared" si="4"/>
        <v>68</v>
      </c>
      <c r="O14" s="328"/>
      <c r="P14" s="328"/>
      <c r="Q14" s="329">
        <f t="shared" si="0"/>
        <v>68</v>
      </c>
      <c r="R14" s="340">
        <f t="shared" si="1"/>
        <v>32</v>
      </c>
    </row>
    <row r="15" spans="1:18">
      <c r="A15" s="339" t="s">
        <v>533</v>
      </c>
      <c r="B15" s="321" t="s">
        <v>534</v>
      </c>
      <c r="C15" s="152" t="s">
        <v>535</v>
      </c>
      <c r="D15" s="328">
        <v>12937</v>
      </c>
      <c r="E15" s="328">
        <v>245</v>
      </c>
      <c r="F15" s="328"/>
      <c r="G15" s="329">
        <f t="shared" si="2"/>
        <v>13182</v>
      </c>
      <c r="H15" s="328"/>
      <c r="I15" s="328"/>
      <c r="J15" s="329">
        <f t="shared" si="3"/>
        <v>13182</v>
      </c>
      <c r="K15" s="328">
        <v>10911</v>
      </c>
      <c r="L15" s="328">
        <v>898</v>
      </c>
      <c r="M15" s="328"/>
      <c r="N15" s="329">
        <f t="shared" si="4"/>
        <v>11809</v>
      </c>
      <c r="O15" s="328"/>
      <c r="P15" s="328"/>
      <c r="Q15" s="329">
        <f t="shared" si="0"/>
        <v>11809</v>
      </c>
      <c r="R15" s="340">
        <f t="shared" si="1"/>
        <v>1373</v>
      </c>
    </row>
    <row r="16" spans="1:18">
      <c r="A16" s="361" t="s">
        <v>838</v>
      </c>
      <c r="B16" s="321" t="s">
        <v>536</v>
      </c>
      <c r="C16" s="152" t="s">
        <v>537</v>
      </c>
      <c r="D16" s="328">
        <v>176</v>
      </c>
      <c r="E16" s="328">
        <v>16</v>
      </c>
      <c r="F16" s="328">
        <v>28</v>
      </c>
      <c r="G16" s="329">
        <f t="shared" si="2"/>
        <v>164</v>
      </c>
      <c r="H16" s="328"/>
      <c r="I16" s="328"/>
      <c r="J16" s="329">
        <f t="shared" si="3"/>
        <v>164</v>
      </c>
      <c r="K16" s="328">
        <v>140</v>
      </c>
      <c r="L16" s="328">
        <v>9</v>
      </c>
      <c r="M16" s="328">
        <v>22</v>
      </c>
      <c r="N16" s="329">
        <f t="shared" si="4"/>
        <v>127</v>
      </c>
      <c r="O16" s="328"/>
      <c r="P16" s="328"/>
      <c r="Q16" s="329">
        <f t="shared" si="0"/>
        <v>127</v>
      </c>
      <c r="R16" s="340">
        <f t="shared" si="1"/>
        <v>37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>
        <v>1121</v>
      </c>
      <c r="E17" s="328">
        <v>897</v>
      </c>
      <c r="F17" s="328">
        <v>1200</v>
      </c>
      <c r="G17" s="329">
        <f t="shared" si="2"/>
        <v>818</v>
      </c>
      <c r="H17" s="328"/>
      <c r="I17" s="328"/>
      <c r="J17" s="329">
        <f t="shared" si="3"/>
        <v>818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818</v>
      </c>
    </row>
    <row r="18" spans="1:18">
      <c r="A18" s="339" t="s">
        <v>541</v>
      </c>
      <c r="B18" s="155" t="s">
        <v>542</v>
      </c>
      <c r="C18" s="152" t="s">
        <v>543</v>
      </c>
      <c r="D18" s="328"/>
      <c r="E18" s="328"/>
      <c r="F18" s="328"/>
      <c r="G18" s="329">
        <f t="shared" si="2"/>
        <v>0</v>
      </c>
      <c r="H18" s="328"/>
      <c r="I18" s="328"/>
      <c r="J18" s="329">
        <f t="shared" si="3"/>
        <v>0</v>
      </c>
      <c r="K18" s="328"/>
      <c r="L18" s="328"/>
      <c r="M18" s="328"/>
      <c r="N18" s="329">
        <f t="shared" si="4"/>
        <v>0</v>
      </c>
      <c r="O18" s="328"/>
      <c r="P18" s="328"/>
      <c r="Q18" s="329">
        <f t="shared" si="0"/>
        <v>0</v>
      </c>
      <c r="R18" s="340">
        <f t="shared" si="1"/>
        <v>0</v>
      </c>
    </row>
    <row r="19" spans="1:18">
      <c r="A19" s="339"/>
      <c r="B19" s="322" t="s">
        <v>544</v>
      </c>
      <c r="C19" s="156" t="s">
        <v>545</v>
      </c>
      <c r="D19" s="330">
        <f>SUM(D11:D18)</f>
        <v>124791</v>
      </c>
      <c r="E19" s="330">
        <f>SUM(E11:E18)</f>
        <v>3620</v>
      </c>
      <c r="F19" s="330">
        <f>SUM(F11:F18)</f>
        <v>100330</v>
      </c>
      <c r="G19" s="329">
        <f t="shared" si="2"/>
        <v>28081</v>
      </c>
      <c r="H19" s="330">
        <f>SUM(H11:H18)</f>
        <v>0</v>
      </c>
      <c r="I19" s="330">
        <f>SUM(I11:I18)</f>
        <v>0</v>
      </c>
      <c r="J19" s="329">
        <f t="shared" si="3"/>
        <v>28081</v>
      </c>
      <c r="K19" s="330">
        <f>SUM(K11:K18)</f>
        <v>84710</v>
      </c>
      <c r="L19" s="330">
        <f>SUM(L11:L18)</f>
        <v>2485</v>
      </c>
      <c r="M19" s="330">
        <f>SUM(M11:M18)</f>
        <v>64771</v>
      </c>
      <c r="N19" s="329">
        <f t="shared" si="4"/>
        <v>22424</v>
      </c>
      <c r="O19" s="330">
        <f>SUM(O11:O18)</f>
        <v>0</v>
      </c>
      <c r="P19" s="330">
        <f>SUM(P11:P18)</f>
        <v>0</v>
      </c>
      <c r="Q19" s="329">
        <f t="shared" si="0"/>
        <v>22424</v>
      </c>
      <c r="R19" s="340">
        <f t="shared" si="1"/>
        <v>5657</v>
      </c>
    </row>
    <row r="20" spans="1:18">
      <c r="A20" s="341" t="s">
        <v>840</v>
      </c>
      <c r="B20" s="323" t="s">
        <v>546</v>
      </c>
      <c r="C20" s="156" t="s">
        <v>547</v>
      </c>
      <c r="D20" s="328"/>
      <c r="E20" s="328"/>
      <c r="F20" s="328"/>
      <c r="G20" s="329">
        <f t="shared" si="2"/>
        <v>0</v>
      </c>
      <c r="H20" s="328"/>
      <c r="I20" s="328"/>
      <c r="J20" s="329">
        <f t="shared" si="3"/>
        <v>0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0</v>
      </c>
    </row>
    <row r="21" spans="1:18">
      <c r="A21" s="338" t="s">
        <v>829</v>
      </c>
      <c r="B21" s="323" t="s">
        <v>548</v>
      </c>
      <c r="C21" s="156" t="s">
        <v>549</v>
      </c>
      <c r="D21" s="328"/>
      <c r="E21" s="328"/>
      <c r="F21" s="328"/>
      <c r="G21" s="329">
        <f t="shared" si="2"/>
        <v>0</v>
      </c>
      <c r="H21" s="328"/>
      <c r="I21" s="328"/>
      <c r="J21" s="329">
        <f t="shared" si="3"/>
        <v>0</v>
      </c>
      <c r="K21" s="328"/>
      <c r="L21" s="328"/>
      <c r="M21" s="328"/>
      <c r="N21" s="329">
        <f t="shared" si="4"/>
        <v>0</v>
      </c>
      <c r="O21" s="328"/>
      <c r="P21" s="328"/>
      <c r="Q21" s="329">
        <f t="shared" si="0"/>
        <v>0</v>
      </c>
      <c r="R21" s="340">
        <f t="shared" si="1"/>
        <v>0</v>
      </c>
    </row>
    <row r="22" spans="1:18">
      <c r="A22" s="338" t="s">
        <v>550</v>
      </c>
      <c r="B22" s="320" t="s">
        <v>551</v>
      </c>
      <c r="C22" s="152"/>
      <c r="D22" s="331"/>
      <c r="E22" s="331"/>
      <c r="F22" s="331"/>
      <c r="G22" s="329">
        <f t="shared" si="2"/>
        <v>0</v>
      </c>
      <c r="H22" s="331"/>
      <c r="I22" s="331"/>
      <c r="J22" s="329">
        <f t="shared" si="3"/>
        <v>0</v>
      </c>
      <c r="K22" s="331"/>
      <c r="L22" s="331"/>
      <c r="M22" s="331"/>
      <c r="N22" s="329">
        <f t="shared" si="4"/>
        <v>0</v>
      </c>
      <c r="O22" s="331"/>
      <c r="P22" s="331"/>
      <c r="Q22" s="329">
        <f t="shared" si="0"/>
        <v>0</v>
      </c>
      <c r="R22" s="340">
        <f t="shared" si="1"/>
        <v>0</v>
      </c>
    </row>
    <row r="23" spans="1:18">
      <c r="A23" s="339" t="s">
        <v>521</v>
      </c>
      <c r="B23" s="321" t="s">
        <v>552</v>
      </c>
      <c r="C23" s="152" t="s">
        <v>553</v>
      </c>
      <c r="D23" s="328">
        <v>1847</v>
      </c>
      <c r="E23" s="328">
        <v>40473</v>
      </c>
      <c r="F23" s="328">
        <v>1008</v>
      </c>
      <c r="G23" s="329">
        <f t="shared" si="2"/>
        <v>41312</v>
      </c>
      <c r="H23" s="328"/>
      <c r="I23" s="328"/>
      <c r="J23" s="329">
        <f t="shared" si="3"/>
        <v>41312</v>
      </c>
      <c r="K23" s="328">
        <v>1800</v>
      </c>
      <c r="L23" s="328">
        <v>2068</v>
      </c>
      <c r="M23" s="328">
        <v>1008</v>
      </c>
      <c r="N23" s="329">
        <f t="shared" si="4"/>
        <v>2860</v>
      </c>
      <c r="O23" s="328"/>
      <c r="P23" s="328"/>
      <c r="Q23" s="329">
        <f t="shared" si="0"/>
        <v>2860</v>
      </c>
      <c r="R23" s="340">
        <f t="shared" si="1"/>
        <v>38452</v>
      </c>
    </row>
    <row r="24" spans="1:18">
      <c r="A24" s="339" t="s">
        <v>524</v>
      </c>
      <c r="B24" s="321" t="s">
        <v>554</v>
      </c>
      <c r="C24" s="152" t="s">
        <v>555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42" t="s">
        <v>527</v>
      </c>
      <c r="B25" s="155" t="s">
        <v>556</v>
      </c>
      <c r="C25" s="152" t="s">
        <v>557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39" t="s">
        <v>530</v>
      </c>
      <c r="B26" s="157" t="s">
        <v>542</v>
      </c>
      <c r="C26" s="152" t="s">
        <v>558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/>
      <c r="B27" s="322" t="s">
        <v>559</v>
      </c>
      <c r="C27" s="158" t="s">
        <v>560</v>
      </c>
      <c r="D27" s="332">
        <f>SUM(D23:D26)</f>
        <v>1847</v>
      </c>
      <c r="E27" s="332">
        <f t="shared" ref="E27:P27" si="5">SUM(E23:E26)</f>
        <v>40473</v>
      </c>
      <c r="F27" s="332">
        <f t="shared" si="5"/>
        <v>1008</v>
      </c>
      <c r="G27" s="333">
        <f t="shared" si="2"/>
        <v>41312</v>
      </c>
      <c r="H27" s="332">
        <f t="shared" si="5"/>
        <v>0</v>
      </c>
      <c r="I27" s="332">
        <f t="shared" si="5"/>
        <v>0</v>
      </c>
      <c r="J27" s="333">
        <f t="shared" si="3"/>
        <v>41312</v>
      </c>
      <c r="K27" s="332">
        <f t="shared" si="5"/>
        <v>1800</v>
      </c>
      <c r="L27" s="332">
        <f t="shared" si="5"/>
        <v>2068</v>
      </c>
      <c r="M27" s="332">
        <f t="shared" si="5"/>
        <v>1008</v>
      </c>
      <c r="N27" s="333">
        <f t="shared" si="4"/>
        <v>2860</v>
      </c>
      <c r="O27" s="332">
        <f t="shared" si="5"/>
        <v>0</v>
      </c>
      <c r="P27" s="332">
        <f t="shared" si="5"/>
        <v>0</v>
      </c>
      <c r="Q27" s="333">
        <f t="shared" si="0"/>
        <v>2860</v>
      </c>
      <c r="R27" s="343">
        <f t="shared" si="1"/>
        <v>38452</v>
      </c>
    </row>
    <row r="28" spans="1:18">
      <c r="A28" s="338" t="s">
        <v>831</v>
      </c>
      <c r="B28" s="325" t="s">
        <v>827</v>
      </c>
      <c r="C28" s="159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44"/>
    </row>
    <row r="29" spans="1:18">
      <c r="A29" s="339" t="s">
        <v>521</v>
      </c>
      <c r="B29" s="326" t="s">
        <v>561</v>
      </c>
      <c r="C29" s="160" t="s">
        <v>562</v>
      </c>
      <c r="D29" s="335">
        <f>SUM(D30:D33)</f>
        <v>0</v>
      </c>
      <c r="E29" s="335">
        <f t="shared" ref="E29:P29" si="6">SUM(E30:E33)</f>
        <v>3008</v>
      </c>
      <c r="F29" s="335">
        <f t="shared" si="6"/>
        <v>0</v>
      </c>
      <c r="G29" s="336">
        <f t="shared" si="2"/>
        <v>3008</v>
      </c>
      <c r="H29" s="335">
        <f t="shared" si="6"/>
        <v>0</v>
      </c>
      <c r="I29" s="335">
        <f t="shared" si="6"/>
        <v>0</v>
      </c>
      <c r="J29" s="336">
        <f t="shared" si="3"/>
        <v>3008</v>
      </c>
      <c r="K29" s="335">
        <f t="shared" si="6"/>
        <v>0</v>
      </c>
      <c r="L29" s="335">
        <f t="shared" si="6"/>
        <v>0</v>
      </c>
      <c r="M29" s="335">
        <f t="shared" si="6"/>
        <v>0</v>
      </c>
      <c r="N29" s="336">
        <f t="shared" si="4"/>
        <v>0</v>
      </c>
      <c r="O29" s="335">
        <f t="shared" si="6"/>
        <v>0</v>
      </c>
      <c r="P29" s="335">
        <f t="shared" si="6"/>
        <v>0</v>
      </c>
      <c r="Q29" s="336">
        <f>N29+O29-P29</f>
        <v>0</v>
      </c>
      <c r="R29" s="345">
        <f>J29-Q29</f>
        <v>3008</v>
      </c>
    </row>
    <row r="30" spans="1:18">
      <c r="A30" s="339"/>
      <c r="B30" s="321" t="s">
        <v>108</v>
      </c>
      <c r="C30" s="152" t="s">
        <v>563</v>
      </c>
      <c r="D30" s="328"/>
      <c r="E30" s="328"/>
      <c r="F30" s="328"/>
      <c r="G30" s="329">
        <f t="shared" si="2"/>
        <v>0</v>
      </c>
      <c r="H30" s="328"/>
      <c r="I30" s="328"/>
      <c r="J30" s="329">
        <f t="shared" si="3"/>
        <v>0</v>
      </c>
      <c r="K30" s="328"/>
      <c r="L30" s="328"/>
      <c r="M30" s="328"/>
      <c r="N30" s="329">
        <f t="shared" si="4"/>
        <v>0</v>
      </c>
      <c r="O30" s="328"/>
      <c r="P30" s="328"/>
      <c r="Q30" s="329">
        <f t="shared" ref="Q30:Q41" si="7">N30+O30-P30</f>
        <v>0</v>
      </c>
      <c r="R30" s="340">
        <f t="shared" ref="R30:R41" si="8">J30-Q30</f>
        <v>0</v>
      </c>
    </row>
    <row r="31" spans="1:18">
      <c r="A31" s="339"/>
      <c r="B31" s="321" t="s">
        <v>110</v>
      </c>
      <c r="C31" s="152" t="s">
        <v>564</v>
      </c>
      <c r="D31" s="328"/>
      <c r="E31" s="328"/>
      <c r="F31" s="328"/>
      <c r="G31" s="329">
        <f t="shared" si="2"/>
        <v>0</v>
      </c>
      <c r="H31" s="328"/>
      <c r="I31" s="328"/>
      <c r="J31" s="329">
        <f t="shared" si="3"/>
        <v>0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si="7"/>
        <v>0</v>
      </c>
      <c r="R31" s="340">
        <f t="shared" si="8"/>
        <v>0</v>
      </c>
    </row>
    <row r="32" spans="1:18">
      <c r="A32" s="339"/>
      <c r="B32" s="321" t="s">
        <v>113</v>
      </c>
      <c r="C32" s="152" t="s">
        <v>565</v>
      </c>
      <c r="D32" s="328"/>
      <c r="E32" s="328">
        <v>3008</v>
      </c>
      <c r="F32" s="328"/>
      <c r="G32" s="329">
        <f t="shared" si="2"/>
        <v>3008</v>
      </c>
      <c r="H32" s="328"/>
      <c r="I32" s="328"/>
      <c r="J32" s="329">
        <f t="shared" si="3"/>
        <v>3008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3008</v>
      </c>
    </row>
    <row r="33" spans="1:18">
      <c r="A33" s="339"/>
      <c r="B33" s="321" t="s">
        <v>115</v>
      </c>
      <c r="C33" s="152" t="s">
        <v>566</v>
      </c>
      <c r="D33" s="328"/>
      <c r="E33" s="328"/>
      <c r="F33" s="328"/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 t="s">
        <v>524</v>
      </c>
      <c r="B34" s="326" t="s">
        <v>567</v>
      </c>
      <c r="C34" s="152" t="s">
        <v>568</v>
      </c>
      <c r="D34" s="324">
        <f>SUM(D35:D38)</f>
        <v>0</v>
      </c>
      <c r="E34" s="324">
        <f t="shared" ref="E34:P34" si="9">SUM(E35:E38)</f>
        <v>0</v>
      </c>
      <c r="F34" s="324">
        <f t="shared" si="9"/>
        <v>0</v>
      </c>
      <c r="G34" s="329">
        <f t="shared" si="2"/>
        <v>0</v>
      </c>
      <c r="H34" s="324">
        <f t="shared" si="9"/>
        <v>0</v>
      </c>
      <c r="I34" s="324">
        <f t="shared" si="9"/>
        <v>0</v>
      </c>
      <c r="J34" s="329">
        <f t="shared" si="3"/>
        <v>0</v>
      </c>
      <c r="K34" s="324">
        <f t="shared" si="9"/>
        <v>0</v>
      </c>
      <c r="L34" s="324">
        <f t="shared" si="9"/>
        <v>0</v>
      </c>
      <c r="M34" s="324">
        <f t="shared" si="9"/>
        <v>0</v>
      </c>
      <c r="N34" s="329">
        <f t="shared" si="4"/>
        <v>0</v>
      </c>
      <c r="O34" s="324">
        <f t="shared" si="9"/>
        <v>0</v>
      </c>
      <c r="P34" s="324">
        <f t="shared" si="9"/>
        <v>0</v>
      </c>
      <c r="Q34" s="329">
        <f t="shared" si="7"/>
        <v>0</v>
      </c>
      <c r="R34" s="340">
        <f t="shared" si="8"/>
        <v>0</v>
      </c>
    </row>
    <row r="35" spans="1:18">
      <c r="A35" s="339"/>
      <c r="B35" s="321" t="s">
        <v>121</v>
      </c>
      <c r="C35" s="152" t="s">
        <v>569</v>
      </c>
      <c r="D35" s="328"/>
      <c r="E35" s="328"/>
      <c r="F35" s="328"/>
      <c r="G35" s="329">
        <f t="shared" si="2"/>
        <v>0</v>
      </c>
      <c r="H35" s="328"/>
      <c r="I35" s="328"/>
      <c r="J35" s="329">
        <f t="shared" si="3"/>
        <v>0</v>
      </c>
      <c r="K35" s="328"/>
      <c r="L35" s="328"/>
      <c r="M35" s="328"/>
      <c r="N35" s="329">
        <f t="shared" si="4"/>
        <v>0</v>
      </c>
      <c r="O35" s="328"/>
      <c r="P35" s="328"/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570</v>
      </c>
      <c r="C36" s="152" t="s">
        <v>571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572</v>
      </c>
      <c r="C37" s="152" t="s">
        <v>573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574</v>
      </c>
      <c r="C38" s="152" t="s">
        <v>575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 t="s">
        <v>527</v>
      </c>
      <c r="B39" s="321" t="s">
        <v>542</v>
      </c>
      <c r="C39" s="152" t="s">
        <v>576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/>
      <c r="B40" s="322" t="s">
        <v>577</v>
      </c>
      <c r="C40" s="156" t="s">
        <v>578</v>
      </c>
      <c r="D40" s="330">
        <f>D29+D34+D39</f>
        <v>0</v>
      </c>
      <c r="E40" s="330">
        <f t="shared" ref="E40:P40" si="10">E29+E34+E39</f>
        <v>3008</v>
      </c>
      <c r="F40" s="330">
        <f t="shared" si="10"/>
        <v>0</v>
      </c>
      <c r="G40" s="329">
        <f t="shared" si="2"/>
        <v>3008</v>
      </c>
      <c r="H40" s="330">
        <f t="shared" si="10"/>
        <v>0</v>
      </c>
      <c r="I40" s="330">
        <f t="shared" si="10"/>
        <v>0</v>
      </c>
      <c r="J40" s="329">
        <f t="shared" si="3"/>
        <v>3008</v>
      </c>
      <c r="K40" s="330">
        <f t="shared" si="10"/>
        <v>0</v>
      </c>
      <c r="L40" s="330">
        <f t="shared" si="10"/>
        <v>0</v>
      </c>
      <c r="M40" s="330">
        <f t="shared" si="10"/>
        <v>0</v>
      </c>
      <c r="N40" s="329">
        <f t="shared" si="4"/>
        <v>0</v>
      </c>
      <c r="O40" s="330">
        <f t="shared" si="10"/>
        <v>0</v>
      </c>
      <c r="P40" s="330">
        <f t="shared" si="10"/>
        <v>0</v>
      </c>
      <c r="Q40" s="329">
        <f t="shared" si="7"/>
        <v>0</v>
      </c>
      <c r="R40" s="340">
        <f t="shared" si="8"/>
        <v>3008</v>
      </c>
    </row>
    <row r="41" spans="1:18">
      <c r="A41" s="341" t="s">
        <v>579</v>
      </c>
      <c r="B41" s="327" t="s">
        <v>580</v>
      </c>
      <c r="C41" s="156" t="s">
        <v>581</v>
      </c>
      <c r="D41" s="328"/>
      <c r="E41" s="328"/>
      <c r="F41" s="328"/>
      <c r="G41" s="329">
        <f t="shared" si="2"/>
        <v>0</v>
      </c>
      <c r="H41" s="328"/>
      <c r="I41" s="328"/>
      <c r="J41" s="329">
        <f t="shared" si="3"/>
        <v>0</v>
      </c>
      <c r="K41" s="328"/>
      <c r="L41" s="328"/>
      <c r="M41" s="328"/>
      <c r="N41" s="329">
        <f t="shared" si="4"/>
        <v>0</v>
      </c>
      <c r="O41" s="328"/>
      <c r="P41" s="328"/>
      <c r="Q41" s="329">
        <f t="shared" si="7"/>
        <v>0</v>
      </c>
      <c r="R41" s="340">
        <f t="shared" si="8"/>
        <v>0</v>
      </c>
    </row>
    <row r="42" spans="1:18" ht="16.5" thickBot="1">
      <c r="A42" s="346"/>
      <c r="B42" s="347" t="s">
        <v>582</v>
      </c>
      <c r="C42" s="348" t="s">
        <v>583</v>
      </c>
      <c r="D42" s="349">
        <f>D19+D20+D21+D27+D40+D41</f>
        <v>126638</v>
      </c>
      <c r="E42" s="349">
        <f>E19+E20+E21+E27+E40+E41</f>
        <v>47101</v>
      </c>
      <c r="F42" s="349">
        <f t="shared" ref="F42:R42" si="11">F19+F20+F21+F27+F40+F41</f>
        <v>101338</v>
      </c>
      <c r="G42" s="349">
        <f t="shared" si="11"/>
        <v>72401</v>
      </c>
      <c r="H42" s="349">
        <f t="shared" si="11"/>
        <v>0</v>
      </c>
      <c r="I42" s="349">
        <f t="shared" si="11"/>
        <v>0</v>
      </c>
      <c r="J42" s="349">
        <f t="shared" si="11"/>
        <v>72401</v>
      </c>
      <c r="K42" s="349">
        <f t="shared" si="11"/>
        <v>86510</v>
      </c>
      <c r="L42" s="349">
        <f t="shared" si="11"/>
        <v>4553</v>
      </c>
      <c r="M42" s="349">
        <f t="shared" si="11"/>
        <v>65779</v>
      </c>
      <c r="N42" s="349">
        <f t="shared" si="11"/>
        <v>25284</v>
      </c>
      <c r="O42" s="349">
        <f t="shared" si="11"/>
        <v>0</v>
      </c>
      <c r="P42" s="349">
        <f t="shared" si="11"/>
        <v>0</v>
      </c>
      <c r="Q42" s="349">
        <f t="shared" si="11"/>
        <v>25284</v>
      </c>
      <c r="R42" s="350">
        <f t="shared" si="11"/>
        <v>47117</v>
      </c>
    </row>
    <row r="43" spans="1:18">
      <c r="A43" s="522"/>
      <c r="B43" s="522"/>
      <c r="C43" s="522"/>
      <c r="D43" s="523"/>
      <c r="E43" s="523"/>
      <c r="F43" s="523"/>
      <c r="G43" s="524"/>
      <c r="H43" s="524"/>
      <c r="I43" s="524"/>
      <c r="J43" s="524"/>
      <c r="K43" s="524"/>
      <c r="L43" s="524"/>
      <c r="M43" s="524"/>
      <c r="N43" s="524"/>
      <c r="O43" s="524"/>
      <c r="P43" s="524"/>
      <c r="Q43" s="524"/>
      <c r="R43" s="524"/>
    </row>
    <row r="44" spans="1:18">
      <c r="A44" s="522"/>
      <c r="B44" s="522" t="s">
        <v>584</v>
      </c>
      <c r="C44" s="522"/>
      <c r="D44" s="525"/>
      <c r="E44" s="525"/>
      <c r="F44" s="525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26"/>
    </row>
    <row r="45" spans="1:18">
      <c r="A45" s="522"/>
      <c r="B45" s="693" t="s">
        <v>977</v>
      </c>
      <c r="C45" s="702">
        <f>pdeReportingDate</f>
        <v>42823</v>
      </c>
      <c r="D45" s="702"/>
      <c r="E45" s="702"/>
      <c r="F45" s="702"/>
      <c r="G45" s="702"/>
      <c r="H45" s="702"/>
      <c r="I45" s="702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B46" s="693"/>
      <c r="C46" s="52"/>
      <c r="D46" s="52"/>
      <c r="E46" s="52"/>
      <c r="F46" s="52"/>
      <c r="G46" s="52"/>
      <c r="H46" s="52"/>
      <c r="I46" s="52"/>
    </row>
    <row r="47" spans="1:18">
      <c r="B47" s="694" t="s">
        <v>8</v>
      </c>
      <c r="C47" s="703" t="str">
        <f>authorName</f>
        <v>Пенка Трендафилова</v>
      </c>
      <c r="D47" s="703"/>
      <c r="E47" s="703"/>
      <c r="F47" s="703"/>
      <c r="G47" s="703"/>
      <c r="H47" s="703"/>
      <c r="I47" s="703"/>
    </row>
    <row r="48" spans="1:18">
      <c r="B48" s="694"/>
      <c r="C48" s="80"/>
      <c r="D48" s="80"/>
      <c r="E48" s="80"/>
      <c r="F48" s="80"/>
      <c r="G48" s="80"/>
      <c r="H48" s="80"/>
      <c r="I48" s="80"/>
    </row>
    <row r="49" spans="2:9">
      <c r="B49" s="694" t="s">
        <v>920</v>
      </c>
      <c r="C49" s="704"/>
      <c r="D49" s="704"/>
      <c r="E49" s="704"/>
      <c r="F49" s="704"/>
      <c r="G49" s="704"/>
      <c r="H49" s="704"/>
      <c r="I49" s="704"/>
    </row>
    <row r="50" spans="2:9">
      <c r="B50" s="695"/>
      <c r="C50" s="701" t="s">
        <v>1002</v>
      </c>
      <c r="D50" s="701"/>
      <c r="E50" s="701"/>
      <c r="F50" s="701"/>
      <c r="G50" s="574"/>
      <c r="H50" s="45"/>
      <c r="I50" s="42"/>
    </row>
    <row r="51" spans="2:9">
      <c r="B51" s="695"/>
      <c r="C51" s="701" t="s">
        <v>979</v>
      </c>
      <c r="D51" s="701"/>
      <c r="E51" s="701"/>
      <c r="F51" s="701"/>
      <c r="G51" s="574"/>
      <c r="H51" s="45"/>
      <c r="I51" s="42"/>
    </row>
    <row r="52" spans="2:9">
      <c r="B52" s="695"/>
      <c r="C52" s="701" t="s">
        <v>979</v>
      </c>
      <c r="D52" s="701"/>
      <c r="E52" s="701"/>
      <c r="F52" s="701"/>
      <c r="G52" s="574"/>
      <c r="H52" s="45"/>
      <c r="I52" s="42"/>
    </row>
    <row r="53" spans="2:9">
      <c r="B53" s="695"/>
      <c r="C53" s="701" t="s">
        <v>979</v>
      </c>
      <c r="D53" s="701"/>
      <c r="E53" s="701"/>
      <c r="F53" s="701"/>
      <c r="G53" s="574"/>
      <c r="H53" s="45"/>
      <c r="I53" s="42"/>
    </row>
    <row r="54" spans="2:9">
      <c r="B54" s="695"/>
      <c r="C54" s="701"/>
      <c r="D54" s="701"/>
      <c r="E54" s="701"/>
      <c r="F54" s="701"/>
      <c r="G54" s="574"/>
      <c r="H54" s="45"/>
      <c r="I54" s="42"/>
    </row>
    <row r="55" spans="2:9">
      <c r="B55" s="695"/>
      <c r="C55" s="701"/>
      <c r="D55" s="701"/>
      <c r="E55" s="701"/>
      <c r="F55" s="701"/>
      <c r="G55" s="574"/>
      <c r="H55" s="45"/>
      <c r="I55" s="42"/>
    </row>
    <row r="56" spans="2:9">
      <c r="B56" s="695"/>
      <c r="C56" s="701"/>
      <c r="D56" s="701"/>
      <c r="E56" s="701"/>
      <c r="F56" s="701"/>
      <c r="G56" s="574"/>
      <c r="H56" s="45"/>
      <c r="I56" s="42"/>
    </row>
    <row r="57" spans="2:9">
      <c r="D57" s="154"/>
      <c r="E57" s="154"/>
      <c r="F57" s="154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</sheetData>
  <sheetProtection insertRows="0"/>
  <mergeCells count="15">
    <mergeCell ref="C45:I45"/>
    <mergeCell ref="Q7:Q8"/>
    <mergeCell ref="R7:R8"/>
    <mergeCell ref="A7:B8"/>
    <mergeCell ref="C7:C8"/>
    <mergeCell ref="J7:J8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1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topLeftCell="A91" zoomScale="70" zoomScaleNormal="85" zoomScaleSheetLayoutView="70" workbookViewId="0">
      <selection activeCell="B116" sqref="B116:F116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923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„ВОДОСНАБДЯВАНЕ И КАНАЛИЗАЦИЯ“ ЕАД - БУРГАС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812115210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31.12.2016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1" t="s">
        <v>453</v>
      </c>
      <c r="B8" s="733" t="s">
        <v>11</v>
      </c>
      <c r="C8" s="729" t="s">
        <v>587</v>
      </c>
      <c r="D8" s="365" t="s">
        <v>588</v>
      </c>
      <c r="E8" s="366"/>
      <c r="F8" s="127"/>
    </row>
    <row r="9" spans="1:6" s="128" customFormat="1">
      <c r="A9" s="732"/>
      <c r="B9" s="734"/>
      <c r="C9" s="730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0</v>
      </c>
      <c r="D26" s="362">
        <f>SUM(D27:D29)</f>
        <v>0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/>
      <c r="D27" s="368"/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14064</v>
      </c>
      <c r="D30" s="368">
        <v>14064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/>
      <c r="D31" s="368"/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98</v>
      </c>
      <c r="D35" s="362">
        <f>SUM(D36:D39)</f>
        <v>98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>
        <v>98</v>
      </c>
      <c r="D37" s="368">
        <v>98</v>
      </c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1915</v>
      </c>
      <c r="D40" s="362">
        <f>SUM(D41:D44)</f>
        <v>1915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>
        <v>1915</v>
      </c>
      <c r="D44" s="368">
        <v>1915</v>
      </c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16077</v>
      </c>
      <c r="D45" s="438">
        <f>D26+D30+D31+D33+D32+D34+D35+D40</f>
        <v>16077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16077</v>
      </c>
      <c r="D46" s="444">
        <f>D45+D23+D21+D11</f>
        <v>16077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1" t="s">
        <v>453</v>
      </c>
      <c r="B50" s="733" t="s">
        <v>11</v>
      </c>
      <c r="C50" s="735" t="s">
        <v>658</v>
      </c>
      <c r="D50" s="365" t="s">
        <v>659</v>
      </c>
      <c r="E50" s="365"/>
      <c r="F50" s="737" t="s">
        <v>660</v>
      </c>
    </row>
    <row r="51" spans="1:6" s="128" customFormat="1" ht="18" customHeight="1">
      <c r="A51" s="732"/>
      <c r="B51" s="734"/>
      <c r="C51" s="736"/>
      <c r="D51" s="130" t="s">
        <v>589</v>
      </c>
      <c r="E51" s="130" t="s">
        <v>590</v>
      </c>
      <c r="F51" s="738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3594</v>
      </c>
      <c r="D58" s="138">
        <f>D59+D61</f>
        <v>0</v>
      </c>
      <c r="E58" s="136">
        <f t="shared" si="1"/>
        <v>3594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>
        <v>3594</v>
      </c>
      <c r="D59" s="197"/>
      <c r="E59" s="136">
        <f t="shared" si="1"/>
        <v>3594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/>
      <c r="D65" s="197"/>
      <c r="E65" s="136">
        <f t="shared" si="1"/>
        <v>0</v>
      </c>
      <c r="F65" s="196"/>
    </row>
    <row r="66" spans="1:6">
      <c r="A66" s="370" t="s">
        <v>682</v>
      </c>
      <c r="B66" s="135" t="s">
        <v>683</v>
      </c>
      <c r="C66" s="197">
        <v>39010</v>
      </c>
      <c r="D66" s="197"/>
      <c r="E66" s="136">
        <f t="shared" si="1"/>
        <v>39010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42604</v>
      </c>
      <c r="D68" s="435">
        <f>D54+D58+D63+D64+D65+D66</f>
        <v>0</v>
      </c>
      <c r="E68" s="436">
        <f t="shared" si="1"/>
        <v>42604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/>
      <c r="D70" s="197"/>
      <c r="E70" s="136">
        <f t="shared" si="1"/>
        <v>0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0</v>
      </c>
      <c r="D77" s="138">
        <f>D78+D80</f>
        <v>0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/>
      <c r="D78" s="197"/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1797</v>
      </c>
      <c r="D82" s="138">
        <f>SUM(D83:D86)</f>
        <v>1797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/>
      <c r="D84" s="197"/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>
        <v>1797</v>
      </c>
      <c r="D85" s="197">
        <v>1797</v>
      </c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9664</v>
      </c>
      <c r="D87" s="134">
        <f>SUM(D88:D92)+D96</f>
        <v>7932</v>
      </c>
      <c r="E87" s="134">
        <f>SUM(E88:E92)+E96</f>
        <v>1732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5191</v>
      </c>
      <c r="D89" s="197">
        <v>5191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3347</v>
      </c>
      <c r="D91" s="197">
        <v>1615</v>
      </c>
      <c r="E91" s="136">
        <f t="shared" si="1"/>
        <v>1732</v>
      </c>
      <c r="F91" s="196"/>
    </row>
    <row r="92" spans="1:6">
      <c r="A92" s="370" t="s">
        <v>727</v>
      </c>
      <c r="B92" s="135" t="s">
        <v>728</v>
      </c>
      <c r="C92" s="138">
        <f>SUM(C93:C95)</f>
        <v>502</v>
      </c>
      <c r="D92" s="138">
        <f>SUM(D93:D95)</f>
        <v>502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>
        <v>206</v>
      </c>
      <c r="D93" s="197">
        <v>206</v>
      </c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296</v>
      </c>
      <c r="D95" s="197">
        <v>296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624</v>
      </c>
      <c r="D96" s="197">
        <v>624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2019</v>
      </c>
      <c r="D97" s="197">
        <v>2019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13480</v>
      </c>
      <c r="D98" s="433">
        <f>D87+D82+D77+D73+D97</f>
        <v>11748</v>
      </c>
      <c r="E98" s="433">
        <f>E87+E82+E77+E73+E97</f>
        <v>1732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56084</v>
      </c>
      <c r="D99" s="427">
        <f>D98+D70+D68</f>
        <v>11748</v>
      </c>
      <c r="E99" s="427">
        <f>E98+E70+E68</f>
        <v>44336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>
        <v>3783</v>
      </c>
      <c r="D104" s="216">
        <v>800</v>
      </c>
      <c r="E104" s="216">
        <v>110</v>
      </c>
      <c r="F104" s="421">
        <f>C104+D104-E104</f>
        <v>4473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3783</v>
      </c>
      <c r="D107" s="425">
        <f>SUM(D104:D106)</f>
        <v>800</v>
      </c>
      <c r="E107" s="425">
        <f>SUM(E104:E106)</f>
        <v>110</v>
      </c>
      <c r="F107" s="426">
        <f>SUM(F104:F106)</f>
        <v>4473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8" t="s">
        <v>841</v>
      </c>
      <c r="B109" s="728"/>
      <c r="C109" s="728"/>
      <c r="D109" s="728"/>
      <c r="E109" s="728"/>
      <c r="F109" s="728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3" t="s">
        <v>977</v>
      </c>
      <c r="B111" s="702">
        <f>pdeReportingDate</f>
        <v>42823</v>
      </c>
      <c r="C111" s="702"/>
      <c r="D111" s="702"/>
      <c r="E111" s="702"/>
      <c r="F111" s="702"/>
      <c r="G111" s="52"/>
      <c r="H111" s="52"/>
    </row>
    <row r="112" spans="1:27">
      <c r="A112" s="693"/>
      <c r="B112" s="702"/>
      <c r="C112" s="702"/>
      <c r="D112" s="702"/>
      <c r="E112" s="702"/>
      <c r="F112" s="702"/>
      <c r="G112" s="52"/>
      <c r="H112" s="52"/>
    </row>
    <row r="113" spans="1:8">
      <c r="A113" s="694" t="s">
        <v>8</v>
      </c>
      <c r="B113" s="703" t="str">
        <f>authorName</f>
        <v>Пенка Трендафилова</v>
      </c>
      <c r="C113" s="703"/>
      <c r="D113" s="703"/>
      <c r="E113" s="703"/>
      <c r="F113" s="703"/>
      <c r="G113" s="80"/>
      <c r="H113" s="80"/>
    </row>
    <row r="114" spans="1:8">
      <c r="A114" s="694"/>
      <c r="B114" s="703"/>
      <c r="C114" s="703"/>
      <c r="D114" s="703"/>
      <c r="E114" s="703"/>
      <c r="F114" s="703"/>
      <c r="G114" s="80"/>
      <c r="H114" s="80"/>
    </row>
    <row r="115" spans="1:8">
      <c r="A115" s="694" t="s">
        <v>920</v>
      </c>
      <c r="B115" s="704"/>
      <c r="C115" s="704"/>
      <c r="D115" s="704"/>
      <c r="E115" s="704"/>
      <c r="F115" s="704"/>
      <c r="G115" s="82"/>
      <c r="H115" s="82"/>
    </row>
    <row r="116" spans="1:8" ht="15.75" customHeight="1">
      <c r="A116" s="695"/>
      <c r="B116" s="701" t="s">
        <v>1003</v>
      </c>
      <c r="C116" s="701"/>
      <c r="D116" s="701"/>
      <c r="E116" s="701"/>
      <c r="F116" s="701"/>
      <c r="G116" s="695"/>
      <c r="H116" s="695"/>
    </row>
    <row r="117" spans="1:8" ht="15.75" customHeight="1">
      <c r="A117" s="695"/>
      <c r="B117" s="701" t="s">
        <v>979</v>
      </c>
      <c r="C117" s="701"/>
      <c r="D117" s="701"/>
      <c r="E117" s="701"/>
      <c r="F117" s="701"/>
      <c r="G117" s="695"/>
      <c r="H117" s="695"/>
    </row>
    <row r="118" spans="1:8" ht="15.75" customHeight="1">
      <c r="A118" s="695"/>
      <c r="B118" s="701" t="s">
        <v>979</v>
      </c>
      <c r="C118" s="701"/>
      <c r="D118" s="701"/>
      <c r="E118" s="701"/>
      <c r="F118" s="701"/>
      <c r="G118" s="695"/>
      <c r="H118" s="695"/>
    </row>
    <row r="119" spans="1:8" ht="15.75" customHeight="1">
      <c r="A119" s="695"/>
      <c r="B119" s="701" t="s">
        <v>979</v>
      </c>
      <c r="C119" s="701"/>
      <c r="D119" s="701"/>
      <c r="E119" s="701"/>
      <c r="F119" s="701"/>
      <c r="G119" s="695"/>
      <c r="H119" s="695"/>
    </row>
    <row r="120" spans="1:8">
      <c r="A120" s="695"/>
      <c r="B120" s="701"/>
      <c r="C120" s="701"/>
      <c r="D120" s="701"/>
      <c r="E120" s="701"/>
      <c r="F120" s="701"/>
      <c r="G120" s="695"/>
      <c r="H120" s="695"/>
    </row>
    <row r="121" spans="1:8">
      <c r="A121" s="695"/>
      <c r="B121" s="701"/>
      <c r="C121" s="701"/>
      <c r="D121" s="701"/>
      <c r="E121" s="701"/>
      <c r="F121" s="701"/>
      <c r="G121" s="695"/>
      <c r="H121" s="695"/>
    </row>
    <row r="122" spans="1:8">
      <c r="A122" s="695"/>
      <c r="B122" s="701"/>
      <c r="C122" s="701"/>
      <c r="D122" s="701"/>
      <c r="E122" s="701"/>
      <c r="F122" s="701"/>
      <c r="G122" s="695"/>
      <c r="H122" s="695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1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B36" sqref="B36:I36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„ВОДОСНАБДЯВАНЕ И КАНАЛИЗАЦИЯ“ ЕАД - БУРГАС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812115210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31.12.2016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39" t="s">
        <v>453</v>
      </c>
      <c r="B8" s="744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0"/>
      <c r="B9" s="745"/>
      <c r="C9" s="742" t="s">
        <v>756</v>
      </c>
      <c r="D9" s="742" t="s">
        <v>757</v>
      </c>
      <c r="E9" s="742" t="s">
        <v>758</v>
      </c>
      <c r="F9" s="742" t="s">
        <v>759</v>
      </c>
      <c r="G9" s="113" t="s">
        <v>760</v>
      </c>
      <c r="H9" s="113"/>
      <c r="I9" s="743" t="s">
        <v>842</v>
      </c>
    </row>
    <row r="10" spans="1:22" s="112" customFormat="1" ht="24" customHeight="1">
      <c r="A10" s="740"/>
      <c r="B10" s="745"/>
      <c r="C10" s="742"/>
      <c r="D10" s="742"/>
      <c r="E10" s="742"/>
      <c r="F10" s="742"/>
      <c r="G10" s="115" t="s">
        <v>516</v>
      </c>
      <c r="H10" s="115" t="s">
        <v>517</v>
      </c>
      <c r="I10" s="743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>
        <v>3008</v>
      </c>
      <c r="D13" s="449"/>
      <c r="E13" s="449"/>
      <c r="F13" s="449">
        <v>3008</v>
      </c>
      <c r="G13" s="449"/>
      <c r="H13" s="449"/>
      <c r="I13" s="450">
        <f>F13+G13-H13</f>
        <v>3008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/>
      <c r="D17" s="449"/>
      <c r="E17" s="449"/>
      <c r="F17" s="449"/>
      <c r="G17" s="449"/>
      <c r="H17" s="449"/>
      <c r="I17" s="450">
        <f t="shared" si="0"/>
        <v>0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3008</v>
      </c>
      <c r="D18" s="456">
        <f t="shared" si="1"/>
        <v>0</v>
      </c>
      <c r="E18" s="456">
        <f t="shared" si="1"/>
        <v>0</v>
      </c>
      <c r="F18" s="456">
        <f t="shared" si="1"/>
        <v>3008</v>
      </c>
      <c r="G18" s="456">
        <f t="shared" si="1"/>
        <v>0</v>
      </c>
      <c r="H18" s="456">
        <f t="shared" si="1"/>
        <v>0</v>
      </c>
      <c r="I18" s="457">
        <f t="shared" si="0"/>
        <v>3008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/>
      <c r="D20" s="449"/>
      <c r="E20" s="449"/>
      <c r="F20" s="449"/>
      <c r="G20" s="449"/>
      <c r="H20" s="449"/>
      <c r="I20" s="450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/>
      <c r="D26" s="449"/>
      <c r="E26" s="449"/>
      <c r="F26" s="449"/>
      <c r="G26" s="449"/>
      <c r="H26" s="449"/>
      <c r="I26" s="450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0</v>
      </c>
      <c r="D27" s="456">
        <f t="shared" si="2"/>
        <v>0</v>
      </c>
      <c r="E27" s="456">
        <f t="shared" si="2"/>
        <v>0</v>
      </c>
      <c r="F27" s="456">
        <f t="shared" si="2"/>
        <v>0</v>
      </c>
      <c r="G27" s="456">
        <f t="shared" si="2"/>
        <v>0</v>
      </c>
      <c r="H27" s="456">
        <f t="shared" si="2"/>
        <v>0</v>
      </c>
      <c r="I27" s="457">
        <f t="shared" si="0"/>
        <v>0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1" t="s">
        <v>843</v>
      </c>
      <c r="B29" s="741"/>
      <c r="C29" s="741"/>
      <c r="D29" s="741"/>
      <c r="E29" s="741"/>
      <c r="F29" s="741"/>
      <c r="G29" s="741"/>
      <c r="H29" s="741"/>
      <c r="I29" s="741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3" t="s">
        <v>977</v>
      </c>
      <c r="B31" s="702">
        <f>pdeReportingDate</f>
        <v>42823</v>
      </c>
      <c r="C31" s="702"/>
      <c r="D31" s="702"/>
      <c r="E31" s="702"/>
      <c r="F31" s="702"/>
      <c r="G31" s="124"/>
      <c r="H31" s="124"/>
      <c r="I31" s="124"/>
    </row>
    <row r="32" spans="1:16" s="116" customFormat="1">
      <c r="A32" s="693"/>
      <c r="B32" s="702"/>
      <c r="C32" s="702"/>
      <c r="D32" s="702"/>
      <c r="E32" s="702"/>
      <c r="F32" s="702"/>
      <c r="G32" s="124"/>
      <c r="H32" s="124"/>
      <c r="I32" s="124"/>
    </row>
    <row r="33" spans="1:9" s="116" customFormat="1">
      <c r="A33" s="694" t="s">
        <v>8</v>
      </c>
      <c r="B33" s="703" t="str">
        <f>authorName</f>
        <v>Пенка Трендафилова</v>
      </c>
      <c r="C33" s="703"/>
      <c r="D33" s="703"/>
      <c r="E33" s="703"/>
      <c r="F33" s="703"/>
      <c r="G33" s="124"/>
      <c r="H33" s="124"/>
      <c r="I33" s="124"/>
    </row>
    <row r="34" spans="1:9" s="116" customFormat="1">
      <c r="A34" s="694"/>
      <c r="B34" s="746"/>
      <c r="C34" s="746"/>
      <c r="D34" s="746"/>
      <c r="E34" s="746"/>
      <c r="F34" s="746"/>
      <c r="G34" s="746"/>
      <c r="H34" s="746"/>
      <c r="I34" s="746"/>
    </row>
    <row r="35" spans="1:9" s="116" customFormat="1">
      <c r="A35" s="694" t="s">
        <v>920</v>
      </c>
      <c r="B35" s="747"/>
      <c r="C35" s="747"/>
      <c r="D35" s="747"/>
      <c r="E35" s="747"/>
      <c r="F35" s="747"/>
      <c r="G35" s="747"/>
      <c r="H35" s="747"/>
      <c r="I35" s="747"/>
    </row>
    <row r="36" spans="1:9" s="116" customFormat="1" ht="15.75" customHeight="1">
      <c r="A36" s="695"/>
      <c r="B36" s="701" t="s">
        <v>1003</v>
      </c>
      <c r="C36" s="701"/>
      <c r="D36" s="701"/>
      <c r="E36" s="701"/>
      <c r="F36" s="701"/>
      <c r="G36" s="701"/>
      <c r="H36" s="701"/>
      <c r="I36" s="701"/>
    </row>
    <row r="37" spans="1:9" s="116" customFormat="1" ht="15.75" customHeight="1">
      <c r="A37" s="695"/>
      <c r="B37" s="701" t="s">
        <v>979</v>
      </c>
      <c r="C37" s="701"/>
      <c r="D37" s="701"/>
      <c r="E37" s="701"/>
      <c r="F37" s="701"/>
      <c r="G37" s="701"/>
      <c r="H37" s="701"/>
      <c r="I37" s="701"/>
    </row>
    <row r="38" spans="1:9" s="116" customFormat="1" ht="15.75" customHeight="1">
      <c r="A38" s="695"/>
      <c r="B38" s="701" t="s">
        <v>979</v>
      </c>
      <c r="C38" s="701"/>
      <c r="D38" s="701"/>
      <c r="E38" s="701"/>
      <c r="F38" s="701"/>
      <c r="G38" s="701"/>
      <c r="H38" s="701"/>
      <c r="I38" s="701"/>
    </row>
    <row r="39" spans="1:9" s="116" customFormat="1" ht="15.75" customHeight="1">
      <c r="A39" s="695"/>
      <c r="B39" s="701" t="s">
        <v>979</v>
      </c>
      <c r="C39" s="701"/>
      <c r="D39" s="701"/>
      <c r="E39" s="701"/>
      <c r="F39" s="701"/>
      <c r="G39" s="701"/>
      <c r="H39" s="701"/>
      <c r="I39" s="701"/>
    </row>
    <row r="40" spans="1:9" s="116" customFormat="1">
      <c r="A40" s="695"/>
      <c r="B40" s="701"/>
      <c r="C40" s="701"/>
      <c r="D40" s="701"/>
      <c r="E40" s="701"/>
      <c r="F40" s="701"/>
      <c r="G40" s="701"/>
      <c r="H40" s="701"/>
      <c r="I40" s="701"/>
    </row>
    <row r="41" spans="1:9" s="116" customFormat="1">
      <c r="A41" s="695"/>
      <c r="B41" s="701"/>
      <c r="C41" s="701"/>
      <c r="D41" s="701"/>
      <c r="E41" s="701"/>
      <c r="F41" s="701"/>
      <c r="G41" s="701"/>
      <c r="H41" s="701"/>
      <c r="I41" s="701"/>
    </row>
    <row r="42" spans="1:9" s="116" customFormat="1">
      <c r="A42" s="695"/>
      <c r="B42" s="701"/>
      <c r="C42" s="701"/>
      <c r="D42" s="701"/>
      <c r="E42" s="701"/>
      <c r="F42" s="701"/>
      <c r="G42" s="701"/>
      <c r="H42" s="701"/>
      <c r="I42" s="701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21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PTrendafilova</cp:lastModifiedBy>
  <cp:lastPrinted>2016-09-14T10:20:26Z</cp:lastPrinted>
  <dcterms:created xsi:type="dcterms:W3CDTF">2006-09-16T00:00:00Z</dcterms:created>
  <dcterms:modified xsi:type="dcterms:W3CDTF">2017-03-29T11:38:08Z</dcterms:modified>
</cp:coreProperties>
</file>