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.zhilev\Desktop\ДОКС\"/>
    </mc:Choice>
  </mc:AlternateContent>
  <bookViews>
    <workbookView xWindow="0" yWindow="0" windowWidth="25200" windowHeight="11730" tabRatio="814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7" i="9" l="1"/>
  <c r="D107" i="9"/>
  <c r="C107" i="9"/>
  <c r="F106" i="9"/>
  <c r="F105" i="9"/>
  <c r="F107" i="9" s="1"/>
  <c r="H1195" i="2" s="1"/>
  <c r="F104" i="9"/>
  <c r="E97" i="9"/>
  <c r="H1134" i="2" s="1"/>
  <c r="E96" i="9"/>
  <c r="E95" i="9"/>
  <c r="E94" i="9"/>
  <c r="E93" i="9"/>
  <c r="F92" i="9"/>
  <c r="E92" i="9"/>
  <c r="D92" i="9"/>
  <c r="C92" i="9"/>
  <c r="H1043" i="2" s="1"/>
  <c r="E91" i="9"/>
  <c r="E90" i="9"/>
  <c r="E89" i="9"/>
  <c r="E88" i="9"/>
  <c r="F87" i="9"/>
  <c r="F98" i="9" s="1"/>
  <c r="F99" i="9" s="1"/>
  <c r="D87" i="9"/>
  <c r="C87" i="9"/>
  <c r="H1038" i="2" s="1"/>
  <c r="E86" i="9"/>
  <c r="E85" i="9"/>
  <c r="E84" i="9"/>
  <c r="E83" i="9"/>
  <c r="F82" i="9"/>
  <c r="E82" i="9"/>
  <c r="D82" i="9"/>
  <c r="C82" i="9"/>
  <c r="H1033" i="2" s="1"/>
  <c r="E81" i="9"/>
  <c r="E80" i="9"/>
  <c r="E79" i="9"/>
  <c r="E78" i="9"/>
  <c r="F77" i="9"/>
  <c r="E77" i="9"/>
  <c r="D77" i="9"/>
  <c r="C77" i="9"/>
  <c r="H1028" i="2" s="1"/>
  <c r="E76" i="9"/>
  <c r="E75" i="9"/>
  <c r="E73" i="9" s="1"/>
  <c r="H1110" i="2" s="1"/>
  <c r="E74" i="9"/>
  <c r="F73" i="9"/>
  <c r="D73" i="9"/>
  <c r="C73" i="9"/>
  <c r="E70" i="9"/>
  <c r="H1109" i="2" s="1"/>
  <c r="E67" i="9"/>
  <c r="E66" i="9"/>
  <c r="E65" i="9"/>
  <c r="E64" i="9"/>
  <c r="H1104" i="2" s="1"/>
  <c r="E63" i="9"/>
  <c r="E62" i="9"/>
  <c r="E61" i="9"/>
  <c r="E60" i="9"/>
  <c r="E59" i="9"/>
  <c r="F58" i="9"/>
  <c r="D58" i="9"/>
  <c r="H1055" i="2" s="1"/>
  <c r="C58" i="9"/>
  <c r="E58" i="9" s="1"/>
  <c r="E57" i="9"/>
  <c r="E56" i="9"/>
  <c r="E55" i="9"/>
  <c r="F54" i="9"/>
  <c r="F68" i="9" s="1"/>
  <c r="D54" i="9"/>
  <c r="D68" i="9" s="1"/>
  <c r="H1065" i="2" s="1"/>
  <c r="C54" i="9"/>
  <c r="C68" i="9" s="1"/>
  <c r="C45" i="9"/>
  <c r="C46" i="9" s="1"/>
  <c r="E44" i="9"/>
  <c r="E43" i="9"/>
  <c r="H1004" i="2" s="1"/>
  <c r="E42" i="9"/>
  <c r="E41" i="9"/>
  <c r="E40" i="9" s="1"/>
  <c r="H1001" i="2" s="1"/>
  <c r="D40" i="9"/>
  <c r="C40" i="9"/>
  <c r="E39" i="9"/>
  <c r="E38" i="9"/>
  <c r="E37" i="9"/>
  <c r="E35" i="9" s="1"/>
  <c r="H996" i="2" s="1"/>
  <c r="E36" i="9"/>
  <c r="D35" i="9"/>
  <c r="C35" i="9"/>
  <c r="E34" i="9"/>
  <c r="E33" i="9"/>
  <c r="E32" i="9"/>
  <c r="E31" i="9"/>
  <c r="H992" i="2" s="1"/>
  <c r="E30" i="9"/>
  <c r="E29" i="9"/>
  <c r="E26" i="9" s="1"/>
  <c r="E28" i="9"/>
  <c r="E27" i="9"/>
  <c r="D26" i="9"/>
  <c r="C26" i="9"/>
  <c r="E23" i="9"/>
  <c r="H986" i="2" s="1"/>
  <c r="E22" i="9"/>
  <c r="E20" i="9"/>
  <c r="E19" i="9"/>
  <c r="D18" i="9"/>
  <c r="H950" i="2" s="1"/>
  <c r="C18" i="9"/>
  <c r="E18" i="9" s="1"/>
  <c r="H982" i="2" s="1"/>
  <c r="E17" i="9"/>
  <c r="E16" i="9"/>
  <c r="E15" i="9"/>
  <c r="E14" i="9"/>
  <c r="E13" i="9"/>
  <c r="D13" i="9"/>
  <c r="D21" i="9" s="1"/>
  <c r="H953" i="2" s="1"/>
  <c r="C13" i="9"/>
  <c r="C21" i="9" s="1"/>
  <c r="H921" i="2" s="1"/>
  <c r="E11" i="9"/>
  <c r="AA3" i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086" i="2"/>
  <c r="H1128" i="2"/>
  <c r="H1127" i="2"/>
  <c r="H1126" i="2"/>
  <c r="H1125" i="2"/>
  <c r="H1123" i="2"/>
  <c r="H1122" i="2"/>
  <c r="H1120" i="2"/>
  <c r="H1162" i="2"/>
  <c r="H1076" i="2"/>
  <c r="H1118" i="2"/>
  <c r="H1117" i="2"/>
  <c r="H1116" i="2"/>
  <c r="H1115" i="2"/>
  <c r="H1157" i="2"/>
  <c r="H1114" i="2"/>
  <c r="H1071" i="2"/>
  <c r="H1113" i="2"/>
  <c r="H1112" i="2"/>
  <c r="H1111" i="2"/>
  <c r="H1153" i="2"/>
  <c r="H1067" i="2"/>
  <c r="H1024" i="2"/>
  <c r="H1107" i="2"/>
  <c r="H1106" i="2"/>
  <c r="H1105" i="2"/>
  <c r="H1103" i="2"/>
  <c r="H1102" i="2"/>
  <c r="H1101" i="2"/>
  <c r="H1100" i="2"/>
  <c r="H1099" i="2"/>
  <c r="H1141" i="2"/>
  <c r="H1012" i="2"/>
  <c r="H1097" i="2"/>
  <c r="H1096" i="2"/>
  <c r="H1095" i="2"/>
  <c r="H1005" i="2"/>
  <c r="H1003" i="2"/>
  <c r="H969" i="2"/>
  <c r="H937" i="2"/>
  <c r="H1000" i="2"/>
  <c r="H999" i="2"/>
  <c r="H997" i="2"/>
  <c r="H964" i="2"/>
  <c r="H932" i="2"/>
  <c r="H995" i="2"/>
  <c r="H994" i="2"/>
  <c r="H993" i="2"/>
  <c r="H991" i="2"/>
  <c r="H990" i="2"/>
  <c r="H989" i="2"/>
  <c r="H955" i="2"/>
  <c r="H923" i="2"/>
  <c r="H984" i="2"/>
  <c r="H983" i="2"/>
  <c r="H981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1121" i="2"/>
  <c r="H1133" i="2"/>
  <c r="R36" i="8"/>
  <c r="H903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107" i="2"/>
  <c r="H64" i="2"/>
  <c r="H977" i="2"/>
  <c r="H1129" i="2"/>
  <c r="H918" i="2"/>
  <c r="H1119" i="2"/>
  <c r="H1130" i="2"/>
  <c r="G17" i="7"/>
  <c r="H310" i="2" s="1"/>
  <c r="C104" i="2"/>
  <c r="C129" i="2"/>
  <c r="C163" i="2"/>
  <c r="C68" i="2"/>
  <c r="C27" i="2"/>
  <c r="C5" i="2"/>
  <c r="C1310" i="2"/>
  <c r="C1288" i="2"/>
  <c r="C1255" i="2"/>
  <c r="C1233" i="2"/>
  <c r="C1191" i="2"/>
  <c r="C1171" i="2"/>
  <c r="C1147" i="2"/>
  <c r="C1134" i="2"/>
  <c r="C1117" i="2"/>
  <c r="C1103" i="2"/>
  <c r="C1078" i="2"/>
  <c r="C1067" i="2"/>
  <c r="C1043" i="2"/>
  <c r="C1030" i="2"/>
  <c r="C1013" i="2"/>
  <c r="C1001" i="2"/>
  <c r="C977" i="2"/>
  <c r="C963" i="2"/>
  <c r="C942" i="2"/>
  <c r="C929" i="2"/>
  <c r="C910" i="2"/>
  <c r="C897" i="2"/>
  <c r="C874" i="2"/>
  <c r="C861" i="2"/>
  <c r="C837" i="2"/>
  <c r="C826" i="2"/>
  <c r="C810" i="2"/>
  <c r="C798" i="2"/>
  <c r="C771" i="2"/>
  <c r="C758" i="2"/>
  <c r="C740" i="2"/>
  <c r="C715" i="2"/>
  <c r="C679" i="2"/>
  <c r="C651" i="2"/>
  <c r="C604" i="2"/>
  <c r="C577" i="2"/>
  <c r="C534" i="2"/>
  <c r="C507" i="2"/>
  <c r="C470" i="2"/>
  <c r="C442" i="2"/>
  <c r="C389" i="2"/>
  <c r="C372" i="2"/>
  <c r="C334" i="2"/>
  <c r="C314" i="2"/>
  <c r="C287" i="2"/>
  <c r="C269" i="2"/>
  <c r="C231" i="2"/>
  <c r="C208" i="2"/>
  <c r="C739" i="2"/>
  <c r="C722" i="2"/>
  <c r="C702" i="2"/>
  <c r="C686" i="2"/>
  <c r="C660" i="2"/>
  <c r="C647" i="2"/>
  <c r="C633" i="2"/>
  <c r="C625" i="2"/>
  <c r="C611" i="2"/>
  <c r="C606" i="2"/>
  <c r="C594" i="2"/>
  <c r="C587" i="2"/>
  <c r="C575" i="2"/>
  <c r="C570" i="2"/>
  <c r="C562" i="2"/>
  <c r="C556" i="2"/>
  <c r="C548" i="2"/>
  <c r="C542" i="2"/>
  <c r="C533" i="2"/>
  <c r="C528" i="2"/>
  <c r="C519" i="2"/>
  <c r="C514" i="2"/>
  <c r="C506" i="2"/>
  <c r="C500" i="2"/>
  <c r="C492" i="2"/>
  <c r="C487" i="2"/>
  <c r="C478" i="2"/>
  <c r="C474" i="2"/>
  <c r="C469" i="2"/>
  <c r="C464" i="2"/>
  <c r="C458" i="2"/>
  <c r="C451" i="2"/>
  <c r="C444" i="2"/>
  <c r="C436" i="2"/>
  <c r="C431" i="2"/>
  <c r="C422" i="2"/>
  <c r="C418" i="2"/>
  <c r="C413" i="2"/>
  <c r="C410" i="2"/>
  <c r="C404" i="2"/>
  <c r="C399" i="2"/>
  <c r="C396" i="2"/>
  <c r="C391" i="2"/>
  <c r="C385" i="2"/>
  <c r="C381" i="2"/>
  <c r="C375" i="2"/>
  <c r="C369" i="2"/>
  <c r="C363" i="2"/>
  <c r="C358" i="2"/>
  <c r="C352" i="2"/>
  <c r="C348" i="2"/>
  <c r="C340" i="2"/>
  <c r="C335" i="2"/>
  <c r="C331" i="2"/>
  <c r="C325" i="2"/>
  <c r="C317" i="2"/>
  <c r="C313" i="2"/>
  <c r="C308" i="2"/>
  <c r="C302" i="2"/>
  <c r="C296" i="2"/>
  <c r="C290" i="2"/>
  <c r="C285" i="2"/>
  <c r="C281" i="2"/>
  <c r="C275" i="2"/>
  <c r="C268" i="2"/>
  <c r="C265" i="2"/>
  <c r="C259" i="2"/>
  <c r="C253" i="2"/>
  <c r="C249" i="2"/>
  <c r="C243" i="2"/>
  <c r="C238" i="2"/>
  <c r="C234" i="2"/>
  <c r="C228" i="2"/>
  <c r="C223" i="2"/>
  <c r="C219" i="2"/>
  <c r="C212" i="2"/>
  <c r="C207" i="2"/>
  <c r="C203" i="2"/>
  <c r="C197" i="2"/>
  <c r="C192" i="2"/>
  <c r="C188" i="2"/>
  <c r="C182" i="2"/>
  <c r="H82" i="2"/>
  <c r="F17" i="7"/>
  <c r="I17" i="7"/>
  <c r="H354" i="2"/>
  <c r="C17" i="7"/>
  <c r="H222" i="2" s="1"/>
  <c r="H862" i="2"/>
  <c r="I31" i="7"/>
  <c r="I34" i="7" s="1"/>
  <c r="H772" i="2"/>
  <c r="H48" i="2"/>
  <c r="H1193" i="2"/>
  <c r="E12" i="14"/>
  <c r="D12" i="14" s="1"/>
  <c r="C79" i="11"/>
  <c r="H1300" i="2" s="1"/>
  <c r="D3" i="12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2" i="5"/>
  <c r="B40" i="7"/>
  <c r="C48" i="8"/>
  <c r="H660" i="2"/>
  <c r="P43" i="8"/>
  <c r="H850" i="2"/>
  <c r="H848" i="2"/>
  <c r="H776" i="2"/>
  <c r="H518" i="2"/>
  <c r="M31" i="7"/>
  <c r="H456" i="2" s="1"/>
  <c r="H648" i="2"/>
  <c r="H371" i="2"/>
  <c r="H36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D45" i="9" l="1"/>
  <c r="D31" i="5"/>
  <c r="D36" i="5" s="1"/>
  <c r="C94" i="4"/>
  <c r="H71" i="2" s="1"/>
  <c r="L14" i="7"/>
  <c r="H417" i="2" s="1"/>
  <c r="D98" i="9"/>
  <c r="E87" i="9"/>
  <c r="G36" i="5"/>
  <c r="H174" i="2" s="1"/>
  <c r="H170" i="2"/>
  <c r="H169" i="2"/>
  <c r="L18" i="7"/>
  <c r="H421" i="2" s="1"/>
  <c r="B31" i="10"/>
  <c r="C46" i="8"/>
  <c r="B38" i="7"/>
  <c r="B50" i="5"/>
  <c r="C184" i="2"/>
  <c r="C199" i="2"/>
  <c r="C214" i="2"/>
  <c r="C230" i="2"/>
  <c r="C245" i="2"/>
  <c r="C261" i="2"/>
  <c r="C277" i="2"/>
  <c r="C292" i="2"/>
  <c r="C310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9" i="2"/>
  <c r="C608" i="2"/>
  <c r="C628" i="2"/>
  <c r="C650" i="2"/>
  <c r="C688" i="2"/>
  <c r="C731" i="2"/>
  <c r="C213" i="2"/>
  <c r="C272" i="2"/>
  <c r="C328" i="2"/>
  <c r="C376" i="2"/>
  <c r="C445" i="2"/>
  <c r="C520" i="2"/>
  <c r="C582" i="2"/>
  <c r="C654" i="2"/>
  <c r="C734" i="2"/>
  <c r="C763" i="2"/>
  <c r="C799" i="2"/>
  <c r="C833" i="2"/>
  <c r="C864" i="2"/>
  <c r="C898" i="2"/>
  <c r="C937" i="2"/>
  <c r="C966" i="2"/>
  <c r="C1003" i="2"/>
  <c r="C1039" i="2"/>
  <c r="C1070" i="2"/>
  <c r="C1105" i="2"/>
  <c r="C1141" i="2"/>
  <c r="C1180" i="2"/>
  <c r="C1235" i="2"/>
  <c r="C1298" i="2"/>
  <c r="C16" i="2"/>
  <c r="C69" i="2"/>
  <c r="C119" i="2"/>
  <c r="C186" i="2"/>
  <c r="C201" i="2"/>
  <c r="C216" i="2"/>
  <c r="C232" i="2"/>
  <c r="C247" i="2"/>
  <c r="C263" i="2"/>
  <c r="C279" i="2"/>
  <c r="C294" i="2"/>
  <c r="C311" i="2"/>
  <c r="C329" i="2"/>
  <c r="C346" i="2"/>
  <c r="C361" i="2"/>
  <c r="C379" i="2"/>
  <c r="C394" i="2"/>
  <c r="C407" i="2"/>
  <c r="C421" i="2"/>
  <c r="C434" i="2"/>
  <c r="C449" i="2"/>
  <c r="C462" i="2"/>
  <c r="C477" i="2"/>
  <c r="C491" i="2"/>
  <c r="C505" i="2"/>
  <c r="C517" i="2"/>
  <c r="C532" i="2"/>
  <c r="C546" i="2"/>
  <c r="C559" i="2"/>
  <c r="C573" i="2"/>
  <c r="C592" i="2"/>
  <c r="C609" i="2"/>
  <c r="C630" i="2"/>
  <c r="C656" i="2"/>
  <c r="C691" i="2"/>
  <c r="C735" i="2"/>
  <c r="C229" i="2"/>
  <c r="C276" i="2"/>
  <c r="C330" i="2"/>
  <c r="C387" i="2"/>
  <c r="C450" i="2"/>
  <c r="C523" i="2"/>
  <c r="C601" i="2"/>
  <c r="C665" i="2"/>
  <c r="C737" i="2"/>
  <c r="C770" i="2"/>
  <c r="C802" i="2"/>
  <c r="C834" i="2"/>
  <c r="C872" i="2"/>
  <c r="C901" i="2"/>
  <c r="C939" i="2"/>
  <c r="C975" i="2"/>
  <c r="C1006" i="2"/>
  <c r="C1041" i="2"/>
  <c r="C1077" i="2"/>
  <c r="C1107" i="2"/>
  <c r="C1142" i="2"/>
  <c r="C1190" i="2"/>
  <c r="C1245" i="2"/>
  <c r="C1300" i="2"/>
  <c r="C25" i="2"/>
  <c r="C172" i="2"/>
  <c r="C118" i="2"/>
  <c r="C190" i="2"/>
  <c r="C205" i="2"/>
  <c r="C221" i="2"/>
  <c r="C236" i="2"/>
  <c r="C251" i="2"/>
  <c r="C267" i="2"/>
  <c r="C283" i="2"/>
  <c r="C300" i="2"/>
  <c r="C315" i="2"/>
  <c r="C333" i="2"/>
  <c r="C350" i="2"/>
  <c r="C365" i="2"/>
  <c r="C383" i="2"/>
  <c r="C397" i="2"/>
  <c r="C411" i="2"/>
  <c r="C424" i="2"/>
  <c r="C438" i="2"/>
  <c r="C452" i="2"/>
  <c r="C467" i="2"/>
  <c r="C480" i="2"/>
  <c r="C494" i="2"/>
  <c r="C508" i="2"/>
  <c r="C521" i="2"/>
  <c r="C535" i="2"/>
  <c r="C549" i="2"/>
  <c r="C564" i="2"/>
  <c r="C578" i="2"/>
  <c r="C595" i="2"/>
  <c r="C614" i="2"/>
  <c r="C637" i="2"/>
  <c r="C663" i="2"/>
  <c r="C703" i="2"/>
  <c r="C185" i="2"/>
  <c r="C235" i="2"/>
  <c r="C289" i="2"/>
  <c r="C349" i="2"/>
  <c r="C401" i="2"/>
  <c r="C473" i="2"/>
  <c r="C547" i="2"/>
  <c r="C610" i="2"/>
  <c r="C681" i="2"/>
  <c r="C746" i="2"/>
  <c r="C774" i="2"/>
  <c r="C812" i="2"/>
  <c r="C846" i="2"/>
  <c r="C877" i="2"/>
  <c r="C913" i="2"/>
  <c r="C949" i="2"/>
  <c r="C979" i="2"/>
  <c r="C1014" i="2"/>
  <c r="C1053" i="2"/>
  <c r="C1083" i="2"/>
  <c r="C1118" i="2"/>
  <c r="C1154" i="2"/>
  <c r="C1203" i="2"/>
  <c r="C1256" i="2"/>
  <c r="C1320" i="2"/>
  <c r="C37" i="2"/>
  <c r="C161" i="2"/>
  <c r="C96" i="2"/>
  <c r="C495" i="2"/>
  <c r="C524" i="2"/>
  <c r="C551" i="2"/>
  <c r="C581" i="2"/>
  <c r="C597" i="2"/>
  <c r="C639" i="2"/>
  <c r="C706" i="2"/>
  <c r="C250" i="2"/>
  <c r="C297" i="2"/>
  <c r="C414" i="2"/>
  <c r="C550" i="2"/>
  <c r="C687" i="2"/>
  <c r="C748" i="2"/>
  <c r="C815" i="2"/>
  <c r="C884" i="2"/>
  <c r="C915" i="2"/>
  <c r="C989" i="2"/>
  <c r="C1054" i="2"/>
  <c r="C1090" i="2"/>
  <c r="C1121" i="2"/>
  <c r="C1212" i="2"/>
  <c r="C1267" i="2"/>
  <c r="C1321" i="2"/>
  <c r="C47" i="2"/>
  <c r="C151" i="2"/>
  <c r="C194" i="2"/>
  <c r="C209" i="2"/>
  <c r="C224" i="2"/>
  <c r="C240" i="2"/>
  <c r="C255" i="2"/>
  <c r="C271" i="2"/>
  <c r="C286" i="2"/>
  <c r="C304" i="2"/>
  <c r="C319" i="2"/>
  <c r="C337" i="2"/>
  <c r="C354" i="2"/>
  <c r="C371" i="2"/>
  <c r="C386" i="2"/>
  <c r="C400" i="2"/>
  <c r="C415" i="2"/>
  <c r="C428" i="2"/>
  <c r="C441" i="2"/>
  <c r="C455" i="2"/>
  <c r="C471" i="2"/>
  <c r="C483" i="2"/>
  <c r="C497" i="2"/>
  <c r="C511" i="2"/>
  <c r="C525" i="2"/>
  <c r="C538" i="2"/>
  <c r="C552" i="2"/>
  <c r="C567" i="2"/>
  <c r="C583" i="2"/>
  <c r="C602" i="2"/>
  <c r="C620" i="2"/>
  <c r="C642" i="2"/>
  <c r="C672" i="2"/>
  <c r="C717" i="2"/>
  <c r="C195" i="2"/>
  <c r="C252" i="2"/>
  <c r="C307" i="2"/>
  <c r="C355" i="2"/>
  <c r="C417" i="2"/>
  <c r="C496" i="2"/>
  <c r="C555" i="2"/>
  <c r="C632" i="2"/>
  <c r="C707" i="2"/>
  <c r="C750" i="2"/>
  <c r="C786" i="2"/>
  <c r="A6" i="5"/>
  <c r="C850" i="2"/>
  <c r="C885" i="2"/>
  <c r="C925" i="2"/>
  <c r="C955" i="2"/>
  <c r="C990" i="2"/>
  <c r="C1026" i="2"/>
  <c r="C1057" i="2"/>
  <c r="C1091" i="2"/>
  <c r="C1129" i="2"/>
  <c r="C1163" i="2"/>
  <c r="C1213" i="2"/>
  <c r="C1276" i="2"/>
  <c r="C1332" i="2"/>
  <c r="C48" i="2"/>
  <c r="C141" i="2"/>
  <c r="C82" i="2"/>
  <c r="C425" i="2"/>
  <c r="C439" i="2"/>
  <c r="C454" i="2"/>
  <c r="C481" i="2"/>
  <c r="C509" i="2"/>
  <c r="C536" i="2"/>
  <c r="C565" i="2"/>
  <c r="C616" i="2"/>
  <c r="C671" i="2"/>
  <c r="C187" i="2"/>
  <c r="C351" i="2"/>
  <c r="C479" i="2"/>
  <c r="C626" i="2"/>
  <c r="C784" i="2"/>
  <c r="C848" i="2"/>
  <c r="C950" i="2"/>
  <c r="C1019" i="2"/>
  <c r="C1155" i="2"/>
  <c r="C94" i="2"/>
  <c r="A6" i="7"/>
  <c r="C196" i="2"/>
  <c r="C210" i="2"/>
  <c r="C226" i="2"/>
  <c r="C241" i="2"/>
  <c r="C257" i="2"/>
  <c r="C273" i="2"/>
  <c r="C288" i="2"/>
  <c r="C306" i="2"/>
  <c r="C323" i="2"/>
  <c r="C338" i="2"/>
  <c r="C356" i="2"/>
  <c r="C373" i="2"/>
  <c r="C388" i="2"/>
  <c r="C402" i="2"/>
  <c r="C416" i="2"/>
  <c r="C430" i="2"/>
  <c r="C443" i="2"/>
  <c r="C457" i="2"/>
  <c r="C472" i="2"/>
  <c r="C486" i="2"/>
  <c r="C498" i="2"/>
  <c r="C513" i="2"/>
  <c r="C527" i="2"/>
  <c r="C539" i="2"/>
  <c r="C554" i="2"/>
  <c r="C568" i="2"/>
  <c r="C584" i="2"/>
  <c r="C603" i="2"/>
  <c r="C624" i="2"/>
  <c r="C644" i="2"/>
  <c r="C678" i="2"/>
  <c r="C719" i="2"/>
  <c r="C206" i="2"/>
  <c r="C256" i="2"/>
  <c r="C309" i="2"/>
  <c r="C368" i="2"/>
  <c r="C423" i="2"/>
  <c r="C501" i="2"/>
  <c r="C574" i="2"/>
  <c r="C638" i="2"/>
  <c r="C709" i="2"/>
  <c r="C757" i="2"/>
  <c r="C788" i="2"/>
  <c r="C821" i="2"/>
  <c r="C860" i="2"/>
  <c r="C890" i="2"/>
  <c r="C926" i="2"/>
  <c r="C962" i="2"/>
  <c r="C993" i="2"/>
  <c r="C1027" i="2"/>
  <c r="C1065" i="2"/>
  <c r="C1094" i="2"/>
  <c r="C1131" i="2"/>
  <c r="C1170" i="2"/>
  <c r="C1224" i="2"/>
  <c r="C1277" i="2"/>
  <c r="C4" i="2"/>
  <c r="C59" i="2"/>
  <c r="C140" i="2"/>
  <c r="E68" i="9"/>
  <c r="D46" i="9"/>
  <c r="H975" i="2" s="1"/>
  <c r="H974" i="2"/>
  <c r="E98" i="9"/>
  <c r="H1135" i="2" s="1"/>
  <c r="D99" i="9"/>
  <c r="H987" i="2"/>
  <c r="E45" i="9"/>
  <c r="E21" i="9"/>
  <c r="H985" i="2" s="1"/>
  <c r="C98" i="9"/>
  <c r="C99" i="9" s="1"/>
  <c r="E54" i="9"/>
  <c r="H998" i="2"/>
  <c r="H1008" i="2"/>
  <c r="D44" i="6"/>
  <c r="D46" i="6" s="1"/>
  <c r="C31" i="5"/>
  <c r="G33" i="5" s="1"/>
  <c r="H171" i="2" s="1"/>
  <c r="G79" i="4"/>
  <c r="H120" i="2"/>
  <c r="H110" i="2"/>
  <c r="J17" i="7"/>
  <c r="H376" i="2" s="1"/>
  <c r="L13" i="7"/>
  <c r="H416" i="2" s="1"/>
  <c r="G34" i="4"/>
  <c r="H93" i="2" s="1"/>
  <c r="H37" i="4"/>
  <c r="H95" i="4" s="1"/>
  <c r="H218" i="2"/>
  <c r="H69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A3" i="14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6" i="2"/>
  <c r="H879" i="2"/>
  <c r="H324" i="2"/>
  <c r="R32" i="8"/>
  <c r="H899" i="2" s="1"/>
  <c r="F31" i="7"/>
  <c r="H288" i="2"/>
  <c r="H1334" i="2"/>
  <c r="C31" i="7"/>
  <c r="H86" i="2"/>
  <c r="H1124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C44" i="6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G37" i="4" l="1"/>
  <c r="E46" i="9"/>
  <c r="H1007" i="2" s="1"/>
  <c r="E99" i="9"/>
  <c r="C36" i="5"/>
  <c r="C33" i="5"/>
  <c r="H144" i="2" s="1"/>
  <c r="D5" i="12"/>
  <c r="D11" i="12"/>
  <c r="D13" i="12"/>
  <c r="H124" i="2"/>
  <c r="D12" i="12"/>
  <c r="D10" i="1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147" i="2" l="1"/>
  <c r="C37" i="5"/>
  <c r="G37" i="5"/>
  <c r="D8" i="12"/>
  <c r="C42" i="5"/>
  <c r="D19" i="12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G45" i="5"/>
  <c r="H179" i="2" s="1"/>
  <c r="H176" i="2"/>
  <c r="C44" i="5"/>
  <c r="D23" i="12"/>
  <c r="D22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<sst xmlns="http://schemas.openxmlformats.org/spreadsheetml/2006/main" count="4322" uniqueCount="1007">
  <si>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</si>
  <si>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</si>
  <si>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</si>
  <si>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</si>
  <si>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</si>
  <si>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</si>
  <si>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</si>
  <si>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</si>
  <si>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</si>
  <si>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</si>
  <si>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</si>
  <si>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</si>
  <si>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</si>
  <si>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</si>
  <si>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</si>
  <si>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</si>
  <si>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</si>
  <si>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</si>
  <si>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</si>
  <si>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</si>
  <si>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</si>
  <si>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</si>
  <si>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</si>
  <si>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</si>
  <si>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</si>
  <si>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</si>
  <si>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</si>
  <si>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</si>
  <si>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</si>
  <si>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</si>
  <si>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</si>
  <si>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</si>
  <si>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</si>
  <si>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</si>
  <si>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</si>
  <si>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</si>
  <si>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</si>
  <si>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</si>
  <si>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</si>
  <si>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</si>
  <si>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</si>
  <si>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</si>
  <si>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</si>
  <si>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</si>
  <si>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</si>
  <si>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</si>
  <si>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</si>
  <si>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</si>
  <si>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</si>
  <si>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</si>
  <si>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</si>
  <si>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</si>
  <si>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</si>
  <si>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</si>
  <si>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</si>
  <si>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</si>
  <si>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</si>
  <si>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</si>
  <si>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</si>
  <si>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</si>
  <si>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</si>
  <si>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</si>
  <si>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</si>
  <si>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</si>
  <si>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</si>
  <si>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</si>
  <si>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</si>
  <si>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</si>
  <si>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</si>
  <si>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</si>
  <si>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</si>
  <si>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</si>
  <si>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</si>
  <si>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</si>
  <si>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</si>
  <si>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</si>
  <si>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</si>
  <si>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</si>
  <si>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</si>
  <si>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</si>
  <si>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</si>
  <si>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</si>
  <si>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</si>
  <si>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</si>
  <si>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</si>
  <si>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</si>
  <si>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</si>
  <si>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</si>
  <si>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</si>
  <si>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</si>
  <si>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</si>
  <si>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</si>
  <si>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</si>
  <si>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</si>
  <si>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</si>
  <si>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</si>
  <si>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</si>
  <si>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</si>
  <si>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</si>
  <si>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</si>
  <si>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</si>
  <si>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</si>
  <si>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</si>
  <si>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</si>
  <si>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</si>
  <si>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</si>
  <si>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</si>
  <si>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</si>
  <si>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</si>
  <si>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</si>
  <si>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</si>
  <si>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</si>
  <si>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</si>
  <si>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</si>
  <si>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</si>
  <si>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</si>
  <si>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</si>
  <si>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</si>
  <si>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</si>
  <si>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</si>
  <si>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</si>
  <si>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</si>
  <si>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</si>
  <si>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</si>
  <si>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</si>
  <si>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</si>
  <si>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</si>
  <si>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</si>
  <si>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</si>
  <si>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</si>
  <si>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</si>
  <si>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</si>
  <si>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</si>
  <si>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</si>
  <si>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</si>
  <si>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</si>
  <si>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</si>
  <si>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</si>
  <si>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</si>
  <si>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</si>
  <si>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</si>
  <si>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</si>
  <si>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</si>
  <si>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</si>
  <si>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</si>
  <si>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</si>
  <si>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</si>
  <si>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</si>
  <si>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</si>
  <si>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</si>
  <si>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</si>
  <si>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</si>
  <si>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</si>
  <si>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</si>
  <si>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</si>
  <si>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</si>
  <si>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</si>
  <si>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</si>
  <si>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</si>
  <si>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</si>
  <si>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</si>
  <si>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</si>
  <si>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</si>
  <si>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</si>
  <si>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</si>
  <si>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</si>
  <si>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</si>
  <si>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</si>
  <si>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</si>
  <si>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</si>
  <si>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</si>
  <si>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</si>
  <si>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</si>
  <si>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</si>
  <si>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</si>
  <si>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</si>
  <si>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</si>
  <si>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</si>
  <si>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</si>
  <si>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</si>
  <si>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</si>
  <si>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</si>
  <si>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</si>
  <si>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</si>
  <si>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</si>
  <si>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</si>
  <si>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</si>
  <si>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</si>
  <si>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</si>
  <si>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</si>
  <si>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</si>
  <si>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</si>
  <si>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</si>
  <si>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</si>
  <si>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</si>
  <si>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</si>
  <si>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</si>
  <si>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</si>
  <si>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</si>
  <si>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</si>
  <si>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</si>
  <si>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</si>
  <si>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</si>
  <si>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</si>
  <si>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</si>
  <si>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</si>
  <si>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</si>
  <si>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</si>
  <si>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</si>
  <si>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</si>
  <si>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</si>
  <si>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</si>
  <si>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</si>
  <si>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</si>
  <si>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</si>
  <si>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</si>
  <si>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</si>
  <si>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</si>
  <si>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</si>
  <si>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</si>
  <si>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</si>
  <si>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</si>
  <si>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</si>
  <si>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</si>
  <si>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</si>
  <si>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</si>
  <si>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</si>
  <si>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</si>
  <si>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</si>
  <si>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</si>
  <si>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</si>
  <si>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</si>
  <si>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</si>
  <si>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</si>
  <si>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</si>
  <si>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</si>
  <si>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</si>
  <si>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</si>
  <si>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</si>
  <si>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</si>
  <si>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</si>
  <si>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</si>
  <si>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</si>
  <si>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</si>
  <si>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</si>
  <si>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</si>
  <si>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</si>
  <si>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</si>
  <si>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</si>
  <si>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</si>
  <si>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</si>
  <si>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</si>
  <si>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</si>
  <si>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</si>
  <si>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</si>
  <si>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</si>
  <si>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</si>
  <si>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</si>
  <si>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</si>
  <si>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</si>
  <si>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</si>
  <si>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</si>
  <si>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</si>
  <si>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</si>
  <si>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</si>
  <si>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</si>
  <si>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</si>
  <si>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</si>
  <si>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</si>
  <si>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</si>
  <si>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</si>
  <si>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</si>
  <si>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</si>
  <si>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</si>
  <si>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</si>
  <si>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</si>
  <si>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</si>
  <si>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</si>
  <si>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</si>
  <si>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</si>
  <si>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</si>
  <si>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</si>
  <si>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</si>
  <si>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</si>
  <si>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</si>
  <si>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</si>
  <si>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</si>
  <si>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</si>
  <si>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</si>
  <si>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</si>
  <si>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</si>
  <si>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</si>
  <si>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</si>
  <si>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</si>
  <si>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</si>
  <si>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</si>
  <si>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</si>
  <si>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</si>
  <si>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</si>
  <si>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</si>
  <si>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</si>
  <si>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</si>
  <si>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</si>
  <si>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</si>
  <si>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</si>
  <si>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</si>
  <si>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</si>
  <si>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</si>
  <si>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</si>
  <si>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</si>
  <si>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</si>
  <si>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</si>
  <si>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</si>
  <si>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</si>
  <si>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</si>
  <si>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</si>
  <si>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</si>
  <si>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</si>
  <si>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</si>
  <si>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</si>
  <si>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</si>
  <si>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</si>
  <si>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</si>
  <si>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</si>
  <si>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</si>
  <si>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</si>
  <si>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</si>
  <si>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</si>
  <si>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</si>
  <si>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</si>
  <si>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</si>
  <si>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</si>
  <si>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</si>
  <si>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</si>
  <si>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</si>
  <si>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</si>
  <si>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</si>
  <si>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</si>
  <si>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</si>
  <si>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</si>
  <si>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</si>
  <si>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</si>
  <si>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</si>
  <si>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</si>
  <si>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</si>
  <si>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</si>
  <si>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</si>
  <si>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</si>
  <si>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</si>
  <si>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</si>
  <si>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</si>
  <si>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</si>
  <si>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</si>
  <si>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</si>
  <si>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</si>
  <si>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</si>
  <si>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</si>
  <si>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</si>
  <si>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</si>
  <si>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</si>
  <si>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</si>
  <si>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</si>
  <si>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</si>
  <si>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</si>
  <si>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</si>
  <si>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</si>
  <si>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</si>
  <si>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</si>
  <si>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</si>
  <si>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</si>
  <si>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</si>
  <si>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</si>
  <si>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</si>
  <si>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</si>
  <si>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</si>
  <si>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</si>
  <si>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</si>
  <si>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</si>
  <si>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</si>
  <si>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</si>
  <si>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</si>
  <si>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</si>
  <si>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</si>
  <si>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</si>
  <si>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</si>
  <si>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</si>
  <si>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</si>
  <si>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</si>
  <si>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</si>
  <si>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</si>
  <si>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</si>
  <si>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</si>
  <si>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</si>
  <si>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</si>
  <si>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</si>
  <si>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</si>
  <si>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</si>
  <si>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</si>
  <si>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</si>
  <si>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</si>
  <si>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</si>
  <si>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</si>
  <si>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</si>
  <si>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</si>
  <si>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</si>
  <si>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</si>
  <si>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</si>
  <si>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</si>
  <si>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</si>
  <si>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</si>
  <si>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</si>
  <si>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</si>
  <si>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</si>
  <si>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</si>
  <si>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</si>
  <si>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</si>
  <si>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</si>
  <si>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</si>
  <si>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</si>
  <si>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</si>
  <si>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</si>
  <si>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</si>
  <si>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</si>
  <si>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</si>
  <si>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</si>
  <si>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</si>
  <si>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</si>
  <si>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</si>
  <si>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</si>
  <si>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</si>
  <si>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</si>
  <si>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</si>
  <si>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</si>
  <si>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</si>
  <si>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</si>
  <si>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</si>
  <si>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</si>
  <si>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</si>
  <si>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</si>
  <si>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</si>
  <si>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</si>
  <si>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</si>
  <si>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</si>
  <si>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</si>
  <si>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</si>
  <si>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</si>
  <si>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</si>
  <si>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</si>
  <si>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</si>
  <si>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</si>
  <si>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</si>
  <si>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</si>
  <si>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</si>
  <si>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</si>
  <si>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</si>
  <si>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</si>
  <si>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</si>
  <si>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</si>
  <si>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</si>
  <si>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</si>
  <si>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</si>
  <si>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</si>
  <si>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</si>
  <si>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</si>
  <si>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</si>
  <si>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</si>
  <si>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</si>
  <si>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</si>
  <si>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</si>
  <si>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</si>
  <si>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</si>
  <si>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</si>
  <si>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</si>
  <si>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</si>
  <si>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</si>
  <si>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</si>
  <si>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</si>
  <si>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</si>
  <si>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</si>
  <si>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</si>
  <si>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</si>
  <si>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</si>
  <si>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</si>
  <si>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</si>
  <si>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</si>
  <si>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</si>
  <si>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</si>
  <si>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</si>
  <si>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</si>
  <si>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</si>
  <si>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</si>
  <si>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</si>
  <si>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</si>
  <si>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</si>
  <si>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</si>
  <si>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</si>
  <si>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</si>
  <si>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</si>
  <si>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</si>
  <si>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</si>
  <si>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</si>
  <si>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</si>
  <si>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</si>
  <si>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</si>
  <si>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</si>
  <si>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</si>
  <si>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</si>
  <si>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</si>
  <si>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</si>
  <si>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</si>
  <si>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</si>
  <si>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</si>
  <si>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</si>
  <si>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</si>
  <si>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</si>
  <si>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</si>
  <si>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</si>
  <si>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</si>
  <si>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</si>
  <si>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</si>
  <si>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</si>
  <si>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</si>
  <si>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</si>
  <si>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</si>
  <si>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</si>
  <si>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</si>
  <si>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</si>
  <si>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</si>
  <si>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</si>
  <si>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</si>
  <si>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</si>
  <si>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</si>
  <si>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</si>
  <si>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</si>
  <si>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</si>
  <si>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</si>
  <si>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</si>
  <si>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</si>
  <si>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</si>
  <si>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</si>
  <si>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</si>
  <si>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</si>
  <si>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</si>
  <si>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</si>
  <si>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</si>
  <si>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</si>
  <si>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</si>
  <si>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</si>
  <si>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</si>
  <si>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</si>
  <si>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</si>
  <si>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</si>
  <si>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</si>
  <si>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</si>
  <si>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</si>
  <si>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</si>
  <si>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</si>
  <si>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</si>
  <si>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</si>
  <si>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</si>
  <si>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</si>
  <si>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</si>
  <si>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</si>
  <si>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</si>
  <si>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</si>
  <si>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</si>
  <si>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</si>
  <si>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</si>
  <si>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</si>
  <si>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</si>
  <si>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</si>
  <si>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</si>
  <si>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</si>
  <si>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</si>
  <si>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</si>
  <si>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</si>
  <si>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</si>
  <si>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</si>
  <si>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</si>
  <si>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</si>
  <si>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</si>
  <si>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</si>
  <si>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</si>
  <si>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</si>
  <si>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</si>
  <si>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</si>
  <si>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</si>
  <si>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</si>
  <si>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</si>
  <si>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</si>
  <si>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</si>
  <si>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</si>
  <si>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</si>
  <si>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</si>
  <si>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</si>
  <si>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</si>
  <si>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</si>
  <si>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</si>
  <si>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</si>
  <si>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</si>
  <si>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</si>
  <si>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</si>
  <si>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</si>
  <si>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</si>
  <si>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</si>
  <si>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</si>
  <si>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</si>
  <si>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</si>
  <si>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</si>
  <si>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</si>
  <si>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</si>
  <si>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</si>
  <si>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</si>
  <si>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</si>
  <si>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</si>
  <si>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</si>
  <si>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</si>
  <si>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</si>
  <si>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</si>
  <si>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</si>
  <si>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</si>
  <si>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</si>
  <si>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</si>
  <si>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</si>
  <si>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</si>
  <si>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</si>
  <si>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</si>
  <si>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</si>
  <si>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</si>
  <si>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</si>
  <si>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</si>
  <si>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</si>
  <si>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</si>
  <si>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</si>
  <si>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</si>
  <si>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</si>
  <si>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</si>
  <si>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</si>
  <si>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</si>
  <si>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</si>
  <si>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</si>
  <si>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</si>
  <si>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</si>
  <si>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</si>
  <si>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</si>
  <si>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</si>
  <si>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</si>
  <si>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</si>
  <si>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</si>
  <si>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</si>
  <si>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</si>
  <si>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</si>
  <si>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</si>
  <si>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</si>
  <si>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</si>
  <si>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</si>
  <si>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</si>
  <si>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</si>
  <si>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</si>
  <si>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</si>
  <si>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</si>
  <si>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</si>
  <si>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</si>
  <si>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</si>
  <si>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</si>
  <si>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</si>
  <si>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</si>
  <si>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</si>
  <si>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</si>
  <si>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</si>
  <si>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</si>
  <si>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</si>
  <si>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</si>
  <si>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</si>
  <si>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</si>
  <si>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</si>
  <si>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</si>
  <si>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</si>
  <si>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</si>
  <si>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</si>
  <si>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</si>
  <si>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</si>
  <si>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</si>
  <si>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</si>
  <si>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</si>
  <si>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</si>
  <si>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</si>
  <si>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</si>
  <si>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</si>
  <si>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</si>
  <si>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</si>
  <si>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</si>
  <si>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</si>
  <si>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</si>
  <si>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</si>
  <si>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</si>
  <si>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</si>
  <si>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</si>
  <si>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</si>
  <si>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</si>
  <si>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</si>
  <si>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</si>
  <si>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</si>
  <si>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</si>
  <si>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</si>
  <si>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</si>
  <si>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</si>
  <si>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</si>
  <si>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</si>
  <si>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</si>
  <si>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</si>
  <si>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</si>
  <si>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</si>
  <si>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</si>
  <si>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</si>
  <si>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</si>
  <si>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</si>
  <si>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</si>
  <si>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</si>
  <si>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</si>
  <si>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</si>
  <si>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</si>
  <si>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</si>
  <si>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</si>
  <si>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</si>
  <si>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</si>
  <si>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</si>
  <si>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</si>
  <si>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</si>
  <si>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</si>
  <si>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</si>
  <si>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</si>
  <si>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</si>
  <si>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</si>
  <si>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</si>
  <si>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</si>
  <si>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</si>
  <si>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</si>
  <si>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</si>
  <si>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</si>
  <si>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</si>
  <si>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</si>
  <si>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</si>
  <si>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</si>
  <si>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</si>
  <si>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</si>
  <si>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</si>
  <si>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</si>
  <si>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</si>
  <si>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</si>
  <si>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</si>
  <si>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</si>
  <si>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</si>
  <si>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</si>
  <si>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</si>
  <si>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</si>
  <si>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</si>
  <si>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</si>
  <si>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</si>
  <si>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</si>
  <si>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</si>
  <si>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</si>
  <si>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</si>
  <si>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</si>
  <si>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</si>
  <si>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</si>
  <si>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</si>
  <si>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</si>
  <si>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</si>
  <si>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</si>
  <si>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</si>
  <si>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</si>
  <si>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</si>
  <si>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</si>
  <si>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</si>
  <si>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</si>
  <si>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</si>
  <si>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</si>
  <si>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</si>
  <si>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</si>
  <si>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</si>
  <si>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</si>
  <si>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</si>
  <si>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</si>
  <si>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</si>
  <si>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</si>
  <si>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</si>
  <si>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</si>
  <si>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</si>
  <si>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</si>
  <si>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</si>
  <si>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</si>
  <si>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</si>
  <si>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</si>
  <si>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</si>
  <si>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</si>
  <si>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</si>
  <si>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</si>
  <si>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</si>
  <si>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</si>
  <si>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</si>
  <si>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</si>
  <si>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</si>
  <si>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</si>
  <si>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</si>
  <si>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</si>
  <si>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</si>
  <si>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</si>
  <si>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</si>
  <si>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</si>
  <si>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</si>
  <si>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</si>
  <si>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</si>
  <si>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</si>
  <si>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</si>
  <si>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</si>
  <si>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</si>
  <si>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</si>
  <si>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</si>
  <si>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</si>
  <si>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</si>
  <si>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</si>
  <si>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</si>
  <si>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</si>
  <si>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</si>
  <si>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</si>
  <si>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</si>
  <si>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</si>
  <si>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</si>
  <si>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</si>
  <si>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</si>
  <si>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</si>
  <si>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</si>
  <si>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</si>
  <si>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</si>
  <si>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</si>
  <si>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</si>
  <si>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</si>
  <si>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</si>
  <si>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</si>
  <si>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</si>
  <si>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</si>
  <si>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</si>
  <si>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</si>
  <si>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</si>
  <si>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</si>
  <si>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</si>
  <si>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</si>
  <si>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</si>
  <si>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</si>
  <si>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</si>
  <si>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</si>
  <si>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</si>
  <si>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</si>
  <si>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</si>
  <si>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</si>
  <si>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</si>
  <si>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</si>
  <si>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</si>
  <si>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</si>
  <si>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</si>
  <si>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</si>
  <si>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</si>
  <si>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</si>
  <si>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</si>
  <si>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</si>
  <si>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</si>
  <si>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</si>
  <si>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</si>
  <si>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</si>
  <si>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</si>
  <si>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</si>
  <si>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</si>
  <si>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</si>
  <si>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</si>
  <si>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</si>
  <si>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</si>
  <si>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</si>
  <si>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</si>
  <si>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</si>
  <si>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</si>
  <si>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</si>
  <si>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</si>
  <si>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</si>
  <si>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</si>
  <si>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</si>
  <si>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</si>
  <si>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</si>
  <si>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</si>
  <si>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</si>
  <si>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</si>
  <si>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</si>
  <si>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</si>
  <si>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</si>
  <si>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</si>
  <si>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</si>
  <si>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</si>
  <si>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</si>
  <si>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</si>
  <si>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</si>
  <si>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</si>
  <si>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</si>
  <si>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</si>
  <si>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</si>
  <si>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</si>
  <si>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</si>
  <si>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</si>
  <si>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</si>
  <si>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</si>
  <si>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</si>
  <si>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</si>
  <si>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</si>
  <si>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</si>
  <si>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</si>
  <si>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</si>
  <si>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</si>
  <si>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</si>
  <si>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</si>
  <si>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</si>
  <si>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</si>
  <si>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</si>
  <si>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</si>
  <si>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</si>
  <si>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</si>
  <si>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</si>
  <si>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</si>
  <si>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</si>
  <si>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</si>
  <si>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</si>
  <si>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</si>
  <si>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</si>
  <si>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</si>
  <si>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</si>
  <si>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</si>
  <si>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</si>
  <si>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</si>
  <si>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</si>
  <si>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</si>
  <si>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</si>
  <si>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</si>
  <si>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</si>
  <si>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</si>
  <si>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</si>
  <si>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</si>
  <si>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</si>
  <si>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</si>
  <si>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</si>
  <si>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</si>
  <si>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</si>
  <si>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</si>
  <si>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</si>
  <si>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</si>
  <si>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</si>
  <si>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</si>
  <si>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</si>
  <si>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</si>
  <si>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</si>
  <si>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</si>
  <si>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</si>
  <si>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</si>
  <si>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</si>
  <si>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</si>
  <si>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</si>
  <si>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</si>
  <si>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</si>
  <si>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</si>
  <si>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</si>
  <si>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</si>
  <si>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</si>
  <si>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</si>
  <si>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</si>
  <si>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</si>
  <si>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</si>
  <si>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</si>
  <si>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</si>
  <si>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</si>
  <si>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</si>
  <si>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</si>
  <si>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</si>
  <si>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</si>
  <si>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</si>
  <si>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</si>
  <si>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</si>
  <si>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</si>
  <si>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</si>
  <si>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</si>
  <si>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</si>
  <si>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</si>
  <si>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</si>
  <si>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</si>
  <si>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</si>
  <si>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ТЕ ТРЕЙД ИНВЕСТ АДСИЦ</t>
  </si>
  <si>
    <t>207612201</t>
  </si>
  <si>
    <t>Димитър Бойчев Начев</t>
  </si>
  <si>
    <t>ИЗПЪЛНИТЕЛЕН ДИРЕКТОР</t>
  </si>
  <si>
    <t>ГР.СОФИЯ, жк.Дървеница, ул.Илия Димушев 1Б</t>
  </si>
  <si>
    <t>0893590594</t>
  </si>
  <si>
    <t>Прайм Бизнес Консулинг АД</t>
  </si>
  <si>
    <t>счетоводна къща</t>
  </si>
  <si>
    <t>на Те Трейд Инвест АДСИЦ</t>
  </si>
  <si>
    <t>ЕИК по БУЛСТАТ: 207546064</t>
  </si>
  <si>
    <t>към 31.03.2025 г.</t>
  </si>
  <si>
    <t>Прайм Бизнес Консултинг АД</t>
  </si>
  <si>
    <t>Димитър Начев</t>
  </si>
  <si>
    <t>office@tetradeinvest.com</t>
  </si>
  <si>
    <t>https://tetradeinvest.com/</t>
  </si>
  <si>
    <t>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</si>
</sst>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165" fontId="2" fillId="0" borderId="0" xfId="11" applyNumberFormat="1" applyFont="1" applyAlignment="1">
      <alignment horizontal="left" vertical="center"/>
    </xf>
    <xf numFmtId="0" fontId="2" fillId="0" borderId="0" xfId="11" applyFont="1" applyAlignment="1">
      <alignment vertical="center"/>
    </xf>
    <xf numFmtId="0" fontId="2" fillId="0" borderId="0" xfId="11" applyFont="1" applyAlignment="1" applyProtection="1">
      <alignment horizontal="left" vertical="center"/>
      <protection locked="0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0" xfId="11" applyFont="1" applyAlignment="1" applyProtection="1">
      <alignment vertical="top" wrapText="1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23" fillId="3" borderId="2" xfId="3" applyNumberFormat="1" applyFill="1" applyBorder="1" applyAlignment="1" applyProtection="1"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tradeinvest.com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4" sqref="B24"/>
    </sheetView>
  </sheetViews>
  <sheetFormatPr defaultRowHeight="15.75"/>
  <cols>
    <col min="1" max="1" width="30.7109375" style="607" customWidth="1"/>
    <col min="2" max="2" width="65.7109375" style="607" customWidth="1"/>
    <col min="3" max="3" width="4.140625" style="607" customWidth="1"/>
    <col min="4" max="4" width="4" style="607" customWidth="1"/>
    <col min="5" max="26" width="9.140625" style="607"/>
    <col min="27" max="27" width="9.85546875" style="607" bestFit="1" customWidth="1"/>
    <col min="28" max="16384" width="9.140625" style="607"/>
  </cols>
  <sheetData>
    <row r="1" spans="1:27">
      <c r="A1" s="1" t="s">
        <v>0</v>
      </c>
      <c r="B1" s="2"/>
      <c r="Z1" s="617">
        <v>1</v>
      </c>
      <c r="AA1" s="618">
        <f>IF(ISBLANK(_endDate),"",_endDate)</f>
        <v>45930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45958</v>
      </c>
    </row>
    <row r="3" spans="1:27">
      <c r="A3" s="603" t="s">
        <v>2</v>
      </c>
      <c r="B3" s="604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Прайм Бизнес Консулинг АД</v>
      </c>
    </row>
    <row r="4" spans="1:27">
      <c r="A4" s="601" t="s">
        <v>3</v>
      </c>
      <c r="B4" s="602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7.25">
      <c r="A5" s="605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4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4">
        <v>45930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4">
        <v>45958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5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3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5" t="s">
        <v>984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3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3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3" t="s">
        <v>994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3" t="s">
        <v>995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3" t="s">
        <v>995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5" t="s">
        <v>996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5"/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08" t="s">
        <v>1004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85" t="s">
        <v>1005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1006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5" t="s">
        <v>997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5" t="s">
        <v>998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4" r:id="rId1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75">
      <c r="A2" s="586" t="str">
        <f>CONCATENATE("на информацията, въведена в справките на ",UPPER(pdeName))</f>
        <v>на информацията, въведена в справките на ТЕ ТРЕЙД ИНВЕСТ АДСИЦ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75">
      <c r="A3" s="586" t="str">
        <f>CONCATENATE("за периода от ",TEXT(startDate,"dd.mm.yyyy г.")," до ",TEXT(endDate,"dd.mm.yyyy г."))</f>
        <v>за периода от 01.01.2025 г. до 30.09.2025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522</v>
      </c>
      <c r="D6" s="623">
        <f t="shared" ref="D6:D15" si="0">C6-E6</f>
        <v>0</v>
      </c>
      <c r="E6" s="595">
        <f>'1-Баланс'!G95</f>
        <v>522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513</v>
      </c>
      <c r="D7" s="623">
        <f t="shared" si="0"/>
        <v>-187</v>
      </c>
      <c r="E7" s="595">
        <f>'1-Баланс'!G18</f>
        <v>700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-81</v>
      </c>
      <c r="D8" s="623">
        <f t="shared" si="0"/>
        <v>0</v>
      </c>
      <c r="E8" s="595">
        <f>ABS('2-Отчет за доходите'!C44)-ABS('2-Отчет за доходите'!G44)</f>
        <v>-81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233</v>
      </c>
      <c r="D9" s="623">
        <f t="shared" si="0"/>
        <v>0</v>
      </c>
      <c r="E9" s="595">
        <f>'3-Отчет за паричния поток'!C45</f>
        <v>233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145</v>
      </c>
      <c r="D10" s="623">
        <f t="shared" si="0"/>
        <v>0</v>
      </c>
      <c r="E10" s="595">
        <f>'3-Отчет за паричния поток'!C46</f>
        <v>145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513</v>
      </c>
      <c r="D11" s="623">
        <f t="shared" si="0"/>
        <v>0</v>
      </c>
      <c r="E11" s="595">
        <f>'4-Отчет за собствения капитал'!L34</f>
        <v>513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3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3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3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3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7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5">
      <c r="A3" s="526">
        <v>1</v>
      </c>
      <c r="B3" s="524" t="s">
        <v>903</v>
      </c>
      <c r="C3" s="525" t="s">
        <v>904</v>
      </c>
      <c r="D3" s="570" t="e">
        <f>(ABS('1-Баланс'!G32)-ABS('1-Баланс'!G33))/'2-Отчет за доходите'!G16</f>
        <v>#DIV/0!</v>
      </c>
      <c r="E3" s="619"/>
    </row>
    <row r="4" spans="1:6" ht="31.5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-0.15789473684210525</v>
      </c>
    </row>
    <row r="5" spans="1:6" ht="31.5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-9</v>
      </c>
    </row>
    <row r="6" spans="1:6" ht="31.5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-0.15517241379310345</v>
      </c>
    </row>
    <row r="7" spans="1:6" ht="24" customHeight="1">
      <c r="A7" s="573" t="s">
        <v>911</v>
      </c>
      <c r="B7" s="571"/>
      <c r="C7" s="571"/>
      <c r="D7" s="572"/>
    </row>
    <row r="8" spans="1:6" ht="31.5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0</v>
      </c>
      <c r="F8" s="619"/>
    </row>
    <row r="9" spans="1:6" ht="24" customHeight="1">
      <c r="A9" s="573" t="s">
        <v>914</v>
      </c>
      <c r="B9" s="571"/>
      <c r="C9" s="571"/>
      <c r="D9" s="572"/>
    </row>
    <row r="10" spans="1:6" ht="31.5">
      <c r="A10" s="526">
        <v>6</v>
      </c>
      <c r="B10" s="524" t="s">
        <v>915</v>
      </c>
      <c r="C10" s="525" t="s">
        <v>916</v>
      </c>
      <c r="D10" s="569">
        <f>'1-Баланс'!C94/'1-Баланс'!G79</f>
        <v>58</v>
      </c>
    </row>
    <row r="11" spans="1:6" ht="63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58</v>
      </c>
    </row>
    <row r="12" spans="1:6" ht="47.25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16.111111111111111</v>
      </c>
    </row>
    <row r="13" spans="1:6" ht="31.5">
      <c r="A13" s="526">
        <v>9</v>
      </c>
      <c r="B13" s="524" t="s">
        <v>921</v>
      </c>
      <c r="C13" s="525" t="s">
        <v>922</v>
      </c>
      <c r="D13" s="569">
        <f>'1-Баланс'!C92/'1-Баланс'!G79</f>
        <v>16.111111111111111</v>
      </c>
      <c r="F13" s="619"/>
    </row>
    <row r="14" spans="1:6" ht="24" customHeight="1">
      <c r="A14" s="573" t="s">
        <v>923</v>
      </c>
      <c r="B14" s="571"/>
      <c r="C14" s="571"/>
      <c r="D14" s="572"/>
    </row>
    <row r="15" spans="1:6" ht="31.5">
      <c r="A15" s="526">
        <v>10</v>
      </c>
      <c r="B15" s="524" t="s">
        <v>924</v>
      </c>
      <c r="C15" s="525" t="s">
        <v>925</v>
      </c>
      <c r="D15" s="569" t="e">
        <f>'2-Отчет за доходите'!G16/('1-Баланс'!C20+'1-Баланс'!C21+'1-Баланс'!C22+'1-Баланс'!C28+'1-Баланс'!C65)</f>
        <v>#DIV/0!</v>
      </c>
    </row>
    <row r="16" spans="1:6" ht="31.5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0</v>
      </c>
    </row>
    <row r="17" spans="1:5" ht="24" customHeight="1">
      <c r="A17" s="573" t="s">
        <v>927</v>
      </c>
      <c r="B17" s="571"/>
      <c r="C17" s="571"/>
      <c r="D17" s="572"/>
    </row>
    <row r="18" spans="1:5" ht="31.5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</v>
      </c>
    </row>
    <row r="19" spans="1:5" ht="31.5">
      <c r="A19" s="526">
        <v>13</v>
      </c>
      <c r="B19" s="524" t="s">
        <v>930</v>
      </c>
      <c r="C19" s="525" t="s">
        <v>931</v>
      </c>
      <c r="D19" s="569">
        <f>D4/D5</f>
        <v>1.7543859649122806E-2</v>
      </c>
    </row>
    <row r="20" spans="1:5" ht="31.5">
      <c r="A20" s="526">
        <v>14</v>
      </c>
      <c r="B20" s="524" t="s">
        <v>932</v>
      </c>
      <c r="C20" s="525" t="s">
        <v>933</v>
      </c>
      <c r="D20" s="569">
        <f>D6/D5</f>
        <v>1.7241379310344827E-2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0</v>
      </c>
      <c r="E21" s="616"/>
    </row>
    <row r="22" spans="1:5" ht="47.25">
      <c r="A22" s="526">
        <v>16</v>
      </c>
      <c r="B22" s="524" t="s">
        <v>936</v>
      </c>
      <c r="C22" s="525" t="s">
        <v>937</v>
      </c>
      <c r="D22" s="574">
        <f>D21/'1-Баланс'!G37</f>
        <v>0</v>
      </c>
    </row>
    <row r="23" spans="1:5" ht="31.5">
      <c r="A23" s="526">
        <v>17</v>
      </c>
      <c r="B23" s="524" t="s">
        <v>938</v>
      </c>
      <c r="C23" s="525" t="s">
        <v>939</v>
      </c>
      <c r="D23" s="574" t="e">
        <f>(D21+'2-Отчет за доходите'!C14)/'2-Отчет за доходите'!G31</f>
        <v>#DIV/0!</v>
      </c>
    </row>
    <row r="24" spans="1:5" ht="31.5">
      <c r="A24" s="526">
        <v>18</v>
      </c>
      <c r="B24" s="524" t="s">
        <v>940</v>
      </c>
      <c r="C24" s="525" t="s">
        <v>941</v>
      </c>
      <c r="D24" s="574" t="e">
        <f>('1-Баланс'!G56+'1-Баланс'!G79)/(D21+'2-Отчет за доходите'!C14)</f>
        <v>#DIV/0!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86" bestFit="1" customWidth="1"/>
    <col min="2" max="2" width="12.140625" style="86" bestFit="1" customWidth="1"/>
    <col min="3" max="3" width="14.28515625" style="86" customWidth="1"/>
    <col min="4" max="4" width="14.140625" style="86" bestFit="1" customWidth="1"/>
    <col min="5" max="5" width="16.7109375" style="86" bestFit="1" customWidth="1"/>
    <col min="6" max="6" width="53.140625" style="86" customWidth="1"/>
    <col min="7" max="7" width="16" style="86" bestFit="1" customWidth="1"/>
    <col min="8" max="8" width="15.7109375" style="86" customWidth="1"/>
    <col min="9" max="16384" width="9.140625" style="86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7" t="s">
        <v>950</v>
      </c>
    </row>
    <row r="2" spans="1:14" s="441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ТЕ ТРЕЙД ИНВЕСТ АДСИЦ</v>
      </c>
      <c r="B3" s="625" t="str">
        <f t="shared" ref="B3:B34" si="1">pdeBulstat</f>
        <v>207612201</v>
      </c>
      <c r="C3" s="629">
        <f t="shared" ref="C3:C34" si="2">endDate</f>
        <v>45930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ТЕ ТРЕЙД ИНВЕСТ АДСИЦ</v>
      </c>
      <c r="B4" s="625" t="str">
        <f t="shared" si="1"/>
        <v>207612201</v>
      </c>
      <c r="C4" s="629">
        <f t="shared" si="2"/>
        <v>45930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ТЕ ТРЕЙД ИНВЕСТ АДСИЦ</v>
      </c>
      <c r="B5" s="625" t="str">
        <f t="shared" si="1"/>
        <v>207612201</v>
      </c>
      <c r="C5" s="629">
        <f t="shared" si="2"/>
        <v>45930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ТЕ ТРЕЙД ИНВЕСТ АДСИЦ</v>
      </c>
      <c r="B6" s="625" t="str">
        <f t="shared" si="1"/>
        <v>207612201</v>
      </c>
      <c r="C6" s="629">
        <f t="shared" si="2"/>
        <v>45930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0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ТЕ ТРЕЙД ИНВЕСТ АДСИЦ</v>
      </c>
      <c r="B7" s="625" t="str">
        <f t="shared" si="1"/>
        <v>207612201</v>
      </c>
      <c r="C7" s="629">
        <f t="shared" si="2"/>
        <v>45930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ТЕ ТРЕЙД ИНВЕСТ АДСИЦ</v>
      </c>
      <c r="B8" s="625" t="str">
        <f t="shared" si="1"/>
        <v>207612201</v>
      </c>
      <c r="C8" s="629">
        <f t="shared" si="2"/>
        <v>45930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ТЕ ТРЕЙД ИНВЕСТ АДСИЦ</v>
      </c>
      <c r="B9" s="625" t="str">
        <f t="shared" si="1"/>
        <v>207612201</v>
      </c>
      <c r="C9" s="629">
        <f t="shared" si="2"/>
        <v>45930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ТЕ ТРЕЙД ИНВЕСТ АДСИЦ</v>
      </c>
      <c r="B10" s="625" t="str">
        <f t="shared" si="1"/>
        <v>207612201</v>
      </c>
      <c r="C10" s="629">
        <f t="shared" si="2"/>
        <v>45930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0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ТЕ ТРЕЙД ИНВЕСТ АДСИЦ</v>
      </c>
      <c r="B11" s="625" t="str">
        <f t="shared" si="1"/>
        <v>207612201</v>
      </c>
      <c r="C11" s="629">
        <f t="shared" si="2"/>
        <v>45930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0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ТЕ ТРЕЙД ИНВЕСТ АДСИЦ</v>
      </c>
      <c r="B12" s="625" t="str">
        <f t="shared" si="1"/>
        <v>207612201</v>
      </c>
      <c r="C12" s="629">
        <f t="shared" si="2"/>
        <v>45930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ТЕ ТРЕЙД ИНВЕСТ АДСИЦ</v>
      </c>
      <c r="B13" s="625" t="str">
        <f t="shared" si="1"/>
        <v>207612201</v>
      </c>
      <c r="C13" s="629">
        <f t="shared" si="2"/>
        <v>45930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ТЕ ТРЕЙД ИНВЕСТ АДСИЦ</v>
      </c>
      <c r="B14" s="625" t="str">
        <f t="shared" si="1"/>
        <v>207612201</v>
      </c>
      <c r="C14" s="629">
        <f t="shared" si="2"/>
        <v>45930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ТЕ ТРЕЙД ИНВЕСТ АДСИЦ</v>
      </c>
      <c r="B15" s="625" t="str">
        <f t="shared" si="1"/>
        <v>207612201</v>
      </c>
      <c r="C15" s="629">
        <f t="shared" si="2"/>
        <v>45930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ТЕ ТРЕЙД ИНВЕСТ АДСИЦ</v>
      </c>
      <c r="B16" s="625" t="str">
        <f t="shared" si="1"/>
        <v>207612201</v>
      </c>
      <c r="C16" s="629">
        <f t="shared" si="2"/>
        <v>45930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ТЕ ТРЕЙД ИНВЕСТ АДСИЦ</v>
      </c>
      <c r="B17" s="625" t="str">
        <f t="shared" si="1"/>
        <v>207612201</v>
      </c>
      <c r="C17" s="629">
        <f t="shared" si="2"/>
        <v>45930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ТЕ ТРЕЙД ИНВЕСТ АДСИЦ</v>
      </c>
      <c r="B18" s="625" t="str">
        <f t="shared" si="1"/>
        <v>207612201</v>
      </c>
      <c r="C18" s="629">
        <f t="shared" si="2"/>
        <v>45930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ТЕ ТРЕЙД ИНВЕСТ АДСИЦ</v>
      </c>
      <c r="B19" s="625" t="str">
        <f t="shared" si="1"/>
        <v>207612201</v>
      </c>
      <c r="C19" s="629">
        <f t="shared" si="2"/>
        <v>45930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ТЕ ТРЕЙД ИНВЕСТ АДСИЦ</v>
      </c>
      <c r="B20" s="625" t="str">
        <f t="shared" si="1"/>
        <v>207612201</v>
      </c>
      <c r="C20" s="629">
        <f t="shared" si="2"/>
        <v>45930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ТЕ ТРЕЙД ИНВЕСТ АДСИЦ</v>
      </c>
      <c r="B21" s="625" t="str">
        <f t="shared" si="1"/>
        <v>207612201</v>
      </c>
      <c r="C21" s="629">
        <f t="shared" si="2"/>
        <v>45930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ТЕ ТРЕЙД ИНВЕСТ АДСИЦ</v>
      </c>
      <c r="B22" s="625" t="str">
        <f t="shared" si="1"/>
        <v>207612201</v>
      </c>
      <c r="C22" s="629">
        <f t="shared" si="2"/>
        <v>45930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0</v>
      </c>
    </row>
    <row r="23" spans="1:8">
      <c r="A23" s="625" t="str">
        <f t="shared" si="0"/>
        <v>ТЕ ТРЕЙД ИНВЕСТ АДСИЦ</v>
      </c>
      <c r="B23" s="625" t="str">
        <f t="shared" si="1"/>
        <v>207612201</v>
      </c>
      <c r="C23" s="629">
        <f t="shared" si="2"/>
        <v>45930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0</v>
      </c>
    </row>
    <row r="24" spans="1:8">
      <c r="A24" s="625" t="str">
        <f t="shared" si="0"/>
        <v>ТЕ ТРЕЙД ИНВЕСТ АДСИЦ</v>
      </c>
      <c r="B24" s="625" t="str">
        <f t="shared" si="1"/>
        <v>207612201</v>
      </c>
      <c r="C24" s="629">
        <f t="shared" si="2"/>
        <v>45930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ТЕ ТРЕЙД ИНВЕСТ АДСИЦ</v>
      </c>
      <c r="B25" s="625" t="str">
        <f t="shared" si="1"/>
        <v>207612201</v>
      </c>
      <c r="C25" s="629">
        <f t="shared" si="2"/>
        <v>45930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ТЕ ТРЕЙД ИНВЕСТ АДСИЦ</v>
      </c>
      <c r="B26" s="625" t="str">
        <f t="shared" si="1"/>
        <v>207612201</v>
      </c>
      <c r="C26" s="629">
        <f t="shared" si="2"/>
        <v>45930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ТЕ ТРЕЙД ИНВЕСТ АДСИЦ</v>
      </c>
      <c r="B27" s="625" t="str">
        <f t="shared" si="1"/>
        <v>207612201</v>
      </c>
      <c r="C27" s="629">
        <f t="shared" si="2"/>
        <v>45930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0</v>
      </c>
    </row>
    <row r="28" spans="1:8">
      <c r="A28" s="625" t="str">
        <f t="shared" si="0"/>
        <v>ТЕ ТРЕЙД ИНВЕСТ АДСИЦ</v>
      </c>
      <c r="B28" s="625" t="str">
        <f t="shared" si="1"/>
        <v>207612201</v>
      </c>
      <c r="C28" s="629">
        <f t="shared" si="2"/>
        <v>45930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ТЕ ТРЕЙД ИНВЕСТ АДСИЦ</v>
      </c>
      <c r="B29" s="625" t="str">
        <f t="shared" si="1"/>
        <v>207612201</v>
      </c>
      <c r="C29" s="629">
        <f t="shared" si="2"/>
        <v>45930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ТЕ ТРЕЙД ИНВЕСТ АДСИЦ</v>
      </c>
      <c r="B30" s="625" t="str">
        <f t="shared" si="1"/>
        <v>207612201</v>
      </c>
      <c r="C30" s="629">
        <f t="shared" si="2"/>
        <v>45930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ТЕ ТРЕЙД ИНВЕСТ АДСИЦ</v>
      </c>
      <c r="B31" s="625" t="str">
        <f t="shared" si="1"/>
        <v>207612201</v>
      </c>
      <c r="C31" s="629">
        <f t="shared" si="2"/>
        <v>45930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0</v>
      </c>
    </row>
    <row r="32" spans="1:8">
      <c r="A32" s="625" t="str">
        <f t="shared" si="0"/>
        <v>ТЕ ТРЕЙД ИНВЕСТ АДСИЦ</v>
      </c>
      <c r="B32" s="625" t="str">
        <f t="shared" si="1"/>
        <v>207612201</v>
      </c>
      <c r="C32" s="629">
        <f t="shared" si="2"/>
        <v>45930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0</v>
      </c>
    </row>
    <row r="33" spans="1:8">
      <c r="A33" s="625" t="str">
        <f t="shared" si="0"/>
        <v>ТЕ ТРЕЙД ИНВЕСТ АДСИЦ</v>
      </c>
      <c r="B33" s="625" t="str">
        <f t="shared" si="1"/>
        <v>207612201</v>
      </c>
      <c r="C33" s="629">
        <f t="shared" si="2"/>
        <v>45930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0</v>
      </c>
    </row>
    <row r="34" spans="1:8">
      <c r="A34" s="625" t="str">
        <f t="shared" si="0"/>
        <v>ТЕ ТРЕЙД ИНВЕСТ АДСИЦ</v>
      </c>
      <c r="B34" s="625" t="str">
        <f t="shared" si="1"/>
        <v>207612201</v>
      </c>
      <c r="C34" s="629">
        <f t="shared" si="2"/>
        <v>45930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ТЕ ТРЕЙД ИНВЕСТ АДСИЦ</v>
      </c>
      <c r="B35" s="625" t="str">
        <f t="shared" ref="B35:B66" si="4">pdeBulstat</f>
        <v>207612201</v>
      </c>
      <c r="C35" s="629">
        <f t="shared" ref="C35:C66" si="5">endDate</f>
        <v>45930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0</v>
      </c>
    </row>
    <row r="36" spans="1:8">
      <c r="A36" s="625" t="str">
        <f t="shared" si="3"/>
        <v>ТЕ ТРЕЙД ИНВЕСТ АДСИЦ</v>
      </c>
      <c r="B36" s="625" t="str">
        <f t="shared" si="4"/>
        <v>207612201</v>
      </c>
      <c r="C36" s="629">
        <f t="shared" si="5"/>
        <v>45930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ТЕ ТРЕЙД ИНВЕСТ АДСИЦ</v>
      </c>
      <c r="B37" s="625" t="str">
        <f t="shared" si="4"/>
        <v>207612201</v>
      </c>
      <c r="C37" s="629">
        <f t="shared" si="5"/>
        <v>45930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0</v>
      </c>
    </row>
    <row r="38" spans="1:8">
      <c r="A38" s="625" t="str">
        <f t="shared" si="3"/>
        <v>ТЕ ТРЕЙД ИНВЕСТ АДСИЦ</v>
      </c>
      <c r="B38" s="625" t="str">
        <f t="shared" si="4"/>
        <v>207612201</v>
      </c>
      <c r="C38" s="629">
        <f t="shared" si="5"/>
        <v>45930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0</v>
      </c>
    </row>
    <row r="39" spans="1:8">
      <c r="A39" s="625" t="str">
        <f t="shared" si="3"/>
        <v>ТЕ ТРЕЙД ИНВЕСТ АДСИЦ</v>
      </c>
      <c r="B39" s="625" t="str">
        <f t="shared" si="4"/>
        <v>207612201</v>
      </c>
      <c r="C39" s="629">
        <f t="shared" si="5"/>
        <v>45930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ТЕ ТРЕЙД ИНВЕСТ АДСИЦ</v>
      </c>
      <c r="B40" s="625" t="str">
        <f t="shared" si="4"/>
        <v>207612201</v>
      </c>
      <c r="C40" s="629">
        <f t="shared" si="5"/>
        <v>45930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ТЕ ТРЕЙД ИНВЕСТ АДСИЦ</v>
      </c>
      <c r="B41" s="625" t="str">
        <f t="shared" si="4"/>
        <v>207612201</v>
      </c>
      <c r="C41" s="629">
        <f t="shared" si="5"/>
        <v>45930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0</v>
      </c>
    </row>
    <row r="42" spans="1:8">
      <c r="A42" s="625" t="str">
        <f t="shared" si="3"/>
        <v>ТЕ ТРЕЙД ИНВЕСТ АДСИЦ</v>
      </c>
      <c r="B42" s="625" t="str">
        <f t="shared" si="4"/>
        <v>207612201</v>
      </c>
      <c r="C42" s="629">
        <f t="shared" si="5"/>
        <v>45930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ТЕ ТРЕЙД ИНВЕСТ АДСИЦ</v>
      </c>
      <c r="B43" s="625" t="str">
        <f t="shared" si="4"/>
        <v>207612201</v>
      </c>
      <c r="C43" s="629">
        <f t="shared" si="5"/>
        <v>45930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ТЕ ТРЕЙД ИНВЕСТ АДСИЦ</v>
      </c>
      <c r="B44" s="625" t="str">
        <f t="shared" si="4"/>
        <v>207612201</v>
      </c>
      <c r="C44" s="629">
        <f t="shared" si="5"/>
        <v>45930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ТЕ ТРЕЙД ИНВЕСТ АДСИЦ</v>
      </c>
      <c r="B45" s="625" t="str">
        <f t="shared" si="4"/>
        <v>207612201</v>
      </c>
      <c r="C45" s="629">
        <f t="shared" si="5"/>
        <v>45930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ТЕ ТРЕЙД ИНВЕСТ АДСИЦ</v>
      </c>
      <c r="B46" s="625" t="str">
        <f t="shared" si="4"/>
        <v>207612201</v>
      </c>
      <c r="C46" s="629">
        <f t="shared" si="5"/>
        <v>45930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ТЕ ТРЕЙД ИНВЕСТ АДСИЦ</v>
      </c>
      <c r="B47" s="625" t="str">
        <f t="shared" si="4"/>
        <v>207612201</v>
      </c>
      <c r="C47" s="629">
        <f t="shared" si="5"/>
        <v>45930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ТЕ ТРЕЙД ИНВЕСТ АДСИЦ</v>
      </c>
      <c r="B48" s="625" t="str">
        <f t="shared" si="4"/>
        <v>207612201</v>
      </c>
      <c r="C48" s="629">
        <f t="shared" si="5"/>
        <v>45930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ТЕ ТРЕЙД ИНВЕСТ АДСИЦ</v>
      </c>
      <c r="B49" s="625" t="str">
        <f t="shared" si="4"/>
        <v>207612201</v>
      </c>
      <c r="C49" s="629">
        <f t="shared" si="5"/>
        <v>45930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375</v>
      </c>
    </row>
    <row r="50" spans="1:8">
      <c r="A50" s="625" t="str">
        <f t="shared" si="3"/>
        <v>ТЕ ТРЕЙД ИНВЕСТ АДСИЦ</v>
      </c>
      <c r="B50" s="625" t="str">
        <f t="shared" si="4"/>
        <v>207612201</v>
      </c>
      <c r="C50" s="629">
        <f t="shared" si="5"/>
        <v>45930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0</v>
      </c>
    </row>
    <row r="51" spans="1:8">
      <c r="A51" s="625" t="str">
        <f t="shared" si="3"/>
        <v>ТЕ ТРЕЙД ИНВЕСТ АДСИЦ</v>
      </c>
      <c r="B51" s="625" t="str">
        <f t="shared" si="4"/>
        <v>207612201</v>
      </c>
      <c r="C51" s="629">
        <f t="shared" si="5"/>
        <v>45930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ТЕ ТРЕЙД ИНВЕСТ АДСИЦ</v>
      </c>
      <c r="B52" s="625" t="str">
        <f t="shared" si="4"/>
        <v>207612201</v>
      </c>
      <c r="C52" s="629">
        <f t="shared" si="5"/>
        <v>45930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ТЕ ТРЕЙД ИНВЕСТ АДСИЦ</v>
      </c>
      <c r="B53" s="625" t="str">
        <f t="shared" si="4"/>
        <v>207612201</v>
      </c>
      <c r="C53" s="629">
        <f t="shared" si="5"/>
        <v>45930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ТЕ ТРЕЙД ИНВЕСТ АДСИЦ</v>
      </c>
      <c r="B54" s="625" t="str">
        <f t="shared" si="4"/>
        <v>207612201</v>
      </c>
      <c r="C54" s="629">
        <f t="shared" si="5"/>
        <v>45930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2</v>
      </c>
    </row>
    <row r="55" spans="1:8">
      <c r="A55" s="625" t="str">
        <f t="shared" si="3"/>
        <v>ТЕ ТРЕЙД ИНВЕСТ АДСИЦ</v>
      </c>
      <c r="B55" s="625" t="str">
        <f t="shared" si="4"/>
        <v>207612201</v>
      </c>
      <c r="C55" s="629">
        <f t="shared" si="5"/>
        <v>45930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ТЕ ТРЕЙД ИНВЕСТ АДСИЦ</v>
      </c>
      <c r="B56" s="625" t="str">
        <f t="shared" si="4"/>
        <v>207612201</v>
      </c>
      <c r="C56" s="629">
        <f t="shared" si="5"/>
        <v>45930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0</v>
      </c>
    </row>
    <row r="57" spans="1:8">
      <c r="A57" s="625" t="str">
        <f t="shared" si="3"/>
        <v>ТЕ ТРЕЙД ИНВЕСТ АДСИЦ</v>
      </c>
      <c r="B57" s="625" t="str">
        <f t="shared" si="4"/>
        <v>207612201</v>
      </c>
      <c r="C57" s="629">
        <f t="shared" si="5"/>
        <v>45930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377</v>
      </c>
    </row>
    <row r="58" spans="1:8">
      <c r="A58" s="625" t="str">
        <f t="shared" si="3"/>
        <v>ТЕ ТРЕЙД ИНВЕСТ АДСИЦ</v>
      </c>
      <c r="B58" s="625" t="str">
        <f t="shared" si="4"/>
        <v>207612201</v>
      </c>
      <c r="C58" s="629">
        <f t="shared" si="5"/>
        <v>45930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ТЕ ТРЕЙД ИНВЕСТ АДСИЦ</v>
      </c>
      <c r="B59" s="625" t="str">
        <f t="shared" si="4"/>
        <v>207612201</v>
      </c>
      <c r="C59" s="629">
        <f t="shared" si="5"/>
        <v>45930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ТЕ ТРЕЙД ИНВЕСТ АДСИЦ</v>
      </c>
      <c r="B60" s="625" t="str">
        <f t="shared" si="4"/>
        <v>207612201</v>
      </c>
      <c r="C60" s="629">
        <f t="shared" si="5"/>
        <v>45930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ТЕ ТРЕЙД ИНВЕСТ АДСИЦ</v>
      </c>
      <c r="B61" s="625" t="str">
        <f t="shared" si="4"/>
        <v>207612201</v>
      </c>
      <c r="C61" s="629">
        <f t="shared" si="5"/>
        <v>45930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ТЕ ТРЕЙД ИНВЕСТ АДСИЦ</v>
      </c>
      <c r="B62" s="625" t="str">
        <f t="shared" si="4"/>
        <v>207612201</v>
      </c>
      <c r="C62" s="629">
        <f t="shared" si="5"/>
        <v>45930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ТЕ ТРЕЙД ИНВЕСТ АДСИЦ</v>
      </c>
      <c r="B63" s="625" t="str">
        <f t="shared" si="4"/>
        <v>207612201</v>
      </c>
      <c r="C63" s="629">
        <f t="shared" si="5"/>
        <v>45930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ТЕ ТРЕЙД ИНВЕСТ АДСИЦ</v>
      </c>
      <c r="B64" s="625" t="str">
        <f t="shared" si="4"/>
        <v>207612201</v>
      </c>
      <c r="C64" s="629">
        <f t="shared" si="5"/>
        <v>45930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ТЕ ТРЕЙД ИНВЕСТ АДСИЦ</v>
      </c>
      <c r="B65" s="625" t="str">
        <f t="shared" si="4"/>
        <v>207612201</v>
      </c>
      <c r="C65" s="629">
        <f t="shared" si="5"/>
        <v>45930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0</v>
      </c>
    </row>
    <row r="66" spans="1:8">
      <c r="A66" s="625" t="str">
        <f t="shared" si="3"/>
        <v>ТЕ ТРЕЙД ИНВЕСТ АДСИЦ</v>
      </c>
      <c r="B66" s="625" t="str">
        <f t="shared" si="4"/>
        <v>207612201</v>
      </c>
      <c r="C66" s="629">
        <f t="shared" si="5"/>
        <v>45930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145</v>
      </c>
    </row>
    <row r="67" spans="1:8">
      <c r="A67" s="625" t="str">
        <f t="shared" ref="A67:A98" si="6">pdeName</f>
        <v>ТЕ ТРЕЙД ИНВЕСТ АДСИЦ</v>
      </c>
      <c r="B67" s="625" t="str">
        <f t="shared" ref="B67:B98" si="7">pdeBulstat</f>
        <v>207612201</v>
      </c>
      <c r="C67" s="629">
        <f t="shared" ref="C67:C98" si="8">endDate</f>
        <v>45930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ТЕ ТРЕЙД ИНВЕСТ АДСИЦ</v>
      </c>
      <c r="B68" s="625" t="str">
        <f t="shared" si="7"/>
        <v>207612201</v>
      </c>
      <c r="C68" s="629">
        <f t="shared" si="8"/>
        <v>45930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ТЕ ТРЕЙД ИНВЕСТ АДСИЦ</v>
      </c>
      <c r="B69" s="625" t="str">
        <f t="shared" si="7"/>
        <v>207612201</v>
      </c>
      <c r="C69" s="629">
        <f t="shared" si="8"/>
        <v>45930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145</v>
      </c>
    </row>
    <row r="70" spans="1:8">
      <c r="A70" s="625" t="str">
        <f t="shared" si="6"/>
        <v>ТЕ ТРЕЙД ИНВЕСТ АДСИЦ</v>
      </c>
      <c r="B70" s="625" t="str">
        <f t="shared" si="7"/>
        <v>207612201</v>
      </c>
      <c r="C70" s="629">
        <f t="shared" si="8"/>
        <v>45930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ТЕ ТРЕЙД ИНВЕСТ АДСИЦ</v>
      </c>
      <c r="B71" s="625" t="str">
        <f t="shared" si="7"/>
        <v>207612201</v>
      </c>
      <c r="C71" s="629">
        <f t="shared" si="8"/>
        <v>45930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522</v>
      </c>
    </row>
    <row r="72" spans="1:8">
      <c r="A72" s="625" t="str">
        <f t="shared" si="6"/>
        <v>ТЕ ТРЕЙД ИНВЕСТ АДСИЦ</v>
      </c>
      <c r="B72" s="625" t="str">
        <f t="shared" si="7"/>
        <v>207612201</v>
      </c>
      <c r="C72" s="629">
        <f t="shared" si="8"/>
        <v>45930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522</v>
      </c>
    </row>
    <row r="73" spans="1:8">
      <c r="A73" s="625" t="str">
        <f t="shared" si="6"/>
        <v>ТЕ ТРЕЙД ИНВЕСТ АДСИЦ</v>
      </c>
      <c r="B73" s="625" t="str">
        <f t="shared" si="7"/>
        <v>207612201</v>
      </c>
      <c r="C73" s="629">
        <f t="shared" si="8"/>
        <v>45930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700</v>
      </c>
    </row>
    <row r="74" spans="1:8">
      <c r="A74" s="625" t="str">
        <f t="shared" si="6"/>
        <v>ТЕ ТРЕЙД ИНВЕСТ АДСИЦ</v>
      </c>
      <c r="B74" s="625" t="str">
        <f t="shared" si="7"/>
        <v>207612201</v>
      </c>
      <c r="C74" s="629">
        <f t="shared" si="8"/>
        <v>45930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ТЕ ТРЕЙД ИНВЕСТ АДСИЦ</v>
      </c>
      <c r="B75" s="625" t="str">
        <f t="shared" si="7"/>
        <v>207612201</v>
      </c>
      <c r="C75" s="629">
        <f t="shared" si="8"/>
        <v>45930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ТЕ ТРЕЙД ИНВЕСТ АДСИЦ</v>
      </c>
      <c r="B76" s="625" t="str">
        <f t="shared" si="7"/>
        <v>207612201</v>
      </c>
      <c r="C76" s="629">
        <f t="shared" si="8"/>
        <v>45930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ТЕ ТРЕЙД ИНВЕСТ АДСИЦ</v>
      </c>
      <c r="B77" s="625" t="str">
        <f t="shared" si="7"/>
        <v>207612201</v>
      </c>
      <c r="C77" s="629">
        <f t="shared" si="8"/>
        <v>45930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ТЕ ТРЕЙД ИНВЕСТ АДСИЦ</v>
      </c>
      <c r="B78" s="625" t="str">
        <f t="shared" si="7"/>
        <v>207612201</v>
      </c>
      <c r="C78" s="629">
        <f t="shared" si="8"/>
        <v>45930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ТЕ ТРЕЙД ИНВЕСТ АДСИЦ</v>
      </c>
      <c r="B79" s="625" t="str">
        <f t="shared" si="7"/>
        <v>207612201</v>
      </c>
      <c r="C79" s="629">
        <f t="shared" si="8"/>
        <v>45930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700</v>
      </c>
    </row>
    <row r="80" spans="1:8">
      <c r="A80" s="625" t="str">
        <f t="shared" si="6"/>
        <v>ТЕ ТРЕЙД ИНВЕСТ АДСИЦ</v>
      </c>
      <c r="B80" s="625" t="str">
        <f t="shared" si="7"/>
        <v>207612201</v>
      </c>
      <c r="C80" s="629">
        <f t="shared" si="8"/>
        <v>45930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ТЕ ТРЕЙД ИНВЕСТ АДСИЦ</v>
      </c>
      <c r="B81" s="625" t="str">
        <f t="shared" si="7"/>
        <v>207612201</v>
      </c>
      <c r="C81" s="629">
        <f t="shared" si="8"/>
        <v>45930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0</v>
      </c>
    </row>
    <row r="82" spans="1:8">
      <c r="A82" s="625" t="str">
        <f t="shared" si="6"/>
        <v>ТЕ ТРЕЙД ИНВЕСТ АДСИЦ</v>
      </c>
      <c r="B82" s="625" t="str">
        <f t="shared" si="7"/>
        <v>207612201</v>
      </c>
      <c r="C82" s="629">
        <f t="shared" si="8"/>
        <v>45930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0</v>
      </c>
    </row>
    <row r="83" spans="1:8">
      <c r="A83" s="625" t="str">
        <f t="shared" si="6"/>
        <v>ТЕ ТРЕЙД ИНВЕСТ АДСИЦ</v>
      </c>
      <c r="B83" s="625" t="str">
        <f t="shared" si="7"/>
        <v>207612201</v>
      </c>
      <c r="C83" s="629">
        <f t="shared" si="8"/>
        <v>45930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ТЕ ТРЕЙД ИНВЕСТ АДСИЦ</v>
      </c>
      <c r="B84" s="625" t="str">
        <f t="shared" si="7"/>
        <v>207612201</v>
      </c>
      <c r="C84" s="629">
        <f t="shared" si="8"/>
        <v>45930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ТЕ ТРЕЙД ИНВЕСТ АДСИЦ</v>
      </c>
      <c r="B85" s="625" t="str">
        <f t="shared" si="7"/>
        <v>207612201</v>
      </c>
      <c r="C85" s="629">
        <f t="shared" si="8"/>
        <v>45930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0</v>
      </c>
    </row>
    <row r="86" spans="1:8">
      <c r="A86" s="625" t="str">
        <f t="shared" si="6"/>
        <v>ТЕ ТРЕЙД ИНВЕСТ АДСИЦ</v>
      </c>
      <c r="B86" s="625" t="str">
        <f t="shared" si="7"/>
        <v>207612201</v>
      </c>
      <c r="C86" s="629">
        <f t="shared" si="8"/>
        <v>45930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0</v>
      </c>
    </row>
    <row r="87" spans="1:8">
      <c r="A87" s="625" t="str">
        <f t="shared" si="6"/>
        <v>ТЕ ТРЕЙД ИНВЕСТ АДСИЦ</v>
      </c>
      <c r="B87" s="625" t="str">
        <f t="shared" si="7"/>
        <v>207612201</v>
      </c>
      <c r="C87" s="629">
        <f t="shared" si="8"/>
        <v>45930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-106</v>
      </c>
    </row>
    <row r="88" spans="1:8">
      <c r="A88" s="625" t="str">
        <f t="shared" si="6"/>
        <v>ТЕ ТРЕЙД ИНВЕСТ АДСИЦ</v>
      </c>
      <c r="B88" s="625" t="str">
        <f t="shared" si="7"/>
        <v>207612201</v>
      </c>
      <c r="C88" s="629">
        <f t="shared" si="8"/>
        <v>45930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0</v>
      </c>
    </row>
    <row r="89" spans="1:8">
      <c r="A89" s="625" t="str">
        <f t="shared" si="6"/>
        <v>ТЕ ТРЕЙД ИНВЕСТ АДСИЦ</v>
      </c>
      <c r="B89" s="625" t="str">
        <f t="shared" si="7"/>
        <v>207612201</v>
      </c>
      <c r="C89" s="629">
        <f t="shared" si="8"/>
        <v>45930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-106</v>
      </c>
    </row>
    <row r="90" spans="1:8">
      <c r="A90" s="625" t="str">
        <f t="shared" si="6"/>
        <v>ТЕ ТРЕЙД ИНВЕСТ АДСИЦ</v>
      </c>
      <c r="B90" s="625" t="str">
        <f t="shared" si="7"/>
        <v>207612201</v>
      </c>
      <c r="C90" s="629">
        <f t="shared" si="8"/>
        <v>45930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ТЕ ТРЕЙД ИНВЕСТ АДСИЦ</v>
      </c>
      <c r="B91" s="625" t="str">
        <f t="shared" si="7"/>
        <v>207612201</v>
      </c>
      <c r="C91" s="629">
        <f t="shared" si="8"/>
        <v>45930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0</v>
      </c>
    </row>
    <row r="92" spans="1:8">
      <c r="A92" s="625" t="str">
        <f t="shared" si="6"/>
        <v>ТЕ ТРЕЙД ИНВЕСТ АДСИЦ</v>
      </c>
      <c r="B92" s="625" t="str">
        <f t="shared" si="7"/>
        <v>207612201</v>
      </c>
      <c r="C92" s="629">
        <f t="shared" si="8"/>
        <v>45930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-81</v>
      </c>
    </row>
    <row r="93" spans="1:8">
      <c r="A93" s="625" t="str">
        <f t="shared" si="6"/>
        <v>ТЕ ТРЕЙД ИНВЕСТ АДСИЦ</v>
      </c>
      <c r="B93" s="625" t="str">
        <f t="shared" si="7"/>
        <v>207612201</v>
      </c>
      <c r="C93" s="629">
        <f t="shared" si="8"/>
        <v>45930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-187</v>
      </c>
    </row>
    <row r="94" spans="1:8">
      <c r="A94" s="625" t="str">
        <f t="shared" si="6"/>
        <v>ТЕ ТРЕЙД ИНВЕСТ АДСИЦ</v>
      </c>
      <c r="B94" s="625" t="str">
        <f t="shared" si="7"/>
        <v>207612201</v>
      </c>
      <c r="C94" s="629">
        <f t="shared" si="8"/>
        <v>45930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513</v>
      </c>
    </row>
    <row r="95" spans="1:8">
      <c r="A95" s="625" t="str">
        <f t="shared" si="6"/>
        <v>ТЕ ТРЕЙД ИНВЕСТ АДСИЦ</v>
      </c>
      <c r="B95" s="625" t="str">
        <f t="shared" si="7"/>
        <v>207612201</v>
      </c>
      <c r="C95" s="629">
        <f t="shared" si="8"/>
        <v>45930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ТЕ ТРЕЙД ИНВЕСТ АДСИЦ</v>
      </c>
      <c r="B96" s="625" t="str">
        <f t="shared" si="7"/>
        <v>207612201</v>
      </c>
      <c r="C96" s="629">
        <f t="shared" si="8"/>
        <v>45930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ТЕ ТРЕЙД ИНВЕСТ АДСИЦ</v>
      </c>
      <c r="B97" s="625" t="str">
        <f t="shared" si="7"/>
        <v>207612201</v>
      </c>
      <c r="C97" s="629">
        <f t="shared" si="8"/>
        <v>45930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ТЕ ТРЕЙД ИНВЕСТ АДСИЦ</v>
      </c>
      <c r="B98" s="625" t="str">
        <f t="shared" si="7"/>
        <v>207612201</v>
      </c>
      <c r="C98" s="629">
        <f t="shared" si="8"/>
        <v>45930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ТЕ ТРЕЙД ИНВЕСТ АДСИЦ</v>
      </c>
      <c r="B99" s="625" t="str">
        <f t="shared" ref="B99:B125" si="10">pdeBulstat</f>
        <v>207612201</v>
      </c>
      <c r="C99" s="629">
        <f t="shared" ref="C99:C125" si="11">endDate</f>
        <v>45930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ТЕ ТРЕЙД ИНВЕСТ АДСИЦ</v>
      </c>
      <c r="B100" s="625" t="str">
        <f t="shared" si="10"/>
        <v>207612201</v>
      </c>
      <c r="C100" s="629">
        <f t="shared" si="11"/>
        <v>45930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ТЕ ТРЕЙД ИНВЕСТ АДСИЦ</v>
      </c>
      <c r="B101" s="625" t="str">
        <f t="shared" si="10"/>
        <v>207612201</v>
      </c>
      <c r="C101" s="629">
        <f t="shared" si="11"/>
        <v>45930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ТЕ ТРЕЙД ИНВЕСТ АДСИЦ</v>
      </c>
      <c r="B102" s="625" t="str">
        <f t="shared" si="10"/>
        <v>207612201</v>
      </c>
      <c r="C102" s="629">
        <f t="shared" si="11"/>
        <v>45930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ТЕ ТРЕЙД ИНВЕСТ АДСИЦ</v>
      </c>
      <c r="B103" s="625" t="str">
        <f t="shared" si="10"/>
        <v>207612201</v>
      </c>
      <c r="C103" s="629">
        <f t="shared" si="11"/>
        <v>45930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ТЕ ТРЕЙД ИНВЕСТ АДСИЦ</v>
      </c>
      <c r="B104" s="625" t="str">
        <f t="shared" si="10"/>
        <v>207612201</v>
      </c>
      <c r="C104" s="629">
        <f t="shared" si="11"/>
        <v>45930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ТЕ ТРЕЙД ИНВЕСТ АДСИЦ</v>
      </c>
      <c r="B105" s="625" t="str">
        <f t="shared" si="10"/>
        <v>207612201</v>
      </c>
      <c r="C105" s="629">
        <f t="shared" si="11"/>
        <v>45930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ТЕ ТРЕЙД ИНВЕСТ АДСИЦ</v>
      </c>
      <c r="B106" s="625" t="str">
        <f t="shared" si="10"/>
        <v>207612201</v>
      </c>
      <c r="C106" s="629">
        <f t="shared" si="11"/>
        <v>45930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ТЕ ТРЕЙД ИНВЕСТ АДСИЦ</v>
      </c>
      <c r="B107" s="625" t="str">
        <f t="shared" si="10"/>
        <v>207612201</v>
      </c>
      <c r="C107" s="629">
        <f t="shared" si="11"/>
        <v>45930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0</v>
      </c>
    </row>
    <row r="108" spans="1:8">
      <c r="A108" s="625" t="str">
        <f t="shared" si="9"/>
        <v>ТЕ ТРЕЙД ИНВЕСТ АДСИЦ</v>
      </c>
      <c r="B108" s="625" t="str">
        <f t="shared" si="10"/>
        <v>207612201</v>
      </c>
      <c r="C108" s="629">
        <f t="shared" si="11"/>
        <v>45930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ТЕ ТРЕЙД ИНВЕСТ АДСИЦ</v>
      </c>
      <c r="B109" s="625" t="str">
        <f t="shared" si="10"/>
        <v>207612201</v>
      </c>
      <c r="C109" s="629">
        <f t="shared" si="11"/>
        <v>45930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ТЕ ТРЕЙД ИНВЕСТ АДСИЦ</v>
      </c>
      <c r="B110" s="625" t="str">
        <f t="shared" si="10"/>
        <v>207612201</v>
      </c>
      <c r="C110" s="629">
        <f t="shared" si="11"/>
        <v>45930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9</v>
      </c>
    </row>
    <row r="111" spans="1:8">
      <c r="A111" s="625" t="str">
        <f t="shared" si="9"/>
        <v>ТЕ ТРЕЙД ИНВЕСТ АДСИЦ</v>
      </c>
      <c r="B111" s="625" t="str">
        <f t="shared" si="10"/>
        <v>207612201</v>
      </c>
      <c r="C111" s="629">
        <f t="shared" si="11"/>
        <v>45930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1</v>
      </c>
    </row>
    <row r="112" spans="1:8">
      <c r="A112" s="625" t="str">
        <f t="shared" si="9"/>
        <v>ТЕ ТРЕЙД ИНВЕСТ АДСИЦ</v>
      </c>
      <c r="B112" s="625" t="str">
        <f t="shared" si="10"/>
        <v>207612201</v>
      </c>
      <c r="C112" s="629">
        <f t="shared" si="11"/>
        <v>45930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ТЕ ТРЕЙД ИНВЕСТ АДСИЦ</v>
      </c>
      <c r="B113" s="625" t="str">
        <f t="shared" si="10"/>
        <v>207612201</v>
      </c>
      <c r="C113" s="629">
        <f t="shared" si="11"/>
        <v>45930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2</v>
      </c>
    </row>
    <row r="114" spans="1:8">
      <c r="A114" s="625" t="str">
        <f t="shared" si="9"/>
        <v>ТЕ ТРЕЙД ИНВЕСТ АДСИЦ</v>
      </c>
      <c r="B114" s="625" t="str">
        <f t="shared" si="10"/>
        <v>207612201</v>
      </c>
      <c r="C114" s="629">
        <f t="shared" si="11"/>
        <v>45930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ТЕ ТРЕЙД ИНВЕСТ АДСИЦ</v>
      </c>
      <c r="B115" s="625" t="str">
        <f t="shared" si="10"/>
        <v>207612201</v>
      </c>
      <c r="C115" s="629">
        <f t="shared" si="11"/>
        <v>45930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5</v>
      </c>
    </row>
    <row r="116" spans="1:8">
      <c r="A116" s="625" t="str">
        <f t="shared" si="9"/>
        <v>ТЕ ТРЕЙД ИНВЕСТ АДСИЦ</v>
      </c>
      <c r="B116" s="625" t="str">
        <f t="shared" si="10"/>
        <v>207612201</v>
      </c>
      <c r="C116" s="629">
        <f t="shared" si="11"/>
        <v>45930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ТЕ ТРЕЙД ИНВЕСТ АДСИЦ</v>
      </c>
      <c r="B117" s="625" t="str">
        <f t="shared" si="10"/>
        <v>207612201</v>
      </c>
      <c r="C117" s="629">
        <f t="shared" si="11"/>
        <v>45930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1</v>
      </c>
    </row>
    <row r="118" spans="1:8">
      <c r="A118" s="625" t="str">
        <f t="shared" si="9"/>
        <v>ТЕ ТРЕЙД ИНВЕСТ АДСИЦ</v>
      </c>
      <c r="B118" s="625" t="str">
        <f t="shared" si="10"/>
        <v>207612201</v>
      </c>
      <c r="C118" s="629">
        <f t="shared" si="11"/>
        <v>45930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0</v>
      </c>
    </row>
    <row r="119" spans="1:8">
      <c r="A119" s="625" t="str">
        <f t="shared" si="9"/>
        <v>ТЕ ТРЕЙД ИНВЕСТ АДСИЦ</v>
      </c>
      <c r="B119" s="625" t="str">
        <f t="shared" si="10"/>
        <v>207612201</v>
      </c>
      <c r="C119" s="629">
        <f t="shared" si="11"/>
        <v>45930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ТЕ ТРЕЙД ИНВЕСТ АДСИЦ</v>
      </c>
      <c r="B120" s="625" t="str">
        <f t="shared" si="10"/>
        <v>207612201</v>
      </c>
      <c r="C120" s="629">
        <f t="shared" si="11"/>
        <v>45930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9</v>
      </c>
    </row>
    <row r="121" spans="1:8">
      <c r="A121" s="625" t="str">
        <f t="shared" si="9"/>
        <v>ТЕ ТРЕЙД ИНВЕСТ АДСИЦ</v>
      </c>
      <c r="B121" s="625" t="str">
        <f t="shared" si="10"/>
        <v>207612201</v>
      </c>
      <c r="C121" s="629">
        <f t="shared" si="11"/>
        <v>45930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ТЕ ТРЕЙД ИНВЕСТ АДСИЦ</v>
      </c>
      <c r="B122" s="625" t="str">
        <f t="shared" si="10"/>
        <v>207612201</v>
      </c>
      <c r="C122" s="629">
        <f t="shared" si="11"/>
        <v>45930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ТЕ ТРЕЙД ИНВЕСТ АДСИЦ</v>
      </c>
      <c r="B123" s="625" t="str">
        <f t="shared" si="10"/>
        <v>207612201</v>
      </c>
      <c r="C123" s="629">
        <f t="shared" si="11"/>
        <v>45930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ТЕ ТРЕЙД ИНВЕСТ АДСИЦ</v>
      </c>
      <c r="B124" s="625" t="str">
        <f t="shared" si="10"/>
        <v>207612201</v>
      </c>
      <c r="C124" s="629">
        <f t="shared" si="11"/>
        <v>45930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9</v>
      </c>
    </row>
    <row r="125" spans="1:8">
      <c r="A125" s="625" t="str">
        <f t="shared" si="9"/>
        <v>ТЕ ТРЕЙД ИНВЕСТ АДСИЦ</v>
      </c>
      <c r="B125" s="625" t="str">
        <f t="shared" si="10"/>
        <v>207612201</v>
      </c>
      <c r="C125" s="629">
        <f t="shared" si="11"/>
        <v>45930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522</v>
      </c>
    </row>
    <row r="126" spans="1:8" s="441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ТЕ ТРЕЙД ИНВЕСТ АДСИЦ</v>
      </c>
      <c r="B127" s="625" t="str">
        <f t="shared" ref="B127:B158" si="13">pdeBulstat</f>
        <v>207612201</v>
      </c>
      <c r="C127" s="629">
        <f t="shared" ref="C127:C158" si="14">endDate</f>
        <v>45930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ТЕ ТРЕЙД ИНВЕСТ АДСИЦ</v>
      </c>
      <c r="B128" s="625" t="str">
        <f t="shared" si="13"/>
        <v>207612201</v>
      </c>
      <c r="C128" s="629">
        <f t="shared" si="14"/>
        <v>45930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28</v>
      </c>
    </row>
    <row r="129" spans="1:8">
      <c r="A129" s="625" t="str">
        <f t="shared" si="12"/>
        <v>ТЕ ТРЕЙД ИНВЕСТ АДСИЦ</v>
      </c>
      <c r="B129" s="625" t="str">
        <f t="shared" si="13"/>
        <v>207612201</v>
      </c>
      <c r="C129" s="629">
        <f t="shared" si="14"/>
        <v>45930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0</v>
      </c>
    </row>
    <row r="130" spans="1:8">
      <c r="A130" s="625" t="str">
        <f t="shared" si="12"/>
        <v>ТЕ ТРЕЙД ИНВЕСТ АДСИЦ</v>
      </c>
      <c r="B130" s="625" t="str">
        <f t="shared" si="13"/>
        <v>207612201</v>
      </c>
      <c r="C130" s="629">
        <f t="shared" si="14"/>
        <v>45930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48</v>
      </c>
    </row>
    <row r="131" spans="1:8">
      <c r="A131" s="625" t="str">
        <f t="shared" si="12"/>
        <v>ТЕ ТРЕЙД ИНВЕСТ АДСИЦ</v>
      </c>
      <c r="B131" s="625" t="str">
        <f t="shared" si="13"/>
        <v>207612201</v>
      </c>
      <c r="C131" s="629">
        <f t="shared" si="14"/>
        <v>45930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3</v>
      </c>
    </row>
    <row r="132" spans="1:8">
      <c r="A132" s="625" t="str">
        <f t="shared" si="12"/>
        <v>ТЕ ТРЕЙД ИНВЕСТ АДСИЦ</v>
      </c>
      <c r="B132" s="625" t="str">
        <f t="shared" si="13"/>
        <v>207612201</v>
      </c>
      <c r="C132" s="629">
        <f t="shared" si="14"/>
        <v>45930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0</v>
      </c>
    </row>
    <row r="133" spans="1:8">
      <c r="A133" s="625" t="str">
        <f t="shared" si="12"/>
        <v>ТЕ ТРЕЙД ИНВЕСТ АДСИЦ</v>
      </c>
      <c r="B133" s="625" t="str">
        <f t="shared" si="13"/>
        <v>207612201</v>
      </c>
      <c r="C133" s="629">
        <f t="shared" si="14"/>
        <v>45930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ТЕ ТРЕЙД ИНВЕСТ АДСИЦ</v>
      </c>
      <c r="B134" s="625" t="str">
        <f t="shared" si="13"/>
        <v>207612201</v>
      </c>
      <c r="C134" s="629">
        <f t="shared" si="14"/>
        <v>45930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0</v>
      </c>
    </row>
    <row r="135" spans="1:8">
      <c r="A135" s="625" t="str">
        <f t="shared" si="12"/>
        <v>ТЕ ТРЕЙД ИНВЕСТ АДСИЦ</v>
      </c>
      <c r="B135" s="625" t="str">
        <f t="shared" si="13"/>
        <v>207612201</v>
      </c>
      <c r="C135" s="629">
        <f t="shared" si="14"/>
        <v>45930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ТЕ ТРЕЙД ИНВЕСТ АДСИЦ</v>
      </c>
      <c r="B136" s="625" t="str">
        <f t="shared" si="13"/>
        <v>207612201</v>
      </c>
      <c r="C136" s="629">
        <f t="shared" si="14"/>
        <v>45930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ТЕ ТРЕЙД ИНВЕСТ АДСИЦ</v>
      </c>
      <c r="B137" s="625" t="str">
        <f t="shared" si="13"/>
        <v>207612201</v>
      </c>
      <c r="C137" s="629">
        <f t="shared" si="14"/>
        <v>45930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79</v>
      </c>
    </row>
    <row r="138" spans="1:8">
      <c r="A138" s="625" t="str">
        <f t="shared" si="12"/>
        <v>ТЕ ТРЕЙД ИНВЕСТ АДСИЦ</v>
      </c>
      <c r="B138" s="625" t="str">
        <f t="shared" si="13"/>
        <v>207612201</v>
      </c>
      <c r="C138" s="629">
        <f t="shared" si="14"/>
        <v>45930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0</v>
      </c>
    </row>
    <row r="139" spans="1:8">
      <c r="A139" s="625" t="str">
        <f t="shared" si="12"/>
        <v>ТЕ ТРЕЙД ИНВЕСТ АДСИЦ</v>
      </c>
      <c r="B139" s="625" t="str">
        <f t="shared" si="13"/>
        <v>207612201</v>
      </c>
      <c r="C139" s="629">
        <f t="shared" si="14"/>
        <v>45930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0</v>
      </c>
    </row>
    <row r="140" spans="1:8">
      <c r="A140" s="625" t="str">
        <f t="shared" si="12"/>
        <v>ТЕ ТРЕЙД ИНВЕСТ АДСИЦ</v>
      </c>
      <c r="B140" s="625" t="str">
        <f t="shared" si="13"/>
        <v>207612201</v>
      </c>
      <c r="C140" s="629">
        <f t="shared" si="14"/>
        <v>45930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ТЕ ТРЕЙД ИНВЕСТ АДСИЦ</v>
      </c>
      <c r="B141" s="625" t="str">
        <f t="shared" si="13"/>
        <v>207612201</v>
      </c>
      <c r="C141" s="629">
        <f t="shared" si="14"/>
        <v>45930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2</v>
      </c>
    </row>
    <row r="142" spans="1:8">
      <c r="A142" s="625" t="str">
        <f t="shared" si="12"/>
        <v>ТЕ ТРЕЙД ИНВЕСТ АДСИЦ</v>
      </c>
      <c r="B142" s="625" t="str">
        <f t="shared" si="13"/>
        <v>207612201</v>
      </c>
      <c r="C142" s="629">
        <f t="shared" si="14"/>
        <v>45930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2</v>
      </c>
    </row>
    <row r="143" spans="1:8">
      <c r="A143" s="625" t="str">
        <f t="shared" si="12"/>
        <v>ТЕ ТРЕЙД ИНВЕСТ АДСИЦ</v>
      </c>
      <c r="B143" s="625" t="str">
        <f t="shared" si="13"/>
        <v>207612201</v>
      </c>
      <c r="C143" s="629">
        <f t="shared" si="14"/>
        <v>45930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81</v>
      </c>
    </row>
    <row r="144" spans="1:8">
      <c r="A144" s="625" t="str">
        <f t="shared" si="12"/>
        <v>ТЕ ТРЕЙД ИНВЕСТ АДСИЦ</v>
      </c>
      <c r="B144" s="625" t="str">
        <f t="shared" si="13"/>
        <v>207612201</v>
      </c>
      <c r="C144" s="629">
        <f t="shared" si="14"/>
        <v>45930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0</v>
      </c>
    </row>
    <row r="145" spans="1:8">
      <c r="A145" s="625" t="str">
        <f t="shared" si="12"/>
        <v>ТЕ ТРЕЙД ИНВЕСТ АДСИЦ</v>
      </c>
      <c r="B145" s="625" t="str">
        <f t="shared" si="13"/>
        <v>207612201</v>
      </c>
      <c r="C145" s="629">
        <f t="shared" si="14"/>
        <v>45930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ТЕ ТРЕЙД ИНВЕСТ АДСИЦ</v>
      </c>
      <c r="B146" s="625" t="str">
        <f t="shared" si="13"/>
        <v>207612201</v>
      </c>
      <c r="C146" s="629">
        <f t="shared" si="14"/>
        <v>45930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ТЕ ТРЕЙД ИНВЕСТ АДСИЦ</v>
      </c>
      <c r="B147" s="625" t="str">
        <f t="shared" si="13"/>
        <v>207612201</v>
      </c>
      <c r="C147" s="629">
        <f t="shared" si="14"/>
        <v>45930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81</v>
      </c>
    </row>
    <row r="148" spans="1:8">
      <c r="A148" s="625" t="str">
        <f t="shared" si="12"/>
        <v>ТЕ ТРЕЙД ИНВЕСТ АДСИЦ</v>
      </c>
      <c r="B148" s="625" t="str">
        <f t="shared" si="13"/>
        <v>207612201</v>
      </c>
      <c r="C148" s="629">
        <f t="shared" si="14"/>
        <v>45930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0</v>
      </c>
    </row>
    <row r="149" spans="1:8">
      <c r="A149" s="625" t="str">
        <f t="shared" si="12"/>
        <v>ТЕ ТРЕЙД ИНВЕСТ АДСИЦ</v>
      </c>
      <c r="B149" s="625" t="str">
        <f t="shared" si="13"/>
        <v>207612201</v>
      </c>
      <c r="C149" s="629">
        <f t="shared" si="14"/>
        <v>45930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ТЕ ТРЕЙД ИНВЕСТ АДСИЦ</v>
      </c>
      <c r="B150" s="625" t="str">
        <f t="shared" si="13"/>
        <v>207612201</v>
      </c>
      <c r="C150" s="629">
        <f t="shared" si="14"/>
        <v>45930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ТЕ ТРЕЙД ИНВЕСТ АДСИЦ</v>
      </c>
      <c r="B151" s="625" t="str">
        <f t="shared" si="13"/>
        <v>207612201</v>
      </c>
      <c r="C151" s="629">
        <f t="shared" si="14"/>
        <v>45930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ТЕ ТРЕЙД ИНВЕСТ АДСИЦ</v>
      </c>
      <c r="B152" s="625" t="str">
        <f t="shared" si="13"/>
        <v>207612201</v>
      </c>
      <c r="C152" s="629">
        <f t="shared" si="14"/>
        <v>45930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ТЕ ТРЕЙД ИНВЕСТ АДСИЦ</v>
      </c>
      <c r="B153" s="625" t="str">
        <f t="shared" si="13"/>
        <v>207612201</v>
      </c>
      <c r="C153" s="629">
        <f t="shared" si="14"/>
        <v>45930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0</v>
      </c>
    </row>
    <row r="154" spans="1:8">
      <c r="A154" s="625" t="str">
        <f t="shared" si="12"/>
        <v>ТЕ ТРЕЙД ИНВЕСТ АДСИЦ</v>
      </c>
      <c r="B154" s="625" t="str">
        <f t="shared" si="13"/>
        <v>207612201</v>
      </c>
      <c r="C154" s="629">
        <f t="shared" si="14"/>
        <v>45930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ТЕ ТРЕЙД ИНВЕСТ АДСИЦ</v>
      </c>
      <c r="B155" s="625" t="str">
        <f t="shared" si="13"/>
        <v>207612201</v>
      </c>
      <c r="C155" s="629">
        <f t="shared" si="14"/>
        <v>45930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0</v>
      </c>
    </row>
    <row r="156" spans="1:8">
      <c r="A156" s="625" t="str">
        <f t="shared" si="12"/>
        <v>ТЕ ТРЕЙД ИНВЕСТ АДСИЦ</v>
      </c>
      <c r="B156" s="625" t="str">
        <f t="shared" si="13"/>
        <v>207612201</v>
      </c>
      <c r="C156" s="629">
        <f t="shared" si="14"/>
        <v>45930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81</v>
      </c>
    </row>
    <row r="157" spans="1:8">
      <c r="A157" s="625" t="str">
        <f t="shared" si="12"/>
        <v>ТЕ ТРЕЙД ИНВЕСТ АДСИЦ</v>
      </c>
      <c r="B157" s="625" t="str">
        <f t="shared" si="13"/>
        <v>207612201</v>
      </c>
      <c r="C157" s="629">
        <f t="shared" si="14"/>
        <v>45930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ТЕ ТРЕЙД ИНВЕСТ АДСИЦ</v>
      </c>
      <c r="B158" s="625" t="str">
        <f t="shared" si="13"/>
        <v>207612201</v>
      </c>
      <c r="C158" s="629">
        <f t="shared" si="14"/>
        <v>45930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ТЕ ТРЕЙД ИНВЕСТ АДСИЦ</v>
      </c>
      <c r="B159" s="625" t="str">
        <f t="shared" ref="B159:B179" si="16">pdeBulstat</f>
        <v>207612201</v>
      </c>
      <c r="C159" s="629">
        <f t="shared" ref="C159:C179" si="17">endDate</f>
        <v>45930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0</v>
      </c>
    </row>
    <row r="160" spans="1:8">
      <c r="A160" s="625" t="str">
        <f t="shared" si="15"/>
        <v>ТЕ ТРЕЙД ИНВЕСТ АДСИЦ</v>
      </c>
      <c r="B160" s="625" t="str">
        <f t="shared" si="16"/>
        <v>207612201</v>
      </c>
      <c r="C160" s="629">
        <f t="shared" si="17"/>
        <v>45930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ТЕ ТРЕЙД ИНВЕСТ АДСИЦ</v>
      </c>
      <c r="B161" s="625" t="str">
        <f t="shared" si="16"/>
        <v>207612201</v>
      </c>
      <c r="C161" s="629">
        <f t="shared" si="17"/>
        <v>45930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0</v>
      </c>
    </row>
    <row r="162" spans="1:8">
      <c r="A162" s="625" t="str">
        <f t="shared" si="15"/>
        <v>ТЕ ТРЕЙД ИНВЕСТ АДСИЦ</v>
      </c>
      <c r="B162" s="625" t="str">
        <f t="shared" si="16"/>
        <v>207612201</v>
      </c>
      <c r="C162" s="629">
        <f t="shared" si="17"/>
        <v>45930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ТЕ ТРЕЙД ИНВЕСТ АДСИЦ</v>
      </c>
      <c r="B163" s="625" t="str">
        <f t="shared" si="16"/>
        <v>207612201</v>
      </c>
      <c r="C163" s="629">
        <f t="shared" si="17"/>
        <v>45930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ТЕ ТРЕЙД ИНВЕСТ АДСИЦ</v>
      </c>
      <c r="B164" s="625" t="str">
        <f t="shared" si="16"/>
        <v>207612201</v>
      </c>
      <c r="C164" s="629">
        <f t="shared" si="17"/>
        <v>45930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ТЕ ТРЕЙД ИНВЕСТ АДСИЦ</v>
      </c>
      <c r="B165" s="625" t="str">
        <f t="shared" si="16"/>
        <v>207612201</v>
      </c>
      <c r="C165" s="629">
        <f t="shared" si="17"/>
        <v>45930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ТЕ ТРЕЙД ИНВЕСТ АДСИЦ</v>
      </c>
      <c r="B166" s="625" t="str">
        <f t="shared" si="16"/>
        <v>207612201</v>
      </c>
      <c r="C166" s="629">
        <f t="shared" si="17"/>
        <v>45930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0</v>
      </c>
    </row>
    <row r="167" spans="1:8">
      <c r="A167" s="625" t="str">
        <f t="shared" si="15"/>
        <v>ТЕ ТРЕЙД ИНВЕСТ АДСИЦ</v>
      </c>
      <c r="B167" s="625" t="str">
        <f t="shared" si="16"/>
        <v>207612201</v>
      </c>
      <c r="C167" s="629">
        <f t="shared" si="17"/>
        <v>45930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0</v>
      </c>
    </row>
    <row r="168" spans="1:8">
      <c r="A168" s="625" t="str">
        <f t="shared" si="15"/>
        <v>ТЕ ТРЕЙД ИНВЕСТ АДСИЦ</v>
      </c>
      <c r="B168" s="625" t="str">
        <f t="shared" si="16"/>
        <v>207612201</v>
      </c>
      <c r="C168" s="629">
        <f t="shared" si="17"/>
        <v>45930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0</v>
      </c>
    </row>
    <row r="169" spans="1:8">
      <c r="A169" s="625" t="str">
        <f t="shared" si="15"/>
        <v>ТЕ ТРЕЙД ИНВЕСТ АДСИЦ</v>
      </c>
      <c r="B169" s="625" t="str">
        <f t="shared" si="16"/>
        <v>207612201</v>
      </c>
      <c r="C169" s="629">
        <f t="shared" si="17"/>
        <v>45930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0</v>
      </c>
    </row>
    <row r="170" spans="1:8">
      <c r="A170" s="625" t="str">
        <f t="shared" si="15"/>
        <v>ТЕ ТРЕЙД ИНВЕСТ АДСИЦ</v>
      </c>
      <c r="B170" s="625" t="str">
        <f t="shared" si="16"/>
        <v>207612201</v>
      </c>
      <c r="C170" s="629">
        <f t="shared" si="17"/>
        <v>45930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0</v>
      </c>
    </row>
    <row r="171" spans="1:8">
      <c r="A171" s="625" t="str">
        <f t="shared" si="15"/>
        <v>ТЕ ТРЕЙД ИНВЕСТ АДСИЦ</v>
      </c>
      <c r="B171" s="625" t="str">
        <f t="shared" si="16"/>
        <v>207612201</v>
      </c>
      <c r="C171" s="629">
        <f t="shared" si="17"/>
        <v>45930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81</v>
      </c>
    </row>
    <row r="172" spans="1:8">
      <c r="A172" s="625" t="str">
        <f t="shared" si="15"/>
        <v>ТЕ ТРЕЙД ИНВЕСТ АДСИЦ</v>
      </c>
      <c r="B172" s="625" t="str">
        <f t="shared" si="16"/>
        <v>207612201</v>
      </c>
      <c r="C172" s="629">
        <f t="shared" si="17"/>
        <v>45930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ТЕ ТРЕЙД ИНВЕСТ АДСИЦ</v>
      </c>
      <c r="B173" s="625" t="str">
        <f t="shared" si="16"/>
        <v>207612201</v>
      </c>
      <c r="C173" s="629">
        <f t="shared" si="17"/>
        <v>45930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ТЕ ТРЕЙД ИНВЕСТ АДСИЦ</v>
      </c>
      <c r="B174" s="625" t="str">
        <f t="shared" si="16"/>
        <v>207612201</v>
      </c>
      <c r="C174" s="629">
        <f t="shared" si="17"/>
        <v>45930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0</v>
      </c>
    </row>
    <row r="175" spans="1:8">
      <c r="A175" s="625" t="str">
        <f t="shared" si="15"/>
        <v>ТЕ ТРЕЙД ИНВЕСТ АДСИЦ</v>
      </c>
      <c r="B175" s="625" t="str">
        <f t="shared" si="16"/>
        <v>207612201</v>
      </c>
      <c r="C175" s="629">
        <f t="shared" si="17"/>
        <v>45930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81</v>
      </c>
    </row>
    <row r="176" spans="1:8">
      <c r="A176" s="625" t="str">
        <f t="shared" si="15"/>
        <v>ТЕ ТРЕЙД ИНВЕСТ АДСИЦ</v>
      </c>
      <c r="B176" s="625" t="str">
        <f t="shared" si="16"/>
        <v>207612201</v>
      </c>
      <c r="C176" s="629">
        <f t="shared" si="17"/>
        <v>45930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81</v>
      </c>
    </row>
    <row r="177" spans="1:8">
      <c r="A177" s="625" t="str">
        <f t="shared" si="15"/>
        <v>ТЕ ТРЕЙД ИНВЕСТ АДСИЦ</v>
      </c>
      <c r="B177" s="625" t="str">
        <f t="shared" si="16"/>
        <v>207612201</v>
      </c>
      <c r="C177" s="629">
        <f t="shared" si="17"/>
        <v>45930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ТЕ ТРЕЙД ИНВЕСТ АДСИЦ</v>
      </c>
      <c r="B178" s="625" t="str">
        <f t="shared" si="16"/>
        <v>207612201</v>
      </c>
      <c r="C178" s="629">
        <f t="shared" si="17"/>
        <v>45930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81</v>
      </c>
    </row>
    <row r="179" spans="1:8">
      <c r="A179" s="625" t="str">
        <f t="shared" si="15"/>
        <v>ТЕ ТРЕЙД ИНВЕСТ АДСИЦ</v>
      </c>
      <c r="B179" s="625" t="str">
        <f t="shared" si="16"/>
        <v>207612201</v>
      </c>
      <c r="C179" s="629">
        <f t="shared" si="17"/>
        <v>45930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81</v>
      </c>
    </row>
    <row r="180" spans="1:8" s="441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ТЕ ТРЕЙД ИНВЕСТ АДСИЦ</v>
      </c>
      <c r="B181" s="625" t="str">
        <f t="shared" ref="B181:B216" si="19">pdeBulstat</f>
        <v>207612201</v>
      </c>
      <c r="C181" s="629">
        <f t="shared" ref="C181:C216" si="20">endDate</f>
        <v>45930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0</v>
      </c>
    </row>
    <row r="182" spans="1:8">
      <c r="A182" s="625" t="str">
        <f t="shared" si="18"/>
        <v>ТЕ ТРЕЙД ИНВЕСТ АДСИЦ</v>
      </c>
      <c r="B182" s="625" t="str">
        <f t="shared" si="19"/>
        <v>207612201</v>
      </c>
      <c r="C182" s="629">
        <f t="shared" si="20"/>
        <v>45930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-40</v>
      </c>
    </row>
    <row r="183" spans="1:8">
      <c r="A183" s="625" t="str">
        <f t="shared" si="18"/>
        <v>ТЕ ТРЕЙД ИНВЕСТ АДСИЦ</v>
      </c>
      <c r="B183" s="625" t="str">
        <f t="shared" si="19"/>
        <v>207612201</v>
      </c>
      <c r="C183" s="629">
        <f t="shared" si="20"/>
        <v>45930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ТЕ ТРЕЙД ИНВЕСТ АДСИЦ</v>
      </c>
      <c r="B184" s="625" t="str">
        <f t="shared" si="19"/>
        <v>207612201</v>
      </c>
      <c r="C184" s="629">
        <f t="shared" si="20"/>
        <v>45930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-49</v>
      </c>
    </row>
    <row r="185" spans="1:8">
      <c r="A185" s="625" t="str">
        <f t="shared" si="18"/>
        <v>ТЕ ТРЕЙД ИНВЕСТ АДСИЦ</v>
      </c>
      <c r="B185" s="625" t="str">
        <f t="shared" si="19"/>
        <v>207612201</v>
      </c>
      <c r="C185" s="629">
        <f t="shared" si="20"/>
        <v>45930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2</v>
      </c>
    </row>
    <row r="186" spans="1:8">
      <c r="A186" s="625" t="str">
        <f t="shared" si="18"/>
        <v>ТЕ ТРЕЙД ИНВЕСТ АДСИЦ</v>
      </c>
      <c r="B186" s="625" t="str">
        <f t="shared" si="19"/>
        <v>207612201</v>
      </c>
      <c r="C186" s="629">
        <f t="shared" si="20"/>
        <v>45930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ТЕ ТРЕЙД ИНВЕСТ АДСИЦ</v>
      </c>
      <c r="B187" s="625" t="str">
        <f t="shared" si="19"/>
        <v>207612201</v>
      </c>
      <c r="C187" s="629">
        <f t="shared" si="20"/>
        <v>45930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0</v>
      </c>
    </row>
    <row r="188" spans="1:8">
      <c r="A188" s="625" t="str">
        <f t="shared" si="18"/>
        <v>ТЕ ТРЕЙД ИНВЕСТ АДСИЦ</v>
      </c>
      <c r="B188" s="625" t="str">
        <f t="shared" si="19"/>
        <v>207612201</v>
      </c>
      <c r="C188" s="629">
        <f t="shared" si="20"/>
        <v>45930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ТЕ ТРЕЙД ИНВЕСТ АДСИЦ</v>
      </c>
      <c r="B189" s="625" t="str">
        <f t="shared" si="19"/>
        <v>207612201</v>
      </c>
      <c r="C189" s="629">
        <f t="shared" si="20"/>
        <v>45930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ТЕ ТРЕЙД ИНВЕСТ АДСИЦ</v>
      </c>
      <c r="B190" s="625" t="str">
        <f t="shared" si="19"/>
        <v>207612201</v>
      </c>
      <c r="C190" s="629">
        <f t="shared" si="20"/>
        <v>45930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0</v>
      </c>
    </row>
    <row r="191" spans="1:8">
      <c r="A191" s="625" t="str">
        <f t="shared" si="18"/>
        <v>ТЕ ТРЕЙД ИНВЕСТ АДСИЦ</v>
      </c>
      <c r="B191" s="625" t="str">
        <f t="shared" si="19"/>
        <v>207612201</v>
      </c>
      <c r="C191" s="629">
        <f t="shared" si="20"/>
        <v>45930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-87</v>
      </c>
    </row>
    <row r="192" spans="1:8">
      <c r="A192" s="625" t="str">
        <f t="shared" si="18"/>
        <v>ТЕ ТРЕЙД ИНВЕСТ АДСИЦ</v>
      </c>
      <c r="B192" s="625" t="str">
        <f t="shared" si="19"/>
        <v>207612201</v>
      </c>
      <c r="C192" s="629">
        <f t="shared" si="20"/>
        <v>45930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0</v>
      </c>
    </row>
    <row r="193" spans="1:8">
      <c r="A193" s="625" t="str">
        <f t="shared" si="18"/>
        <v>ТЕ ТРЕЙД ИНВЕСТ АДСИЦ</v>
      </c>
      <c r="B193" s="625" t="str">
        <f t="shared" si="19"/>
        <v>207612201</v>
      </c>
      <c r="C193" s="629">
        <f t="shared" si="20"/>
        <v>45930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0</v>
      </c>
    </row>
    <row r="194" spans="1:8">
      <c r="A194" s="625" t="str">
        <f t="shared" si="18"/>
        <v>ТЕ ТРЕЙД ИНВЕСТ АДСИЦ</v>
      </c>
      <c r="B194" s="625" t="str">
        <f t="shared" si="19"/>
        <v>207612201</v>
      </c>
      <c r="C194" s="629">
        <f t="shared" si="20"/>
        <v>45930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0</v>
      </c>
    </row>
    <row r="195" spans="1:8">
      <c r="A195" s="625" t="str">
        <f t="shared" si="18"/>
        <v>ТЕ ТРЕЙД ИНВЕСТ АДСИЦ</v>
      </c>
      <c r="B195" s="625" t="str">
        <f t="shared" si="19"/>
        <v>207612201</v>
      </c>
      <c r="C195" s="629">
        <f t="shared" si="20"/>
        <v>45930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ТЕ ТРЕЙД ИНВЕСТ АДСИЦ</v>
      </c>
      <c r="B196" s="625" t="str">
        <f t="shared" si="19"/>
        <v>207612201</v>
      </c>
      <c r="C196" s="629">
        <f t="shared" si="20"/>
        <v>45930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ТЕ ТРЕЙД ИНВЕСТ АДСИЦ</v>
      </c>
      <c r="B197" s="625" t="str">
        <f t="shared" si="19"/>
        <v>207612201</v>
      </c>
      <c r="C197" s="629">
        <f t="shared" si="20"/>
        <v>45930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ТЕ ТРЕЙД ИНВЕСТ АДСИЦ</v>
      </c>
      <c r="B198" s="625" t="str">
        <f t="shared" si="19"/>
        <v>207612201</v>
      </c>
      <c r="C198" s="629">
        <f t="shared" si="20"/>
        <v>45930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ТЕ ТРЕЙД ИНВЕСТ АДСИЦ</v>
      </c>
      <c r="B199" s="625" t="str">
        <f t="shared" si="19"/>
        <v>207612201</v>
      </c>
      <c r="C199" s="629">
        <f t="shared" si="20"/>
        <v>45930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ТЕ ТРЕЙД ИНВЕСТ АДСИЦ</v>
      </c>
      <c r="B200" s="625" t="str">
        <f t="shared" si="19"/>
        <v>207612201</v>
      </c>
      <c r="C200" s="629">
        <f t="shared" si="20"/>
        <v>45930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ТЕ ТРЕЙД ИНВЕСТ АДСИЦ</v>
      </c>
      <c r="B201" s="625" t="str">
        <f t="shared" si="19"/>
        <v>207612201</v>
      </c>
      <c r="C201" s="629">
        <f t="shared" si="20"/>
        <v>45930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0</v>
      </c>
    </row>
    <row r="202" spans="1:8">
      <c r="A202" s="625" t="str">
        <f t="shared" si="18"/>
        <v>ТЕ ТРЕЙД ИНВЕСТ АДСИЦ</v>
      </c>
      <c r="B202" s="625" t="str">
        <f t="shared" si="19"/>
        <v>207612201</v>
      </c>
      <c r="C202" s="629">
        <f t="shared" si="20"/>
        <v>45930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0</v>
      </c>
    </row>
    <row r="203" spans="1:8">
      <c r="A203" s="625" t="str">
        <f t="shared" si="18"/>
        <v>ТЕ ТРЕЙД ИНВЕСТ АДСИЦ</v>
      </c>
      <c r="B203" s="625" t="str">
        <f t="shared" si="19"/>
        <v>207612201</v>
      </c>
      <c r="C203" s="629">
        <f t="shared" si="20"/>
        <v>45930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ТЕ ТРЕЙД ИНВЕСТ АДСИЦ</v>
      </c>
      <c r="B204" s="625" t="str">
        <f t="shared" si="19"/>
        <v>207612201</v>
      </c>
      <c r="C204" s="629">
        <f t="shared" si="20"/>
        <v>45930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ТЕ ТРЕЙД ИНВЕСТ АДСИЦ</v>
      </c>
      <c r="B205" s="625" t="str">
        <f t="shared" si="19"/>
        <v>207612201</v>
      </c>
      <c r="C205" s="629">
        <f t="shared" si="20"/>
        <v>45930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ТЕ ТРЕЙД ИНВЕСТ АДСИЦ</v>
      </c>
      <c r="B206" s="625" t="str">
        <f t="shared" si="19"/>
        <v>207612201</v>
      </c>
      <c r="C206" s="629">
        <f t="shared" si="20"/>
        <v>45930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ТЕ ТРЕЙД ИНВЕСТ АДСИЦ</v>
      </c>
      <c r="B207" s="625" t="str">
        <f t="shared" si="19"/>
        <v>207612201</v>
      </c>
      <c r="C207" s="629">
        <f t="shared" si="20"/>
        <v>45930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ТЕ ТРЕЙД ИНВЕСТ АДСИЦ</v>
      </c>
      <c r="B208" s="625" t="str">
        <f t="shared" si="19"/>
        <v>207612201</v>
      </c>
      <c r="C208" s="629">
        <f t="shared" si="20"/>
        <v>45930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ТЕ ТРЕЙД ИНВЕСТ АДСИЦ</v>
      </c>
      <c r="B209" s="625" t="str">
        <f t="shared" si="19"/>
        <v>207612201</v>
      </c>
      <c r="C209" s="629">
        <f t="shared" si="20"/>
        <v>45930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ТЕ ТРЕЙД ИНВЕСТ АДСИЦ</v>
      </c>
      <c r="B210" s="625" t="str">
        <f t="shared" si="19"/>
        <v>207612201</v>
      </c>
      <c r="C210" s="629">
        <f t="shared" si="20"/>
        <v>45930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-1</v>
      </c>
    </row>
    <row r="211" spans="1:8">
      <c r="A211" s="625" t="str">
        <f t="shared" si="18"/>
        <v>ТЕ ТРЕЙД ИНВЕСТ АДСИЦ</v>
      </c>
      <c r="B211" s="625" t="str">
        <f t="shared" si="19"/>
        <v>207612201</v>
      </c>
      <c r="C211" s="629">
        <f t="shared" si="20"/>
        <v>45930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-1</v>
      </c>
    </row>
    <row r="212" spans="1:8">
      <c r="A212" s="625" t="str">
        <f t="shared" si="18"/>
        <v>ТЕ ТРЕЙД ИНВЕСТ АДСИЦ</v>
      </c>
      <c r="B212" s="625" t="str">
        <f t="shared" si="19"/>
        <v>207612201</v>
      </c>
      <c r="C212" s="629">
        <f t="shared" si="20"/>
        <v>45930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-88</v>
      </c>
    </row>
    <row r="213" spans="1:8">
      <c r="A213" s="625" t="str">
        <f t="shared" si="18"/>
        <v>ТЕ ТРЕЙД ИНВЕСТ АДСИЦ</v>
      </c>
      <c r="B213" s="625" t="str">
        <f t="shared" si="19"/>
        <v>207612201</v>
      </c>
      <c r="C213" s="629">
        <f t="shared" si="20"/>
        <v>45930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233</v>
      </c>
    </row>
    <row r="214" spans="1:8">
      <c r="A214" s="625" t="str">
        <f t="shared" si="18"/>
        <v>ТЕ ТРЕЙД ИНВЕСТ АДСИЦ</v>
      </c>
      <c r="B214" s="625" t="str">
        <f t="shared" si="19"/>
        <v>207612201</v>
      </c>
      <c r="C214" s="629">
        <f t="shared" si="20"/>
        <v>45930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145</v>
      </c>
    </row>
    <row r="215" spans="1:8">
      <c r="A215" s="625" t="str">
        <f t="shared" si="18"/>
        <v>ТЕ ТРЕЙД ИНВЕСТ АДСИЦ</v>
      </c>
      <c r="B215" s="625" t="str">
        <f t="shared" si="19"/>
        <v>207612201</v>
      </c>
      <c r="C215" s="629">
        <f t="shared" si="20"/>
        <v>45930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ТЕ ТРЕЙД ИНВЕСТ АДСИЦ</v>
      </c>
      <c r="B216" s="625" t="str">
        <f t="shared" si="19"/>
        <v>207612201</v>
      </c>
      <c r="C216" s="629">
        <f t="shared" si="20"/>
        <v>45930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1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ТЕ ТРЕЙД ИНВЕСТ АДСИЦ</v>
      </c>
      <c r="B218" s="625" t="str">
        <f t="shared" ref="B218:B281" si="22">pdeBulstat</f>
        <v>207612201</v>
      </c>
      <c r="C218" s="629">
        <f t="shared" ref="C218:C281" si="23">endDate</f>
        <v>45930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700</v>
      </c>
    </row>
    <row r="219" spans="1:8">
      <c r="A219" s="625" t="str">
        <f t="shared" si="21"/>
        <v>ТЕ ТРЕЙД ИНВЕСТ АДСИЦ</v>
      </c>
      <c r="B219" s="625" t="str">
        <f t="shared" si="22"/>
        <v>207612201</v>
      </c>
      <c r="C219" s="629">
        <f t="shared" si="23"/>
        <v>45930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ТЕ ТРЕЙД ИНВЕСТ АДСИЦ</v>
      </c>
      <c r="B220" s="625" t="str">
        <f t="shared" si="22"/>
        <v>207612201</v>
      </c>
      <c r="C220" s="629">
        <f t="shared" si="23"/>
        <v>45930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ТЕ ТРЕЙД ИНВЕСТ АДСИЦ</v>
      </c>
      <c r="B221" s="625" t="str">
        <f t="shared" si="22"/>
        <v>207612201</v>
      </c>
      <c r="C221" s="629">
        <f t="shared" si="23"/>
        <v>45930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ТЕ ТРЕЙД ИНВЕСТ АДСИЦ</v>
      </c>
      <c r="B222" s="625" t="str">
        <f t="shared" si="22"/>
        <v>207612201</v>
      </c>
      <c r="C222" s="629">
        <f t="shared" si="23"/>
        <v>45930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700</v>
      </c>
    </row>
    <row r="223" spans="1:8">
      <c r="A223" s="625" t="str">
        <f t="shared" si="21"/>
        <v>ТЕ ТРЕЙД ИНВЕСТ АДСИЦ</v>
      </c>
      <c r="B223" s="625" t="str">
        <f t="shared" si="22"/>
        <v>207612201</v>
      </c>
      <c r="C223" s="629">
        <f t="shared" si="23"/>
        <v>45930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ТЕ ТРЕЙД ИНВЕСТ АДСИЦ</v>
      </c>
      <c r="B224" s="625" t="str">
        <f t="shared" si="22"/>
        <v>207612201</v>
      </c>
      <c r="C224" s="629">
        <f t="shared" si="23"/>
        <v>45930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ТЕ ТРЕЙД ИНВЕСТ АДСИЦ</v>
      </c>
      <c r="B225" s="625" t="str">
        <f t="shared" si="22"/>
        <v>207612201</v>
      </c>
      <c r="C225" s="629">
        <f t="shared" si="23"/>
        <v>45930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ТЕ ТРЕЙД ИНВЕСТ АДСИЦ</v>
      </c>
      <c r="B226" s="625" t="str">
        <f t="shared" si="22"/>
        <v>207612201</v>
      </c>
      <c r="C226" s="629">
        <f t="shared" si="23"/>
        <v>45930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ТЕ ТРЕЙД ИНВЕСТ АДСИЦ</v>
      </c>
      <c r="B227" s="625" t="str">
        <f t="shared" si="22"/>
        <v>207612201</v>
      </c>
      <c r="C227" s="629">
        <f t="shared" si="23"/>
        <v>45930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ТЕ ТРЕЙД ИНВЕСТ АДСИЦ</v>
      </c>
      <c r="B228" s="625" t="str">
        <f t="shared" si="22"/>
        <v>207612201</v>
      </c>
      <c r="C228" s="629">
        <f t="shared" si="23"/>
        <v>45930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ТЕ ТРЕЙД ИНВЕСТ АДСИЦ</v>
      </c>
      <c r="B229" s="625" t="str">
        <f t="shared" si="22"/>
        <v>207612201</v>
      </c>
      <c r="C229" s="629">
        <f t="shared" si="23"/>
        <v>45930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ТЕ ТРЕЙД ИНВЕСТ АДСИЦ</v>
      </c>
      <c r="B230" s="625" t="str">
        <f t="shared" si="22"/>
        <v>207612201</v>
      </c>
      <c r="C230" s="629">
        <f t="shared" si="23"/>
        <v>45930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ТЕ ТРЕЙД ИНВЕСТ АДСИЦ</v>
      </c>
      <c r="B231" s="625" t="str">
        <f t="shared" si="22"/>
        <v>207612201</v>
      </c>
      <c r="C231" s="629">
        <f t="shared" si="23"/>
        <v>45930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ТЕ ТРЕЙД ИНВЕСТ АДСИЦ</v>
      </c>
      <c r="B232" s="625" t="str">
        <f t="shared" si="22"/>
        <v>207612201</v>
      </c>
      <c r="C232" s="629">
        <f t="shared" si="23"/>
        <v>45930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ТЕ ТРЕЙД ИНВЕСТ АДСИЦ</v>
      </c>
      <c r="B233" s="625" t="str">
        <f t="shared" si="22"/>
        <v>207612201</v>
      </c>
      <c r="C233" s="629">
        <f t="shared" si="23"/>
        <v>45930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ТЕ ТРЕЙД ИНВЕСТ АДСИЦ</v>
      </c>
      <c r="B234" s="625" t="str">
        <f t="shared" si="22"/>
        <v>207612201</v>
      </c>
      <c r="C234" s="629">
        <f t="shared" si="23"/>
        <v>45930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ТЕ ТРЕЙД ИНВЕСТ АДСИЦ</v>
      </c>
      <c r="B235" s="625" t="str">
        <f t="shared" si="22"/>
        <v>207612201</v>
      </c>
      <c r="C235" s="629">
        <f t="shared" si="23"/>
        <v>45930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ТЕ ТРЕЙД ИНВЕСТ АДСИЦ</v>
      </c>
      <c r="B236" s="625" t="str">
        <f t="shared" si="22"/>
        <v>207612201</v>
      </c>
      <c r="C236" s="629">
        <f t="shared" si="23"/>
        <v>45930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700</v>
      </c>
    </row>
    <row r="237" spans="1:8">
      <c r="A237" s="625" t="str">
        <f t="shared" si="21"/>
        <v>ТЕ ТРЕЙД ИНВЕСТ АДСИЦ</v>
      </c>
      <c r="B237" s="625" t="str">
        <f t="shared" si="22"/>
        <v>207612201</v>
      </c>
      <c r="C237" s="629">
        <f t="shared" si="23"/>
        <v>45930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ТЕ ТРЕЙД ИНВЕСТ АДСИЦ</v>
      </c>
      <c r="B238" s="625" t="str">
        <f t="shared" si="22"/>
        <v>207612201</v>
      </c>
      <c r="C238" s="629">
        <f t="shared" si="23"/>
        <v>45930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ТЕ ТРЕЙД ИНВЕСТ АДСИЦ</v>
      </c>
      <c r="B239" s="625" t="str">
        <f t="shared" si="22"/>
        <v>207612201</v>
      </c>
      <c r="C239" s="629">
        <f t="shared" si="23"/>
        <v>45930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700</v>
      </c>
    </row>
    <row r="240" spans="1:8">
      <c r="A240" s="625" t="str">
        <f t="shared" si="21"/>
        <v>ТЕ ТРЕЙД ИНВЕСТ АДСИЦ</v>
      </c>
      <c r="B240" s="625" t="str">
        <f t="shared" si="22"/>
        <v>207612201</v>
      </c>
      <c r="C240" s="629">
        <f t="shared" si="23"/>
        <v>45930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ТЕ ТРЕЙД ИНВЕСТ АДСИЦ</v>
      </c>
      <c r="B241" s="625" t="str">
        <f t="shared" si="22"/>
        <v>207612201</v>
      </c>
      <c r="C241" s="629">
        <f t="shared" si="23"/>
        <v>45930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ТЕ ТРЕЙД ИНВЕСТ АДСИЦ</v>
      </c>
      <c r="B242" s="625" t="str">
        <f t="shared" si="22"/>
        <v>207612201</v>
      </c>
      <c r="C242" s="629">
        <f t="shared" si="23"/>
        <v>45930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ТЕ ТРЕЙД ИНВЕСТ АДСИЦ</v>
      </c>
      <c r="B243" s="625" t="str">
        <f t="shared" si="22"/>
        <v>207612201</v>
      </c>
      <c r="C243" s="629">
        <f t="shared" si="23"/>
        <v>45930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ТЕ ТРЕЙД ИНВЕСТ АДСИЦ</v>
      </c>
      <c r="B244" s="625" t="str">
        <f t="shared" si="22"/>
        <v>207612201</v>
      </c>
      <c r="C244" s="629">
        <f t="shared" si="23"/>
        <v>45930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ТЕ ТРЕЙД ИНВЕСТ АДСИЦ</v>
      </c>
      <c r="B245" s="625" t="str">
        <f t="shared" si="22"/>
        <v>207612201</v>
      </c>
      <c r="C245" s="629">
        <f t="shared" si="23"/>
        <v>45930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ТЕ ТРЕЙД ИНВЕСТ АДСИЦ</v>
      </c>
      <c r="B246" s="625" t="str">
        <f t="shared" si="22"/>
        <v>207612201</v>
      </c>
      <c r="C246" s="629">
        <f t="shared" si="23"/>
        <v>45930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ТЕ ТРЕЙД ИНВЕСТ АДСИЦ</v>
      </c>
      <c r="B247" s="625" t="str">
        <f t="shared" si="22"/>
        <v>207612201</v>
      </c>
      <c r="C247" s="629">
        <f t="shared" si="23"/>
        <v>45930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ТЕ ТРЕЙД ИНВЕСТ АДСИЦ</v>
      </c>
      <c r="B248" s="625" t="str">
        <f t="shared" si="22"/>
        <v>207612201</v>
      </c>
      <c r="C248" s="629">
        <f t="shared" si="23"/>
        <v>45930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ТЕ ТРЕЙД ИНВЕСТ АДСИЦ</v>
      </c>
      <c r="B249" s="625" t="str">
        <f t="shared" si="22"/>
        <v>207612201</v>
      </c>
      <c r="C249" s="629">
        <f t="shared" si="23"/>
        <v>45930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ТЕ ТРЕЙД ИНВЕСТ АДСИЦ</v>
      </c>
      <c r="B250" s="625" t="str">
        <f t="shared" si="22"/>
        <v>207612201</v>
      </c>
      <c r="C250" s="629">
        <f t="shared" si="23"/>
        <v>45930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ТЕ ТРЕЙД ИНВЕСТ АДСИЦ</v>
      </c>
      <c r="B251" s="625" t="str">
        <f t="shared" si="22"/>
        <v>207612201</v>
      </c>
      <c r="C251" s="629">
        <f t="shared" si="23"/>
        <v>45930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ТЕ ТРЕЙД ИНВЕСТ АДСИЦ</v>
      </c>
      <c r="B252" s="625" t="str">
        <f t="shared" si="22"/>
        <v>207612201</v>
      </c>
      <c r="C252" s="629">
        <f t="shared" si="23"/>
        <v>45930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ТЕ ТРЕЙД ИНВЕСТ АДСИЦ</v>
      </c>
      <c r="B253" s="625" t="str">
        <f t="shared" si="22"/>
        <v>207612201</v>
      </c>
      <c r="C253" s="629">
        <f t="shared" si="23"/>
        <v>45930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ТЕ ТРЕЙД ИНВЕСТ АДСИЦ</v>
      </c>
      <c r="B254" s="625" t="str">
        <f t="shared" si="22"/>
        <v>207612201</v>
      </c>
      <c r="C254" s="629">
        <f t="shared" si="23"/>
        <v>45930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ТЕ ТРЕЙД ИНВЕСТ АДСИЦ</v>
      </c>
      <c r="B255" s="625" t="str">
        <f t="shared" si="22"/>
        <v>207612201</v>
      </c>
      <c r="C255" s="629">
        <f t="shared" si="23"/>
        <v>45930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ТЕ ТРЕЙД ИНВЕСТ АДСИЦ</v>
      </c>
      <c r="B256" s="625" t="str">
        <f t="shared" si="22"/>
        <v>207612201</v>
      </c>
      <c r="C256" s="629">
        <f t="shared" si="23"/>
        <v>45930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ТЕ ТРЕЙД ИНВЕСТ АДСИЦ</v>
      </c>
      <c r="B257" s="625" t="str">
        <f t="shared" si="22"/>
        <v>207612201</v>
      </c>
      <c r="C257" s="629">
        <f t="shared" si="23"/>
        <v>45930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ТЕ ТРЕЙД ИНВЕСТ АДСИЦ</v>
      </c>
      <c r="B258" s="625" t="str">
        <f t="shared" si="22"/>
        <v>207612201</v>
      </c>
      <c r="C258" s="629">
        <f t="shared" si="23"/>
        <v>45930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ТЕ ТРЕЙД ИНВЕСТ АДСИЦ</v>
      </c>
      <c r="B259" s="625" t="str">
        <f t="shared" si="22"/>
        <v>207612201</v>
      </c>
      <c r="C259" s="629">
        <f t="shared" si="23"/>
        <v>45930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ТЕ ТРЕЙД ИНВЕСТ АДСИЦ</v>
      </c>
      <c r="B260" s="625" t="str">
        <f t="shared" si="22"/>
        <v>207612201</v>
      </c>
      <c r="C260" s="629">
        <f t="shared" si="23"/>
        <v>45930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ТЕ ТРЕЙД ИНВЕСТ АДСИЦ</v>
      </c>
      <c r="B261" s="625" t="str">
        <f t="shared" si="22"/>
        <v>207612201</v>
      </c>
      <c r="C261" s="629">
        <f t="shared" si="23"/>
        <v>45930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ТЕ ТРЕЙД ИНВЕСТ АДСИЦ</v>
      </c>
      <c r="B262" s="625" t="str">
        <f t="shared" si="22"/>
        <v>207612201</v>
      </c>
      <c r="C262" s="629">
        <f t="shared" si="23"/>
        <v>45930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0</v>
      </c>
    </row>
    <row r="263" spans="1:8">
      <c r="A263" s="625" t="str">
        <f t="shared" si="21"/>
        <v>ТЕ ТРЕЙД ИНВЕСТ АДСИЦ</v>
      </c>
      <c r="B263" s="625" t="str">
        <f t="shared" si="22"/>
        <v>207612201</v>
      </c>
      <c r="C263" s="629">
        <f t="shared" si="23"/>
        <v>45930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ТЕ ТРЕЙД ИНВЕСТ АДСИЦ</v>
      </c>
      <c r="B264" s="625" t="str">
        <f t="shared" si="22"/>
        <v>207612201</v>
      </c>
      <c r="C264" s="629">
        <f t="shared" si="23"/>
        <v>45930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ТЕ ТРЕЙД ИНВЕСТ АДСИЦ</v>
      </c>
      <c r="B265" s="625" t="str">
        <f t="shared" si="22"/>
        <v>207612201</v>
      </c>
      <c r="C265" s="629">
        <f t="shared" si="23"/>
        <v>45930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ТЕ ТРЕЙД ИНВЕСТ АДСИЦ</v>
      </c>
      <c r="B266" s="625" t="str">
        <f t="shared" si="22"/>
        <v>207612201</v>
      </c>
      <c r="C266" s="629">
        <f t="shared" si="23"/>
        <v>45930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0</v>
      </c>
    </row>
    <row r="267" spans="1:8">
      <c r="A267" s="625" t="str">
        <f t="shared" si="21"/>
        <v>ТЕ ТРЕЙД ИНВЕСТ АДСИЦ</v>
      </c>
      <c r="B267" s="625" t="str">
        <f t="shared" si="22"/>
        <v>207612201</v>
      </c>
      <c r="C267" s="629">
        <f t="shared" si="23"/>
        <v>45930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ТЕ ТРЕЙД ИНВЕСТ АДСИЦ</v>
      </c>
      <c r="B268" s="625" t="str">
        <f t="shared" si="22"/>
        <v>207612201</v>
      </c>
      <c r="C268" s="629">
        <f t="shared" si="23"/>
        <v>45930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ТЕ ТРЕЙД ИНВЕСТ АДСИЦ</v>
      </c>
      <c r="B269" s="625" t="str">
        <f t="shared" si="22"/>
        <v>207612201</v>
      </c>
      <c r="C269" s="629">
        <f t="shared" si="23"/>
        <v>45930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ТЕ ТРЕЙД ИНВЕСТ АДСИЦ</v>
      </c>
      <c r="B270" s="625" t="str">
        <f t="shared" si="22"/>
        <v>207612201</v>
      </c>
      <c r="C270" s="629">
        <f t="shared" si="23"/>
        <v>45930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ТЕ ТРЕЙД ИНВЕСТ АДСИЦ</v>
      </c>
      <c r="B271" s="625" t="str">
        <f t="shared" si="22"/>
        <v>207612201</v>
      </c>
      <c r="C271" s="629">
        <f t="shared" si="23"/>
        <v>45930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ТЕ ТРЕЙД ИНВЕСТ АДСИЦ</v>
      </c>
      <c r="B272" s="625" t="str">
        <f t="shared" si="22"/>
        <v>207612201</v>
      </c>
      <c r="C272" s="629">
        <f t="shared" si="23"/>
        <v>45930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ТЕ ТРЕЙД ИНВЕСТ АДСИЦ</v>
      </c>
      <c r="B273" s="625" t="str">
        <f t="shared" si="22"/>
        <v>207612201</v>
      </c>
      <c r="C273" s="629">
        <f t="shared" si="23"/>
        <v>45930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ТЕ ТРЕЙД ИНВЕСТ АДСИЦ</v>
      </c>
      <c r="B274" s="625" t="str">
        <f t="shared" si="22"/>
        <v>207612201</v>
      </c>
      <c r="C274" s="629">
        <f t="shared" si="23"/>
        <v>45930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ТЕ ТРЕЙД ИНВЕСТ АДСИЦ</v>
      </c>
      <c r="B275" s="625" t="str">
        <f t="shared" si="22"/>
        <v>207612201</v>
      </c>
      <c r="C275" s="629">
        <f t="shared" si="23"/>
        <v>45930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ТЕ ТРЕЙД ИНВЕСТ АДСИЦ</v>
      </c>
      <c r="B276" s="625" t="str">
        <f t="shared" si="22"/>
        <v>207612201</v>
      </c>
      <c r="C276" s="629">
        <f t="shared" si="23"/>
        <v>45930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ТЕ ТРЕЙД ИНВЕСТ АДСИЦ</v>
      </c>
      <c r="B277" s="625" t="str">
        <f t="shared" si="22"/>
        <v>207612201</v>
      </c>
      <c r="C277" s="629">
        <f t="shared" si="23"/>
        <v>45930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ТЕ ТРЕЙД ИНВЕСТ АДСИЦ</v>
      </c>
      <c r="B278" s="625" t="str">
        <f t="shared" si="22"/>
        <v>207612201</v>
      </c>
      <c r="C278" s="629">
        <f t="shared" si="23"/>
        <v>45930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ТЕ ТРЕЙД ИНВЕСТ АДСИЦ</v>
      </c>
      <c r="B279" s="625" t="str">
        <f t="shared" si="22"/>
        <v>207612201</v>
      </c>
      <c r="C279" s="629">
        <f t="shared" si="23"/>
        <v>45930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ТЕ ТРЕЙД ИНВЕСТ АДСИЦ</v>
      </c>
      <c r="B280" s="625" t="str">
        <f t="shared" si="22"/>
        <v>207612201</v>
      </c>
      <c r="C280" s="629">
        <f t="shared" si="23"/>
        <v>45930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0</v>
      </c>
    </row>
    <row r="281" spans="1:8">
      <c r="A281" s="625" t="str">
        <f t="shared" si="21"/>
        <v>ТЕ ТРЕЙД ИНВЕСТ АДСИЦ</v>
      </c>
      <c r="B281" s="625" t="str">
        <f t="shared" si="22"/>
        <v>207612201</v>
      </c>
      <c r="C281" s="629">
        <f t="shared" si="23"/>
        <v>45930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ТЕ ТРЕЙД ИНВЕСТ АДСИЦ</v>
      </c>
      <c r="B282" s="625" t="str">
        <f t="shared" ref="B282:B345" si="25">pdeBulstat</f>
        <v>207612201</v>
      </c>
      <c r="C282" s="629">
        <f t="shared" ref="C282:C345" si="26">endDate</f>
        <v>45930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ТЕ ТРЕЙД ИНВЕСТ АДСИЦ</v>
      </c>
      <c r="B283" s="625" t="str">
        <f t="shared" si="25"/>
        <v>207612201</v>
      </c>
      <c r="C283" s="629">
        <f t="shared" si="26"/>
        <v>45930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0</v>
      </c>
    </row>
    <row r="284" spans="1:8">
      <c r="A284" s="625" t="str">
        <f t="shared" si="24"/>
        <v>ТЕ ТРЕЙД ИНВЕСТ АДСИЦ</v>
      </c>
      <c r="B284" s="625" t="str">
        <f t="shared" si="25"/>
        <v>207612201</v>
      </c>
      <c r="C284" s="629">
        <f t="shared" si="26"/>
        <v>45930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ТЕ ТРЕЙД ИНВЕСТ АДСИЦ</v>
      </c>
      <c r="B285" s="625" t="str">
        <f t="shared" si="25"/>
        <v>207612201</v>
      </c>
      <c r="C285" s="629">
        <f t="shared" si="26"/>
        <v>45930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ТЕ ТРЕЙД ИНВЕСТ АДСИЦ</v>
      </c>
      <c r="B286" s="625" t="str">
        <f t="shared" si="25"/>
        <v>207612201</v>
      </c>
      <c r="C286" s="629">
        <f t="shared" si="26"/>
        <v>45930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ТЕ ТРЕЙД ИНВЕСТ АДСИЦ</v>
      </c>
      <c r="B287" s="625" t="str">
        <f t="shared" si="25"/>
        <v>207612201</v>
      </c>
      <c r="C287" s="629">
        <f t="shared" si="26"/>
        <v>45930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ТЕ ТРЕЙД ИНВЕСТ АДСИЦ</v>
      </c>
      <c r="B288" s="625" t="str">
        <f t="shared" si="25"/>
        <v>207612201</v>
      </c>
      <c r="C288" s="629">
        <f t="shared" si="26"/>
        <v>45930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ТЕ ТРЕЙД ИНВЕСТ АДСИЦ</v>
      </c>
      <c r="B289" s="625" t="str">
        <f t="shared" si="25"/>
        <v>207612201</v>
      </c>
      <c r="C289" s="629">
        <f t="shared" si="26"/>
        <v>45930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ТЕ ТРЕЙД ИНВЕСТ АДСИЦ</v>
      </c>
      <c r="B290" s="625" t="str">
        <f t="shared" si="25"/>
        <v>207612201</v>
      </c>
      <c r="C290" s="629">
        <f t="shared" si="26"/>
        <v>45930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ТЕ ТРЕЙД ИНВЕСТ АДСИЦ</v>
      </c>
      <c r="B291" s="625" t="str">
        <f t="shared" si="25"/>
        <v>207612201</v>
      </c>
      <c r="C291" s="629">
        <f t="shared" si="26"/>
        <v>45930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ТЕ ТРЕЙД ИНВЕСТ АДСИЦ</v>
      </c>
      <c r="B292" s="625" t="str">
        <f t="shared" si="25"/>
        <v>207612201</v>
      </c>
      <c r="C292" s="629">
        <f t="shared" si="26"/>
        <v>45930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ТЕ ТРЕЙД ИНВЕСТ АДСИЦ</v>
      </c>
      <c r="B293" s="625" t="str">
        <f t="shared" si="25"/>
        <v>207612201</v>
      </c>
      <c r="C293" s="629">
        <f t="shared" si="26"/>
        <v>45930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ТЕ ТРЕЙД ИНВЕСТ АДСИЦ</v>
      </c>
      <c r="B294" s="625" t="str">
        <f t="shared" si="25"/>
        <v>207612201</v>
      </c>
      <c r="C294" s="629">
        <f t="shared" si="26"/>
        <v>45930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ТЕ ТРЕЙД ИНВЕСТ АДСИЦ</v>
      </c>
      <c r="B295" s="625" t="str">
        <f t="shared" si="25"/>
        <v>207612201</v>
      </c>
      <c r="C295" s="629">
        <f t="shared" si="26"/>
        <v>45930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ТЕ ТРЕЙД ИНВЕСТ АДСИЦ</v>
      </c>
      <c r="B296" s="625" t="str">
        <f t="shared" si="25"/>
        <v>207612201</v>
      </c>
      <c r="C296" s="629">
        <f t="shared" si="26"/>
        <v>45930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ТЕ ТРЕЙД ИНВЕСТ АДСИЦ</v>
      </c>
      <c r="B297" s="625" t="str">
        <f t="shared" si="25"/>
        <v>207612201</v>
      </c>
      <c r="C297" s="629">
        <f t="shared" si="26"/>
        <v>45930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ТЕ ТРЕЙД ИНВЕСТ АДСИЦ</v>
      </c>
      <c r="B298" s="625" t="str">
        <f t="shared" si="25"/>
        <v>207612201</v>
      </c>
      <c r="C298" s="629">
        <f t="shared" si="26"/>
        <v>45930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ТЕ ТРЕЙД ИНВЕСТ АДСИЦ</v>
      </c>
      <c r="B299" s="625" t="str">
        <f t="shared" si="25"/>
        <v>207612201</v>
      </c>
      <c r="C299" s="629">
        <f t="shared" si="26"/>
        <v>45930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ТЕ ТРЕЙД ИНВЕСТ АДСИЦ</v>
      </c>
      <c r="B300" s="625" t="str">
        <f t="shared" si="25"/>
        <v>207612201</v>
      </c>
      <c r="C300" s="629">
        <f t="shared" si="26"/>
        <v>45930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ТЕ ТРЕЙД ИНВЕСТ АДСИЦ</v>
      </c>
      <c r="B301" s="625" t="str">
        <f t="shared" si="25"/>
        <v>207612201</v>
      </c>
      <c r="C301" s="629">
        <f t="shared" si="26"/>
        <v>45930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ТЕ ТРЕЙД ИНВЕСТ АДСИЦ</v>
      </c>
      <c r="B302" s="625" t="str">
        <f t="shared" si="25"/>
        <v>207612201</v>
      </c>
      <c r="C302" s="629">
        <f t="shared" si="26"/>
        <v>45930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ТЕ ТРЕЙД ИНВЕСТ АДСИЦ</v>
      </c>
      <c r="B303" s="625" t="str">
        <f t="shared" si="25"/>
        <v>207612201</v>
      </c>
      <c r="C303" s="629">
        <f t="shared" si="26"/>
        <v>45930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ТЕ ТРЕЙД ИНВЕСТ АДСИЦ</v>
      </c>
      <c r="B304" s="625" t="str">
        <f t="shared" si="25"/>
        <v>207612201</v>
      </c>
      <c r="C304" s="629">
        <f t="shared" si="26"/>
        <v>45930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ТЕ ТРЕЙД ИНВЕСТ АДСИЦ</v>
      </c>
      <c r="B305" s="625" t="str">
        <f t="shared" si="25"/>
        <v>207612201</v>
      </c>
      <c r="C305" s="629">
        <f t="shared" si="26"/>
        <v>45930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ТЕ ТРЕЙД ИНВЕСТ АДСИЦ</v>
      </c>
      <c r="B306" s="625" t="str">
        <f t="shared" si="25"/>
        <v>207612201</v>
      </c>
      <c r="C306" s="629">
        <f t="shared" si="26"/>
        <v>45930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ТЕ ТРЕЙД ИНВЕСТ АДСИЦ</v>
      </c>
      <c r="B307" s="625" t="str">
        <f t="shared" si="25"/>
        <v>207612201</v>
      </c>
      <c r="C307" s="629">
        <f t="shared" si="26"/>
        <v>45930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ТЕ ТРЕЙД ИНВЕСТ АДСИЦ</v>
      </c>
      <c r="B308" s="625" t="str">
        <f t="shared" si="25"/>
        <v>207612201</v>
      </c>
      <c r="C308" s="629">
        <f t="shared" si="26"/>
        <v>45930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ТЕ ТРЕЙД ИНВЕСТ АДСИЦ</v>
      </c>
      <c r="B309" s="625" t="str">
        <f t="shared" si="25"/>
        <v>207612201</v>
      </c>
      <c r="C309" s="629">
        <f t="shared" si="26"/>
        <v>45930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ТЕ ТРЕЙД ИНВЕСТ АДСИЦ</v>
      </c>
      <c r="B310" s="625" t="str">
        <f t="shared" si="25"/>
        <v>207612201</v>
      </c>
      <c r="C310" s="629">
        <f t="shared" si="26"/>
        <v>45930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ТЕ ТРЕЙД ИНВЕСТ АДСИЦ</v>
      </c>
      <c r="B311" s="625" t="str">
        <f t="shared" si="25"/>
        <v>207612201</v>
      </c>
      <c r="C311" s="629">
        <f t="shared" si="26"/>
        <v>45930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ТЕ ТРЕЙД ИНВЕСТ АДСИЦ</v>
      </c>
      <c r="B312" s="625" t="str">
        <f t="shared" si="25"/>
        <v>207612201</v>
      </c>
      <c r="C312" s="629">
        <f t="shared" si="26"/>
        <v>45930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ТЕ ТРЕЙД ИНВЕСТ АДСИЦ</v>
      </c>
      <c r="B313" s="625" t="str">
        <f t="shared" si="25"/>
        <v>207612201</v>
      </c>
      <c r="C313" s="629">
        <f t="shared" si="26"/>
        <v>45930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ТЕ ТРЕЙД ИНВЕСТ АДСИЦ</v>
      </c>
      <c r="B314" s="625" t="str">
        <f t="shared" si="25"/>
        <v>207612201</v>
      </c>
      <c r="C314" s="629">
        <f t="shared" si="26"/>
        <v>45930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ТЕ ТРЕЙД ИНВЕСТ АДСИЦ</v>
      </c>
      <c r="B315" s="625" t="str">
        <f t="shared" si="25"/>
        <v>207612201</v>
      </c>
      <c r="C315" s="629">
        <f t="shared" si="26"/>
        <v>45930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ТЕ ТРЕЙД ИНВЕСТ АДСИЦ</v>
      </c>
      <c r="B316" s="625" t="str">
        <f t="shared" si="25"/>
        <v>207612201</v>
      </c>
      <c r="C316" s="629">
        <f t="shared" si="26"/>
        <v>45930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ТЕ ТРЕЙД ИНВЕСТ АДСИЦ</v>
      </c>
      <c r="B317" s="625" t="str">
        <f t="shared" si="25"/>
        <v>207612201</v>
      </c>
      <c r="C317" s="629">
        <f t="shared" si="26"/>
        <v>45930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ТЕ ТРЕЙД ИНВЕСТ АДСИЦ</v>
      </c>
      <c r="B318" s="625" t="str">
        <f t="shared" si="25"/>
        <v>207612201</v>
      </c>
      <c r="C318" s="629">
        <f t="shared" si="26"/>
        <v>45930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ТЕ ТРЕЙД ИНВЕСТ АДСИЦ</v>
      </c>
      <c r="B319" s="625" t="str">
        <f t="shared" si="25"/>
        <v>207612201</v>
      </c>
      <c r="C319" s="629">
        <f t="shared" si="26"/>
        <v>45930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ТЕ ТРЕЙД ИНВЕСТ АДСИЦ</v>
      </c>
      <c r="B320" s="625" t="str">
        <f t="shared" si="25"/>
        <v>207612201</v>
      </c>
      <c r="C320" s="629">
        <f t="shared" si="26"/>
        <v>45930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ТЕ ТРЕЙД ИНВЕСТ АДСИЦ</v>
      </c>
      <c r="B321" s="625" t="str">
        <f t="shared" si="25"/>
        <v>207612201</v>
      </c>
      <c r="C321" s="629">
        <f t="shared" si="26"/>
        <v>45930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ТЕ ТРЕЙД ИНВЕСТ АДСИЦ</v>
      </c>
      <c r="B322" s="625" t="str">
        <f t="shared" si="25"/>
        <v>207612201</v>
      </c>
      <c r="C322" s="629">
        <f t="shared" si="26"/>
        <v>45930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ТЕ ТРЕЙД ИНВЕСТ АДСИЦ</v>
      </c>
      <c r="B323" s="625" t="str">
        <f t="shared" si="25"/>
        <v>207612201</v>
      </c>
      <c r="C323" s="629">
        <f t="shared" si="26"/>
        <v>45930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ТЕ ТРЕЙД ИНВЕСТ АДСИЦ</v>
      </c>
      <c r="B324" s="625" t="str">
        <f t="shared" si="25"/>
        <v>207612201</v>
      </c>
      <c r="C324" s="629">
        <f t="shared" si="26"/>
        <v>45930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ТЕ ТРЕЙД ИНВЕСТ АДСИЦ</v>
      </c>
      <c r="B325" s="625" t="str">
        <f t="shared" si="25"/>
        <v>207612201</v>
      </c>
      <c r="C325" s="629">
        <f t="shared" si="26"/>
        <v>45930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ТЕ ТРЕЙД ИНВЕСТ АДСИЦ</v>
      </c>
      <c r="B326" s="625" t="str">
        <f t="shared" si="25"/>
        <v>207612201</v>
      </c>
      <c r="C326" s="629">
        <f t="shared" si="26"/>
        <v>45930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ТЕ ТРЕЙД ИНВЕСТ АДСИЦ</v>
      </c>
      <c r="B327" s="625" t="str">
        <f t="shared" si="25"/>
        <v>207612201</v>
      </c>
      <c r="C327" s="629">
        <f t="shared" si="26"/>
        <v>45930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ТЕ ТРЕЙД ИНВЕСТ АДСИЦ</v>
      </c>
      <c r="B328" s="625" t="str">
        <f t="shared" si="25"/>
        <v>207612201</v>
      </c>
      <c r="C328" s="629">
        <f t="shared" si="26"/>
        <v>45930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0</v>
      </c>
    </row>
    <row r="329" spans="1:8">
      <c r="A329" s="625" t="str">
        <f t="shared" si="24"/>
        <v>ТЕ ТРЕЙД ИНВЕСТ АДСИЦ</v>
      </c>
      <c r="B329" s="625" t="str">
        <f t="shared" si="25"/>
        <v>207612201</v>
      </c>
      <c r="C329" s="629">
        <f t="shared" si="26"/>
        <v>45930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ТЕ ТРЕЙД ИНВЕСТ АДСИЦ</v>
      </c>
      <c r="B330" s="625" t="str">
        <f t="shared" si="25"/>
        <v>207612201</v>
      </c>
      <c r="C330" s="629">
        <f t="shared" si="26"/>
        <v>45930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ТЕ ТРЕЙД ИНВЕСТ АДСИЦ</v>
      </c>
      <c r="B331" s="625" t="str">
        <f t="shared" si="25"/>
        <v>207612201</v>
      </c>
      <c r="C331" s="629">
        <f t="shared" si="26"/>
        <v>45930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ТЕ ТРЕЙД ИНВЕСТ АДСИЦ</v>
      </c>
      <c r="B332" s="625" t="str">
        <f t="shared" si="25"/>
        <v>207612201</v>
      </c>
      <c r="C332" s="629">
        <f t="shared" si="26"/>
        <v>45930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0</v>
      </c>
    </row>
    <row r="333" spans="1:8">
      <c r="A333" s="625" t="str">
        <f t="shared" si="24"/>
        <v>ТЕ ТРЕЙД ИНВЕСТ АДСИЦ</v>
      </c>
      <c r="B333" s="625" t="str">
        <f t="shared" si="25"/>
        <v>207612201</v>
      </c>
      <c r="C333" s="629">
        <f t="shared" si="26"/>
        <v>45930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ТЕ ТРЕЙД ИНВЕСТ АДСИЦ</v>
      </c>
      <c r="B334" s="625" t="str">
        <f t="shared" si="25"/>
        <v>207612201</v>
      </c>
      <c r="C334" s="629">
        <f t="shared" si="26"/>
        <v>45930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ТЕ ТРЕЙД ИНВЕСТ АДСИЦ</v>
      </c>
      <c r="B335" s="625" t="str">
        <f t="shared" si="25"/>
        <v>207612201</v>
      </c>
      <c r="C335" s="629">
        <f t="shared" si="26"/>
        <v>45930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ТЕ ТРЕЙД ИНВЕСТ АДСИЦ</v>
      </c>
      <c r="B336" s="625" t="str">
        <f t="shared" si="25"/>
        <v>207612201</v>
      </c>
      <c r="C336" s="629">
        <f t="shared" si="26"/>
        <v>45930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ТЕ ТРЕЙД ИНВЕСТ АДСИЦ</v>
      </c>
      <c r="B337" s="625" t="str">
        <f t="shared" si="25"/>
        <v>207612201</v>
      </c>
      <c r="C337" s="629">
        <f t="shared" si="26"/>
        <v>45930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ТЕ ТРЕЙД ИНВЕСТ АДСИЦ</v>
      </c>
      <c r="B338" s="625" t="str">
        <f t="shared" si="25"/>
        <v>207612201</v>
      </c>
      <c r="C338" s="629">
        <f t="shared" si="26"/>
        <v>45930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0</v>
      </c>
    </row>
    <row r="339" spans="1:8">
      <c r="A339" s="625" t="str">
        <f t="shared" si="24"/>
        <v>ТЕ ТРЕЙД ИНВЕСТ АДСИЦ</v>
      </c>
      <c r="B339" s="625" t="str">
        <f t="shared" si="25"/>
        <v>207612201</v>
      </c>
      <c r="C339" s="629">
        <f t="shared" si="26"/>
        <v>45930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0</v>
      </c>
    </row>
    <row r="340" spans="1:8">
      <c r="A340" s="625" t="str">
        <f t="shared" si="24"/>
        <v>ТЕ ТРЕЙД ИНВЕСТ АДСИЦ</v>
      </c>
      <c r="B340" s="625" t="str">
        <f t="shared" si="25"/>
        <v>207612201</v>
      </c>
      <c r="C340" s="629">
        <f t="shared" si="26"/>
        <v>45930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ТЕ ТРЕЙД ИНВЕСТ АДСИЦ</v>
      </c>
      <c r="B341" s="625" t="str">
        <f t="shared" si="25"/>
        <v>207612201</v>
      </c>
      <c r="C341" s="629">
        <f t="shared" si="26"/>
        <v>45930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ТЕ ТРЕЙД ИНВЕСТ АДСИЦ</v>
      </c>
      <c r="B342" s="625" t="str">
        <f t="shared" si="25"/>
        <v>207612201</v>
      </c>
      <c r="C342" s="629">
        <f t="shared" si="26"/>
        <v>45930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ТЕ ТРЕЙД ИНВЕСТ АДСИЦ</v>
      </c>
      <c r="B343" s="625" t="str">
        <f t="shared" si="25"/>
        <v>207612201</v>
      </c>
      <c r="C343" s="629">
        <f t="shared" si="26"/>
        <v>45930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ТЕ ТРЕЙД ИНВЕСТ АДСИЦ</v>
      </c>
      <c r="B344" s="625" t="str">
        <f t="shared" si="25"/>
        <v>207612201</v>
      </c>
      <c r="C344" s="629">
        <f t="shared" si="26"/>
        <v>45930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ТЕ ТРЕЙД ИНВЕСТ АДСИЦ</v>
      </c>
      <c r="B345" s="625" t="str">
        <f t="shared" si="25"/>
        <v>207612201</v>
      </c>
      <c r="C345" s="629">
        <f t="shared" si="26"/>
        <v>45930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0</v>
      </c>
    </row>
    <row r="346" spans="1:8">
      <c r="A346" s="625" t="str">
        <f t="shared" ref="A346:A409" si="27">pdeName</f>
        <v>ТЕ ТРЕЙД ИНВЕСТ АДСИЦ</v>
      </c>
      <c r="B346" s="625" t="str">
        <f t="shared" ref="B346:B409" si="28">pdeBulstat</f>
        <v>207612201</v>
      </c>
      <c r="C346" s="629">
        <f t="shared" ref="C346:C409" si="29">endDate</f>
        <v>45930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0</v>
      </c>
    </row>
    <row r="347" spans="1:8">
      <c r="A347" s="625" t="str">
        <f t="shared" si="27"/>
        <v>ТЕ ТРЕЙД ИНВЕСТ АДСИЦ</v>
      </c>
      <c r="B347" s="625" t="str">
        <f t="shared" si="28"/>
        <v>207612201</v>
      </c>
      <c r="C347" s="629">
        <f t="shared" si="29"/>
        <v>45930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ТЕ ТРЕЙД ИНВЕСТ АДСИЦ</v>
      </c>
      <c r="B348" s="625" t="str">
        <f t="shared" si="28"/>
        <v>207612201</v>
      </c>
      <c r="C348" s="629">
        <f t="shared" si="29"/>
        <v>45930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ТЕ ТРЕЙД ИНВЕСТ АДСИЦ</v>
      </c>
      <c r="B349" s="625" t="str">
        <f t="shared" si="28"/>
        <v>207612201</v>
      </c>
      <c r="C349" s="629">
        <f t="shared" si="29"/>
        <v>45930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0</v>
      </c>
    </row>
    <row r="350" spans="1:8">
      <c r="A350" s="625" t="str">
        <f t="shared" si="27"/>
        <v>ТЕ ТРЕЙД ИНВЕСТ АДСИЦ</v>
      </c>
      <c r="B350" s="625" t="str">
        <f t="shared" si="28"/>
        <v>207612201</v>
      </c>
      <c r="C350" s="629">
        <f t="shared" si="29"/>
        <v>45930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0</v>
      </c>
    </row>
    <row r="351" spans="1:8">
      <c r="A351" s="625" t="str">
        <f t="shared" si="27"/>
        <v>ТЕ ТРЕЙД ИНВЕСТ АДСИЦ</v>
      </c>
      <c r="B351" s="625" t="str">
        <f t="shared" si="28"/>
        <v>207612201</v>
      </c>
      <c r="C351" s="629">
        <f t="shared" si="29"/>
        <v>45930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ТЕ ТРЕЙД ИНВЕСТ АДСИЦ</v>
      </c>
      <c r="B352" s="625" t="str">
        <f t="shared" si="28"/>
        <v>207612201</v>
      </c>
      <c r="C352" s="629">
        <f t="shared" si="29"/>
        <v>45930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ТЕ ТРЕЙД ИНВЕСТ АДСИЦ</v>
      </c>
      <c r="B353" s="625" t="str">
        <f t="shared" si="28"/>
        <v>207612201</v>
      </c>
      <c r="C353" s="629">
        <f t="shared" si="29"/>
        <v>45930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ТЕ ТРЕЙД ИНВЕСТ АДСИЦ</v>
      </c>
      <c r="B354" s="625" t="str">
        <f t="shared" si="28"/>
        <v>207612201</v>
      </c>
      <c r="C354" s="629">
        <f t="shared" si="29"/>
        <v>45930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0</v>
      </c>
    </row>
    <row r="355" spans="1:8">
      <c r="A355" s="625" t="str">
        <f t="shared" si="27"/>
        <v>ТЕ ТРЕЙД ИНВЕСТ АДСИЦ</v>
      </c>
      <c r="B355" s="625" t="str">
        <f t="shared" si="28"/>
        <v>207612201</v>
      </c>
      <c r="C355" s="629">
        <f t="shared" si="29"/>
        <v>45930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0</v>
      </c>
    </row>
    <row r="356" spans="1:8">
      <c r="A356" s="625" t="str">
        <f t="shared" si="27"/>
        <v>ТЕ ТРЕЙД ИНВЕСТ АДСИЦ</v>
      </c>
      <c r="B356" s="625" t="str">
        <f t="shared" si="28"/>
        <v>207612201</v>
      </c>
      <c r="C356" s="629">
        <f t="shared" si="29"/>
        <v>45930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ТЕ ТРЕЙД ИНВЕСТ АДСИЦ</v>
      </c>
      <c r="B357" s="625" t="str">
        <f t="shared" si="28"/>
        <v>207612201</v>
      </c>
      <c r="C357" s="629">
        <f t="shared" si="29"/>
        <v>45930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ТЕ ТРЕЙД ИНВЕСТ АДСИЦ</v>
      </c>
      <c r="B358" s="625" t="str">
        <f t="shared" si="28"/>
        <v>207612201</v>
      </c>
      <c r="C358" s="629">
        <f t="shared" si="29"/>
        <v>45930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ТЕ ТРЕЙД ИНВЕСТ АДСИЦ</v>
      </c>
      <c r="B359" s="625" t="str">
        <f t="shared" si="28"/>
        <v>207612201</v>
      </c>
      <c r="C359" s="629">
        <f t="shared" si="29"/>
        <v>45930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0</v>
      </c>
    </row>
    <row r="360" spans="1:8">
      <c r="A360" s="625" t="str">
        <f t="shared" si="27"/>
        <v>ТЕ ТРЕЙД ИНВЕСТ АДСИЦ</v>
      </c>
      <c r="B360" s="625" t="str">
        <f t="shared" si="28"/>
        <v>207612201</v>
      </c>
      <c r="C360" s="629">
        <f t="shared" si="29"/>
        <v>45930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ТЕ ТРЕЙД ИНВЕСТ АДСИЦ</v>
      </c>
      <c r="B361" s="625" t="str">
        <f t="shared" si="28"/>
        <v>207612201</v>
      </c>
      <c r="C361" s="629">
        <f t="shared" si="29"/>
        <v>45930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ТЕ ТРЕЙД ИНВЕСТ АДСИЦ</v>
      </c>
      <c r="B362" s="625" t="str">
        <f t="shared" si="28"/>
        <v>207612201</v>
      </c>
      <c r="C362" s="629">
        <f t="shared" si="29"/>
        <v>45930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ТЕ ТРЕЙД ИНВЕСТ АДСИЦ</v>
      </c>
      <c r="B363" s="625" t="str">
        <f t="shared" si="28"/>
        <v>207612201</v>
      </c>
      <c r="C363" s="629">
        <f t="shared" si="29"/>
        <v>45930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ТЕ ТРЕЙД ИНВЕСТ АДСИЦ</v>
      </c>
      <c r="B364" s="625" t="str">
        <f t="shared" si="28"/>
        <v>207612201</v>
      </c>
      <c r="C364" s="629">
        <f t="shared" si="29"/>
        <v>45930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ТЕ ТРЕЙД ИНВЕСТ АДСИЦ</v>
      </c>
      <c r="B365" s="625" t="str">
        <f t="shared" si="28"/>
        <v>207612201</v>
      </c>
      <c r="C365" s="629">
        <f t="shared" si="29"/>
        <v>45930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ТЕ ТРЕЙД ИНВЕСТ АДСИЦ</v>
      </c>
      <c r="B366" s="625" t="str">
        <f t="shared" si="28"/>
        <v>207612201</v>
      </c>
      <c r="C366" s="629">
        <f t="shared" si="29"/>
        <v>45930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ТЕ ТРЕЙД ИНВЕСТ АДСИЦ</v>
      </c>
      <c r="B367" s="625" t="str">
        <f t="shared" si="28"/>
        <v>207612201</v>
      </c>
      <c r="C367" s="629">
        <f t="shared" si="29"/>
        <v>45930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ТЕ ТРЕЙД ИНВЕСТ АДСИЦ</v>
      </c>
      <c r="B368" s="625" t="str">
        <f t="shared" si="28"/>
        <v>207612201</v>
      </c>
      <c r="C368" s="629">
        <f t="shared" si="29"/>
        <v>45930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0</v>
      </c>
    </row>
    <row r="369" spans="1:8">
      <c r="A369" s="625" t="str">
        <f t="shared" si="27"/>
        <v>ТЕ ТРЕЙД ИНВЕСТ АДСИЦ</v>
      </c>
      <c r="B369" s="625" t="str">
        <f t="shared" si="28"/>
        <v>207612201</v>
      </c>
      <c r="C369" s="629">
        <f t="shared" si="29"/>
        <v>45930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ТЕ ТРЕЙД ИНВЕСТ АДСИЦ</v>
      </c>
      <c r="B370" s="625" t="str">
        <f t="shared" si="28"/>
        <v>207612201</v>
      </c>
      <c r="C370" s="629">
        <f t="shared" si="29"/>
        <v>45930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ТЕ ТРЕЙД ИНВЕСТ АДСИЦ</v>
      </c>
      <c r="B371" s="625" t="str">
        <f t="shared" si="28"/>
        <v>207612201</v>
      </c>
      <c r="C371" s="629">
        <f t="shared" si="29"/>
        <v>45930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0</v>
      </c>
    </row>
    <row r="372" spans="1:8">
      <c r="A372" s="625" t="str">
        <f t="shared" si="27"/>
        <v>ТЕ ТРЕЙД ИНВЕСТ АДСИЦ</v>
      </c>
      <c r="B372" s="625" t="str">
        <f t="shared" si="28"/>
        <v>207612201</v>
      </c>
      <c r="C372" s="629">
        <f t="shared" si="29"/>
        <v>45930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-108</v>
      </c>
    </row>
    <row r="373" spans="1:8">
      <c r="A373" s="625" t="str">
        <f t="shared" si="27"/>
        <v>ТЕ ТРЕЙД ИНВЕСТ АДСИЦ</v>
      </c>
      <c r="B373" s="625" t="str">
        <f t="shared" si="28"/>
        <v>207612201</v>
      </c>
      <c r="C373" s="629">
        <f t="shared" si="29"/>
        <v>45930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2</v>
      </c>
    </row>
    <row r="374" spans="1:8">
      <c r="A374" s="625" t="str">
        <f t="shared" si="27"/>
        <v>ТЕ ТРЕЙД ИНВЕСТ АДСИЦ</v>
      </c>
      <c r="B374" s="625" t="str">
        <f t="shared" si="28"/>
        <v>207612201</v>
      </c>
      <c r="C374" s="629">
        <f t="shared" si="29"/>
        <v>45930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2</v>
      </c>
    </row>
    <row r="375" spans="1:8">
      <c r="A375" s="625" t="str">
        <f t="shared" si="27"/>
        <v>ТЕ ТРЕЙД ИНВЕСТ АДСИЦ</v>
      </c>
      <c r="B375" s="625" t="str">
        <f t="shared" si="28"/>
        <v>207612201</v>
      </c>
      <c r="C375" s="629">
        <f t="shared" si="29"/>
        <v>45930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ТЕ ТРЕЙД ИНВЕСТ АДСИЦ</v>
      </c>
      <c r="B376" s="625" t="str">
        <f t="shared" si="28"/>
        <v>207612201</v>
      </c>
      <c r="C376" s="629">
        <f t="shared" si="29"/>
        <v>45930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-106</v>
      </c>
    </row>
    <row r="377" spans="1:8">
      <c r="A377" s="625" t="str">
        <f t="shared" si="27"/>
        <v>ТЕ ТРЕЙД ИНВЕСТ АДСИЦ</v>
      </c>
      <c r="B377" s="625" t="str">
        <f t="shared" si="28"/>
        <v>207612201</v>
      </c>
      <c r="C377" s="629">
        <f t="shared" si="29"/>
        <v>45930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-81</v>
      </c>
    </row>
    <row r="378" spans="1:8">
      <c r="A378" s="625" t="str">
        <f t="shared" si="27"/>
        <v>ТЕ ТРЕЙД ИНВЕСТ АДСИЦ</v>
      </c>
      <c r="B378" s="625" t="str">
        <f t="shared" si="28"/>
        <v>207612201</v>
      </c>
      <c r="C378" s="629">
        <f t="shared" si="29"/>
        <v>45930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ТЕ ТРЕЙД ИНВЕСТ АДСИЦ</v>
      </c>
      <c r="B379" s="625" t="str">
        <f t="shared" si="28"/>
        <v>207612201</v>
      </c>
      <c r="C379" s="629">
        <f t="shared" si="29"/>
        <v>45930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ТЕ ТРЕЙД ИНВЕСТ АДСИЦ</v>
      </c>
      <c r="B380" s="625" t="str">
        <f t="shared" si="28"/>
        <v>207612201</v>
      </c>
      <c r="C380" s="629">
        <f t="shared" si="29"/>
        <v>45930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ТЕ ТРЕЙД ИНВЕСТ АДСИЦ</v>
      </c>
      <c r="B381" s="625" t="str">
        <f t="shared" si="28"/>
        <v>207612201</v>
      </c>
      <c r="C381" s="629">
        <f t="shared" si="29"/>
        <v>45930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ТЕ ТРЕЙД ИНВЕСТ АДСИЦ</v>
      </c>
      <c r="B382" s="625" t="str">
        <f t="shared" si="28"/>
        <v>207612201</v>
      </c>
      <c r="C382" s="629">
        <f t="shared" si="29"/>
        <v>45930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ТЕ ТРЕЙД ИНВЕСТ АДСИЦ</v>
      </c>
      <c r="B383" s="625" t="str">
        <f t="shared" si="28"/>
        <v>207612201</v>
      </c>
      <c r="C383" s="629">
        <f t="shared" si="29"/>
        <v>45930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ТЕ ТРЕЙД ИНВЕСТ АДСИЦ</v>
      </c>
      <c r="B384" s="625" t="str">
        <f t="shared" si="28"/>
        <v>207612201</v>
      </c>
      <c r="C384" s="629">
        <f t="shared" si="29"/>
        <v>45930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ТЕ ТРЕЙД ИНВЕСТ АДСИЦ</v>
      </c>
      <c r="B385" s="625" t="str">
        <f t="shared" si="28"/>
        <v>207612201</v>
      </c>
      <c r="C385" s="629">
        <f t="shared" si="29"/>
        <v>45930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ТЕ ТРЕЙД ИНВЕСТ АДСИЦ</v>
      </c>
      <c r="B386" s="625" t="str">
        <f t="shared" si="28"/>
        <v>207612201</v>
      </c>
      <c r="C386" s="629">
        <f t="shared" si="29"/>
        <v>45930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ТЕ ТРЕЙД ИНВЕСТ АДСИЦ</v>
      </c>
      <c r="B387" s="625" t="str">
        <f t="shared" si="28"/>
        <v>207612201</v>
      </c>
      <c r="C387" s="629">
        <f t="shared" si="29"/>
        <v>45930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ТЕ ТРЕЙД ИНВЕСТ АДСИЦ</v>
      </c>
      <c r="B388" s="625" t="str">
        <f t="shared" si="28"/>
        <v>207612201</v>
      </c>
      <c r="C388" s="629">
        <f t="shared" si="29"/>
        <v>45930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ТЕ ТРЕЙД ИНВЕСТ АДСИЦ</v>
      </c>
      <c r="B389" s="625" t="str">
        <f t="shared" si="28"/>
        <v>207612201</v>
      </c>
      <c r="C389" s="629">
        <f t="shared" si="29"/>
        <v>45930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ТЕ ТРЕЙД ИНВЕСТ АДСИЦ</v>
      </c>
      <c r="B390" s="625" t="str">
        <f t="shared" si="28"/>
        <v>207612201</v>
      </c>
      <c r="C390" s="629">
        <f t="shared" si="29"/>
        <v>45930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-187</v>
      </c>
    </row>
    <row r="391" spans="1:8">
      <c r="A391" s="625" t="str">
        <f t="shared" si="27"/>
        <v>ТЕ ТРЕЙД ИНВЕСТ АДСИЦ</v>
      </c>
      <c r="B391" s="625" t="str">
        <f t="shared" si="28"/>
        <v>207612201</v>
      </c>
      <c r="C391" s="629">
        <f t="shared" si="29"/>
        <v>45930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ТЕ ТРЕЙД ИНВЕСТ АДСИЦ</v>
      </c>
      <c r="B392" s="625" t="str">
        <f t="shared" si="28"/>
        <v>207612201</v>
      </c>
      <c r="C392" s="629">
        <f t="shared" si="29"/>
        <v>45930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ТЕ ТРЕЙД ИНВЕСТ АДСИЦ</v>
      </c>
      <c r="B393" s="625" t="str">
        <f t="shared" si="28"/>
        <v>207612201</v>
      </c>
      <c r="C393" s="629">
        <f t="shared" si="29"/>
        <v>45930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-187</v>
      </c>
    </row>
    <row r="394" spans="1:8">
      <c r="A394" s="625" t="str">
        <f t="shared" si="27"/>
        <v>ТЕ ТРЕЙД ИНВЕСТ АДСИЦ</v>
      </c>
      <c r="B394" s="625" t="str">
        <f t="shared" si="28"/>
        <v>207612201</v>
      </c>
      <c r="C394" s="629">
        <f t="shared" si="29"/>
        <v>45930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ТЕ ТРЕЙД ИНВЕСТ АДСИЦ</v>
      </c>
      <c r="B395" s="625" t="str">
        <f t="shared" si="28"/>
        <v>207612201</v>
      </c>
      <c r="C395" s="629">
        <f t="shared" si="29"/>
        <v>45930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ТЕ ТРЕЙД ИНВЕСТ АДСИЦ</v>
      </c>
      <c r="B396" s="625" t="str">
        <f t="shared" si="28"/>
        <v>207612201</v>
      </c>
      <c r="C396" s="629">
        <f t="shared" si="29"/>
        <v>45930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ТЕ ТРЕЙД ИНВЕСТ АДСИЦ</v>
      </c>
      <c r="B397" s="625" t="str">
        <f t="shared" si="28"/>
        <v>207612201</v>
      </c>
      <c r="C397" s="629">
        <f t="shared" si="29"/>
        <v>45930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ТЕ ТРЕЙД ИНВЕСТ АДСИЦ</v>
      </c>
      <c r="B398" s="625" t="str">
        <f t="shared" si="28"/>
        <v>207612201</v>
      </c>
      <c r="C398" s="629">
        <f t="shared" si="29"/>
        <v>45930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ТЕ ТРЕЙД ИНВЕСТ АДСИЦ</v>
      </c>
      <c r="B399" s="625" t="str">
        <f t="shared" si="28"/>
        <v>207612201</v>
      </c>
      <c r="C399" s="629">
        <f t="shared" si="29"/>
        <v>45930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ТЕ ТРЕЙД ИНВЕСТ АДСИЦ</v>
      </c>
      <c r="B400" s="625" t="str">
        <f t="shared" si="28"/>
        <v>207612201</v>
      </c>
      <c r="C400" s="629">
        <f t="shared" si="29"/>
        <v>45930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ТЕ ТРЕЙД ИНВЕСТ АДСИЦ</v>
      </c>
      <c r="B401" s="625" t="str">
        <f t="shared" si="28"/>
        <v>207612201</v>
      </c>
      <c r="C401" s="629">
        <f t="shared" si="29"/>
        <v>45930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ТЕ ТРЕЙД ИНВЕСТ АДСИЦ</v>
      </c>
      <c r="B402" s="625" t="str">
        <f t="shared" si="28"/>
        <v>207612201</v>
      </c>
      <c r="C402" s="629">
        <f t="shared" si="29"/>
        <v>45930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ТЕ ТРЕЙД ИНВЕСТ АДСИЦ</v>
      </c>
      <c r="B403" s="625" t="str">
        <f t="shared" si="28"/>
        <v>207612201</v>
      </c>
      <c r="C403" s="629">
        <f t="shared" si="29"/>
        <v>45930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ТЕ ТРЕЙД ИНВЕСТ АДСИЦ</v>
      </c>
      <c r="B404" s="625" t="str">
        <f t="shared" si="28"/>
        <v>207612201</v>
      </c>
      <c r="C404" s="629">
        <f t="shared" si="29"/>
        <v>45930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ТЕ ТРЕЙД ИНВЕСТ АДСИЦ</v>
      </c>
      <c r="B405" s="625" t="str">
        <f t="shared" si="28"/>
        <v>207612201</v>
      </c>
      <c r="C405" s="629">
        <f t="shared" si="29"/>
        <v>45930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ТЕ ТРЕЙД ИНВЕСТ АДСИЦ</v>
      </c>
      <c r="B406" s="625" t="str">
        <f t="shared" si="28"/>
        <v>207612201</v>
      </c>
      <c r="C406" s="629">
        <f t="shared" si="29"/>
        <v>45930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ТЕ ТРЕЙД ИНВЕСТ АДСИЦ</v>
      </c>
      <c r="B407" s="625" t="str">
        <f t="shared" si="28"/>
        <v>207612201</v>
      </c>
      <c r="C407" s="629">
        <f t="shared" si="29"/>
        <v>45930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ТЕ ТРЕЙД ИНВЕСТ АДСИЦ</v>
      </c>
      <c r="B408" s="625" t="str">
        <f t="shared" si="28"/>
        <v>207612201</v>
      </c>
      <c r="C408" s="629">
        <f t="shared" si="29"/>
        <v>45930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ТЕ ТРЕЙД ИНВЕСТ АДСИЦ</v>
      </c>
      <c r="B409" s="625" t="str">
        <f t="shared" si="28"/>
        <v>207612201</v>
      </c>
      <c r="C409" s="629">
        <f t="shared" si="29"/>
        <v>45930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ТЕ ТРЕЙД ИНВЕСТ АДСИЦ</v>
      </c>
      <c r="B410" s="625" t="str">
        <f t="shared" ref="B410:B459" si="31">pdeBulstat</f>
        <v>207612201</v>
      </c>
      <c r="C410" s="629">
        <f t="shared" ref="C410:C459" si="32">endDate</f>
        <v>45930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ТЕ ТРЕЙД ИНВЕСТ АДСИЦ</v>
      </c>
      <c r="B411" s="625" t="str">
        <f t="shared" si="31"/>
        <v>207612201</v>
      </c>
      <c r="C411" s="629">
        <f t="shared" si="32"/>
        <v>45930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ТЕ ТРЕЙД ИНВЕСТ АДСИЦ</v>
      </c>
      <c r="B412" s="625" t="str">
        <f t="shared" si="31"/>
        <v>207612201</v>
      </c>
      <c r="C412" s="629">
        <f t="shared" si="32"/>
        <v>45930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ТЕ ТРЕЙД ИНВЕСТ АДСИЦ</v>
      </c>
      <c r="B413" s="625" t="str">
        <f t="shared" si="31"/>
        <v>207612201</v>
      </c>
      <c r="C413" s="629">
        <f t="shared" si="32"/>
        <v>45930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ТЕ ТРЕЙД ИНВЕСТ АДСИЦ</v>
      </c>
      <c r="B414" s="625" t="str">
        <f t="shared" si="31"/>
        <v>207612201</v>
      </c>
      <c r="C414" s="629">
        <f t="shared" si="32"/>
        <v>45930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ТЕ ТРЕЙД ИНВЕСТ АДСИЦ</v>
      </c>
      <c r="B415" s="625" t="str">
        <f t="shared" si="31"/>
        <v>207612201</v>
      </c>
      <c r="C415" s="629">
        <f t="shared" si="32"/>
        <v>45930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ТЕ ТРЕЙД ИНВЕСТ АДСИЦ</v>
      </c>
      <c r="B416" s="625" t="str">
        <f t="shared" si="31"/>
        <v>207612201</v>
      </c>
      <c r="C416" s="629">
        <f t="shared" si="32"/>
        <v>45930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592</v>
      </c>
    </row>
    <row r="417" spans="1:8">
      <c r="A417" s="625" t="str">
        <f t="shared" si="30"/>
        <v>ТЕ ТРЕЙД ИНВЕСТ АДСИЦ</v>
      </c>
      <c r="B417" s="625" t="str">
        <f t="shared" si="31"/>
        <v>207612201</v>
      </c>
      <c r="C417" s="629">
        <f t="shared" si="32"/>
        <v>45930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2</v>
      </c>
    </row>
    <row r="418" spans="1:8">
      <c r="A418" s="625" t="str">
        <f t="shared" si="30"/>
        <v>ТЕ ТРЕЙД ИНВЕСТ АДСИЦ</v>
      </c>
      <c r="B418" s="625" t="str">
        <f t="shared" si="31"/>
        <v>207612201</v>
      </c>
      <c r="C418" s="629">
        <f t="shared" si="32"/>
        <v>45930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2</v>
      </c>
    </row>
    <row r="419" spans="1:8">
      <c r="A419" s="625" t="str">
        <f t="shared" si="30"/>
        <v>ТЕ ТРЕЙД ИНВЕСТ АДСИЦ</v>
      </c>
      <c r="B419" s="625" t="str">
        <f t="shared" si="31"/>
        <v>207612201</v>
      </c>
      <c r="C419" s="629">
        <f t="shared" si="32"/>
        <v>45930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ТЕ ТРЕЙД ИНВЕСТ АДСИЦ</v>
      </c>
      <c r="B420" s="625" t="str">
        <f t="shared" si="31"/>
        <v>207612201</v>
      </c>
      <c r="C420" s="629">
        <f t="shared" si="32"/>
        <v>45930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594</v>
      </c>
    </row>
    <row r="421" spans="1:8">
      <c r="A421" s="625" t="str">
        <f t="shared" si="30"/>
        <v>ТЕ ТРЕЙД ИНВЕСТ АДСИЦ</v>
      </c>
      <c r="B421" s="625" t="str">
        <f t="shared" si="31"/>
        <v>207612201</v>
      </c>
      <c r="C421" s="629">
        <f t="shared" si="32"/>
        <v>45930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-81</v>
      </c>
    </row>
    <row r="422" spans="1:8">
      <c r="A422" s="625" t="str">
        <f t="shared" si="30"/>
        <v>ТЕ ТРЕЙД ИНВЕСТ АДСИЦ</v>
      </c>
      <c r="B422" s="625" t="str">
        <f t="shared" si="31"/>
        <v>207612201</v>
      </c>
      <c r="C422" s="629">
        <f t="shared" si="32"/>
        <v>45930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ТЕ ТРЕЙД ИНВЕСТ АДСИЦ</v>
      </c>
      <c r="B423" s="625" t="str">
        <f t="shared" si="31"/>
        <v>207612201</v>
      </c>
      <c r="C423" s="629">
        <f t="shared" si="32"/>
        <v>45930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ТЕ ТРЕЙД ИНВЕСТ АДСИЦ</v>
      </c>
      <c r="B424" s="625" t="str">
        <f t="shared" si="31"/>
        <v>207612201</v>
      </c>
      <c r="C424" s="629">
        <f t="shared" si="32"/>
        <v>45930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ТЕ ТРЕЙД ИНВЕСТ АДСИЦ</v>
      </c>
      <c r="B425" s="625" t="str">
        <f t="shared" si="31"/>
        <v>207612201</v>
      </c>
      <c r="C425" s="629">
        <f t="shared" si="32"/>
        <v>45930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0</v>
      </c>
    </row>
    <row r="426" spans="1:8">
      <c r="A426" s="625" t="str">
        <f t="shared" si="30"/>
        <v>ТЕ ТРЕЙД ИНВЕСТ АДСИЦ</v>
      </c>
      <c r="B426" s="625" t="str">
        <f t="shared" si="31"/>
        <v>207612201</v>
      </c>
      <c r="C426" s="629">
        <f t="shared" si="32"/>
        <v>45930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0</v>
      </c>
    </row>
    <row r="427" spans="1:8">
      <c r="A427" s="625" t="str">
        <f t="shared" si="30"/>
        <v>ТЕ ТРЕЙД ИНВЕСТ АДСИЦ</v>
      </c>
      <c r="B427" s="625" t="str">
        <f t="shared" si="31"/>
        <v>207612201</v>
      </c>
      <c r="C427" s="629">
        <f t="shared" si="32"/>
        <v>45930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0</v>
      </c>
    </row>
    <row r="428" spans="1:8">
      <c r="A428" s="625" t="str">
        <f t="shared" si="30"/>
        <v>ТЕ ТРЕЙД ИНВЕСТ АДСИЦ</v>
      </c>
      <c r="B428" s="625" t="str">
        <f t="shared" si="31"/>
        <v>207612201</v>
      </c>
      <c r="C428" s="629">
        <f t="shared" si="32"/>
        <v>45930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ТЕ ТРЕЙД ИНВЕСТ АДСИЦ</v>
      </c>
      <c r="B429" s="625" t="str">
        <f t="shared" si="31"/>
        <v>207612201</v>
      </c>
      <c r="C429" s="629">
        <f t="shared" si="32"/>
        <v>45930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ТЕ ТРЕЙД ИНВЕСТ АДСИЦ</v>
      </c>
      <c r="B430" s="625" t="str">
        <f t="shared" si="31"/>
        <v>207612201</v>
      </c>
      <c r="C430" s="629">
        <f t="shared" si="32"/>
        <v>45930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ТЕ ТРЕЙД ИНВЕСТ АДСИЦ</v>
      </c>
      <c r="B431" s="625" t="str">
        <f t="shared" si="31"/>
        <v>207612201</v>
      </c>
      <c r="C431" s="629">
        <f t="shared" si="32"/>
        <v>45930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ТЕ ТРЕЙД ИНВЕСТ АДСИЦ</v>
      </c>
      <c r="B432" s="625" t="str">
        <f t="shared" si="31"/>
        <v>207612201</v>
      </c>
      <c r="C432" s="629">
        <f t="shared" si="32"/>
        <v>45930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ТЕ ТРЕЙД ИНВЕСТ АДСИЦ</v>
      </c>
      <c r="B433" s="625" t="str">
        <f t="shared" si="31"/>
        <v>207612201</v>
      </c>
      <c r="C433" s="629">
        <f t="shared" si="32"/>
        <v>45930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0</v>
      </c>
    </row>
    <row r="434" spans="1:8">
      <c r="A434" s="625" t="str">
        <f t="shared" si="30"/>
        <v>ТЕ ТРЕЙД ИНВЕСТ АДСИЦ</v>
      </c>
      <c r="B434" s="625" t="str">
        <f t="shared" si="31"/>
        <v>207612201</v>
      </c>
      <c r="C434" s="629">
        <f t="shared" si="32"/>
        <v>45930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513</v>
      </c>
    </row>
    <row r="435" spans="1:8">
      <c r="A435" s="625" t="str">
        <f t="shared" si="30"/>
        <v>ТЕ ТРЕЙД ИНВЕСТ АДСИЦ</v>
      </c>
      <c r="B435" s="625" t="str">
        <f t="shared" si="31"/>
        <v>207612201</v>
      </c>
      <c r="C435" s="629">
        <f t="shared" si="32"/>
        <v>45930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ТЕ ТРЕЙД ИНВЕСТ АДСИЦ</v>
      </c>
      <c r="B436" s="625" t="str">
        <f t="shared" si="31"/>
        <v>207612201</v>
      </c>
      <c r="C436" s="629">
        <f t="shared" si="32"/>
        <v>45930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ТЕ ТРЕЙД ИНВЕСТ АДСИЦ</v>
      </c>
      <c r="B437" s="625" t="str">
        <f t="shared" si="31"/>
        <v>207612201</v>
      </c>
      <c r="C437" s="629">
        <f t="shared" si="32"/>
        <v>45930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513</v>
      </c>
    </row>
    <row r="438" spans="1:8">
      <c r="A438" s="625" t="str">
        <f t="shared" si="30"/>
        <v>ТЕ ТРЕЙД ИНВЕСТ АДСИЦ</v>
      </c>
      <c r="B438" s="625" t="str">
        <f t="shared" si="31"/>
        <v>207612201</v>
      </c>
      <c r="C438" s="629">
        <f t="shared" si="32"/>
        <v>45930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ТЕ ТРЕЙД ИНВЕСТ АДСИЦ</v>
      </c>
      <c r="B439" s="625" t="str">
        <f t="shared" si="31"/>
        <v>207612201</v>
      </c>
      <c r="C439" s="629">
        <f t="shared" si="32"/>
        <v>45930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ТЕ ТРЕЙД ИНВЕСТ АДСИЦ</v>
      </c>
      <c r="B440" s="625" t="str">
        <f t="shared" si="31"/>
        <v>207612201</v>
      </c>
      <c r="C440" s="629">
        <f t="shared" si="32"/>
        <v>45930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ТЕ ТРЕЙД ИНВЕСТ АДСИЦ</v>
      </c>
      <c r="B441" s="625" t="str">
        <f t="shared" si="31"/>
        <v>207612201</v>
      </c>
      <c r="C441" s="629">
        <f t="shared" si="32"/>
        <v>45930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ТЕ ТРЕЙД ИНВЕСТ АДСИЦ</v>
      </c>
      <c r="B442" s="625" t="str">
        <f t="shared" si="31"/>
        <v>207612201</v>
      </c>
      <c r="C442" s="629">
        <f t="shared" si="32"/>
        <v>45930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ТЕ ТРЕЙД ИНВЕСТ АДСИЦ</v>
      </c>
      <c r="B443" s="625" t="str">
        <f t="shared" si="31"/>
        <v>207612201</v>
      </c>
      <c r="C443" s="629">
        <f t="shared" si="32"/>
        <v>45930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ТЕ ТРЕЙД ИНВЕСТ АДСИЦ</v>
      </c>
      <c r="B444" s="625" t="str">
        <f t="shared" si="31"/>
        <v>207612201</v>
      </c>
      <c r="C444" s="629">
        <f t="shared" si="32"/>
        <v>45930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ТЕ ТРЕЙД ИНВЕСТ АДСИЦ</v>
      </c>
      <c r="B445" s="625" t="str">
        <f t="shared" si="31"/>
        <v>207612201</v>
      </c>
      <c r="C445" s="629">
        <f t="shared" si="32"/>
        <v>45930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ТЕ ТРЕЙД ИНВЕСТ АДСИЦ</v>
      </c>
      <c r="B446" s="625" t="str">
        <f t="shared" si="31"/>
        <v>207612201</v>
      </c>
      <c r="C446" s="629">
        <f t="shared" si="32"/>
        <v>45930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ТЕ ТРЕЙД ИНВЕСТ АДСИЦ</v>
      </c>
      <c r="B447" s="625" t="str">
        <f t="shared" si="31"/>
        <v>207612201</v>
      </c>
      <c r="C447" s="629">
        <f t="shared" si="32"/>
        <v>45930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ТЕ ТРЕЙД ИНВЕСТ АДСИЦ</v>
      </c>
      <c r="B448" s="625" t="str">
        <f t="shared" si="31"/>
        <v>207612201</v>
      </c>
      <c r="C448" s="629">
        <f t="shared" si="32"/>
        <v>45930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ТЕ ТРЕЙД ИНВЕСТ АДСИЦ</v>
      </c>
      <c r="B449" s="625" t="str">
        <f t="shared" si="31"/>
        <v>207612201</v>
      </c>
      <c r="C449" s="629">
        <f t="shared" si="32"/>
        <v>45930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ТЕ ТРЕЙД ИНВЕСТ АДСИЦ</v>
      </c>
      <c r="B450" s="625" t="str">
        <f t="shared" si="31"/>
        <v>207612201</v>
      </c>
      <c r="C450" s="629">
        <f t="shared" si="32"/>
        <v>45930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ТЕ ТРЕЙД ИНВЕСТ АДСИЦ</v>
      </c>
      <c r="B451" s="625" t="str">
        <f t="shared" si="31"/>
        <v>207612201</v>
      </c>
      <c r="C451" s="629">
        <f t="shared" si="32"/>
        <v>45930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ТЕ ТРЕЙД ИНВЕСТ АДСИЦ</v>
      </c>
      <c r="B452" s="625" t="str">
        <f t="shared" si="31"/>
        <v>207612201</v>
      </c>
      <c r="C452" s="629">
        <f t="shared" si="32"/>
        <v>45930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ТЕ ТРЕЙД ИНВЕСТ АДСИЦ</v>
      </c>
      <c r="B453" s="625" t="str">
        <f t="shared" si="31"/>
        <v>207612201</v>
      </c>
      <c r="C453" s="629">
        <f t="shared" si="32"/>
        <v>45930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ТЕ ТРЕЙД ИНВЕСТ АДСИЦ</v>
      </c>
      <c r="B454" s="625" t="str">
        <f t="shared" si="31"/>
        <v>207612201</v>
      </c>
      <c r="C454" s="629">
        <f t="shared" si="32"/>
        <v>45930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ТЕ ТРЕЙД ИНВЕСТ АДСИЦ</v>
      </c>
      <c r="B455" s="625" t="str">
        <f t="shared" si="31"/>
        <v>207612201</v>
      </c>
      <c r="C455" s="629">
        <f t="shared" si="32"/>
        <v>45930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ТЕ ТРЕЙД ИНВЕСТ АДСИЦ</v>
      </c>
      <c r="B456" s="625" t="str">
        <f t="shared" si="31"/>
        <v>207612201</v>
      </c>
      <c r="C456" s="629">
        <f t="shared" si="32"/>
        <v>45930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ТЕ ТРЕЙД ИНВЕСТ АДСИЦ</v>
      </c>
      <c r="B457" s="625" t="str">
        <f t="shared" si="31"/>
        <v>207612201</v>
      </c>
      <c r="C457" s="629">
        <f t="shared" si="32"/>
        <v>45930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ТЕ ТРЕЙД ИНВЕСТ АДСИЦ</v>
      </c>
      <c r="B458" s="625" t="str">
        <f t="shared" si="31"/>
        <v>207612201</v>
      </c>
      <c r="C458" s="629">
        <f t="shared" si="32"/>
        <v>45930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ТЕ ТРЕЙД ИНВЕСТ АДСИЦ</v>
      </c>
      <c r="B459" s="625" t="str">
        <f t="shared" si="31"/>
        <v>207612201</v>
      </c>
      <c r="C459" s="629">
        <f t="shared" si="32"/>
        <v>45930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1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ТЕ ТРЕЙД ИНВЕСТ АДСИЦ</v>
      </c>
      <c r="B461" s="625" t="str">
        <f t="shared" ref="B461:B524" si="34">pdeBulstat</f>
        <v>207612201</v>
      </c>
      <c r="C461" s="629">
        <f t="shared" ref="C461:C524" si="35">endDate</f>
        <v>45930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ТЕ ТРЕЙД ИНВЕСТ АДСИЦ</v>
      </c>
      <c r="B462" s="625" t="str">
        <f t="shared" si="34"/>
        <v>207612201</v>
      </c>
      <c r="C462" s="629">
        <f t="shared" si="35"/>
        <v>45930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ТЕ ТРЕЙД ИНВЕСТ АДСИЦ</v>
      </c>
      <c r="B463" s="625" t="str">
        <f t="shared" si="34"/>
        <v>207612201</v>
      </c>
      <c r="C463" s="629">
        <f t="shared" si="35"/>
        <v>45930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ТЕ ТРЕЙД ИНВЕСТ АДСИЦ</v>
      </c>
      <c r="B464" s="625" t="str">
        <f t="shared" si="34"/>
        <v>207612201</v>
      </c>
      <c r="C464" s="629">
        <f t="shared" si="35"/>
        <v>45930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ТЕ ТРЕЙД ИНВЕСТ АДСИЦ</v>
      </c>
      <c r="B465" s="625" t="str">
        <f t="shared" si="34"/>
        <v>207612201</v>
      </c>
      <c r="C465" s="629">
        <f t="shared" si="35"/>
        <v>45930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ТЕ ТРЕЙД ИНВЕСТ АДСИЦ</v>
      </c>
      <c r="B466" s="625" t="str">
        <f t="shared" si="34"/>
        <v>207612201</v>
      </c>
      <c r="C466" s="629">
        <f t="shared" si="35"/>
        <v>45930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ТЕ ТРЕЙД ИНВЕСТ АДСИЦ</v>
      </c>
      <c r="B467" s="625" t="str">
        <f t="shared" si="34"/>
        <v>207612201</v>
      </c>
      <c r="C467" s="629">
        <f t="shared" si="35"/>
        <v>45930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ТЕ ТРЕЙД ИНВЕСТ АДСИЦ</v>
      </c>
      <c r="B468" s="625" t="str">
        <f t="shared" si="34"/>
        <v>207612201</v>
      </c>
      <c r="C468" s="629">
        <f t="shared" si="35"/>
        <v>45930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ТЕ ТРЕЙД ИНВЕСТ АДСИЦ</v>
      </c>
      <c r="B469" s="625" t="str">
        <f t="shared" si="34"/>
        <v>207612201</v>
      </c>
      <c r="C469" s="629">
        <f t="shared" si="35"/>
        <v>45930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ТЕ ТРЕЙД ИНВЕСТ АДСИЦ</v>
      </c>
      <c r="B470" s="625" t="str">
        <f t="shared" si="34"/>
        <v>207612201</v>
      </c>
      <c r="C470" s="629">
        <f t="shared" si="35"/>
        <v>45930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ТЕ ТРЕЙД ИНВЕСТ АДСИЦ</v>
      </c>
      <c r="B471" s="625" t="str">
        <f t="shared" si="34"/>
        <v>207612201</v>
      </c>
      <c r="C471" s="629">
        <f t="shared" si="35"/>
        <v>45930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ТЕ ТРЕЙД ИНВЕСТ АДСИЦ</v>
      </c>
      <c r="B472" s="625" t="str">
        <f t="shared" si="34"/>
        <v>207612201</v>
      </c>
      <c r="C472" s="629">
        <f t="shared" si="35"/>
        <v>45930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ТЕ ТРЕЙД ИНВЕСТ АДСИЦ</v>
      </c>
      <c r="B473" s="625" t="str">
        <f t="shared" si="34"/>
        <v>207612201</v>
      </c>
      <c r="C473" s="629">
        <f t="shared" si="35"/>
        <v>45930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ТЕ ТРЕЙД ИНВЕСТ АДСИЦ</v>
      </c>
      <c r="B474" s="625" t="str">
        <f t="shared" si="34"/>
        <v>207612201</v>
      </c>
      <c r="C474" s="629">
        <f t="shared" si="35"/>
        <v>45930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ТЕ ТРЕЙД ИНВЕСТ АДСИЦ</v>
      </c>
      <c r="B475" s="625" t="str">
        <f t="shared" si="34"/>
        <v>207612201</v>
      </c>
      <c r="C475" s="629">
        <f t="shared" si="35"/>
        <v>45930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ТЕ ТРЕЙД ИНВЕСТ АДСИЦ</v>
      </c>
      <c r="B476" s="625" t="str">
        <f t="shared" si="34"/>
        <v>207612201</v>
      </c>
      <c r="C476" s="629">
        <f t="shared" si="35"/>
        <v>45930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ТЕ ТРЕЙД ИНВЕСТ АДСИЦ</v>
      </c>
      <c r="B477" s="625" t="str">
        <f t="shared" si="34"/>
        <v>207612201</v>
      </c>
      <c r="C477" s="629">
        <f t="shared" si="35"/>
        <v>45930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ТЕ ТРЕЙД ИНВЕСТ АДСИЦ</v>
      </c>
      <c r="B478" s="625" t="str">
        <f t="shared" si="34"/>
        <v>207612201</v>
      </c>
      <c r="C478" s="629">
        <f t="shared" si="35"/>
        <v>45930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ТЕ ТРЕЙД ИНВЕСТ АДСИЦ</v>
      </c>
      <c r="B479" s="625" t="str">
        <f t="shared" si="34"/>
        <v>207612201</v>
      </c>
      <c r="C479" s="629">
        <f t="shared" si="35"/>
        <v>45930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ТЕ ТРЕЙД ИНВЕСТ АДСИЦ</v>
      </c>
      <c r="B480" s="625" t="str">
        <f t="shared" si="34"/>
        <v>207612201</v>
      </c>
      <c r="C480" s="629">
        <f t="shared" si="35"/>
        <v>45930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ТЕ ТРЕЙД ИНВЕСТ АДСИЦ</v>
      </c>
      <c r="B481" s="625" t="str">
        <f t="shared" si="34"/>
        <v>207612201</v>
      </c>
      <c r="C481" s="629">
        <f t="shared" si="35"/>
        <v>45930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ТЕ ТРЕЙД ИНВЕСТ АДСИЦ</v>
      </c>
      <c r="B482" s="625" t="str">
        <f t="shared" si="34"/>
        <v>207612201</v>
      </c>
      <c r="C482" s="629">
        <f t="shared" si="35"/>
        <v>45930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ТЕ ТРЕЙД ИНВЕСТ АДСИЦ</v>
      </c>
      <c r="B483" s="625" t="str">
        <f t="shared" si="34"/>
        <v>207612201</v>
      </c>
      <c r="C483" s="629">
        <f t="shared" si="35"/>
        <v>45930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ТЕ ТРЕЙД ИНВЕСТ АДСИЦ</v>
      </c>
      <c r="B484" s="625" t="str">
        <f t="shared" si="34"/>
        <v>207612201</v>
      </c>
      <c r="C484" s="629">
        <f t="shared" si="35"/>
        <v>45930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ТЕ ТРЕЙД ИНВЕСТ АДСИЦ</v>
      </c>
      <c r="B485" s="625" t="str">
        <f t="shared" si="34"/>
        <v>207612201</v>
      </c>
      <c r="C485" s="629">
        <f t="shared" si="35"/>
        <v>45930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ТЕ ТРЕЙД ИНВЕСТ АДСИЦ</v>
      </c>
      <c r="B486" s="625" t="str">
        <f t="shared" si="34"/>
        <v>207612201</v>
      </c>
      <c r="C486" s="629">
        <f t="shared" si="35"/>
        <v>45930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ТЕ ТРЕЙД ИНВЕСТ АДСИЦ</v>
      </c>
      <c r="B487" s="625" t="str">
        <f t="shared" si="34"/>
        <v>207612201</v>
      </c>
      <c r="C487" s="629">
        <f t="shared" si="35"/>
        <v>45930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ТЕ ТРЕЙД ИНВЕСТ АДСИЦ</v>
      </c>
      <c r="B488" s="625" t="str">
        <f t="shared" si="34"/>
        <v>207612201</v>
      </c>
      <c r="C488" s="629">
        <f t="shared" si="35"/>
        <v>45930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ТЕ ТРЕЙД ИНВЕСТ АДСИЦ</v>
      </c>
      <c r="B489" s="625" t="str">
        <f t="shared" si="34"/>
        <v>207612201</v>
      </c>
      <c r="C489" s="629">
        <f t="shared" si="35"/>
        <v>45930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ТЕ ТРЕЙД ИНВЕСТ АДСИЦ</v>
      </c>
      <c r="B490" s="625" t="str">
        <f t="shared" si="34"/>
        <v>207612201</v>
      </c>
      <c r="C490" s="629">
        <f t="shared" si="35"/>
        <v>45930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0</v>
      </c>
    </row>
    <row r="491" spans="1:8">
      <c r="A491" s="625" t="str">
        <f t="shared" si="33"/>
        <v>ТЕ ТРЕЙД ИНВЕСТ АДСИЦ</v>
      </c>
      <c r="B491" s="625" t="str">
        <f t="shared" si="34"/>
        <v>207612201</v>
      </c>
      <c r="C491" s="629">
        <f t="shared" si="35"/>
        <v>45930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ТЕ ТРЕЙД ИНВЕСТ АДСИЦ</v>
      </c>
      <c r="B492" s="625" t="str">
        <f t="shared" si="34"/>
        <v>207612201</v>
      </c>
      <c r="C492" s="629">
        <f t="shared" si="35"/>
        <v>45930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ТЕ ТРЕЙД ИНВЕСТ АДСИЦ</v>
      </c>
      <c r="B493" s="625" t="str">
        <f t="shared" si="34"/>
        <v>207612201</v>
      </c>
      <c r="C493" s="629">
        <f t="shared" si="35"/>
        <v>45930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ТЕ ТРЕЙД ИНВЕСТ АДСИЦ</v>
      </c>
      <c r="B494" s="625" t="str">
        <f t="shared" si="34"/>
        <v>207612201</v>
      </c>
      <c r="C494" s="629">
        <f t="shared" si="35"/>
        <v>45930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ТЕ ТРЕЙД ИНВЕСТ АДСИЦ</v>
      </c>
      <c r="B495" s="625" t="str">
        <f t="shared" si="34"/>
        <v>207612201</v>
      </c>
      <c r="C495" s="629">
        <f t="shared" si="35"/>
        <v>45930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ТЕ ТРЕЙД ИНВЕСТ АДСИЦ</v>
      </c>
      <c r="B496" s="625" t="str">
        <f t="shared" si="34"/>
        <v>207612201</v>
      </c>
      <c r="C496" s="629">
        <f t="shared" si="35"/>
        <v>45930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ТЕ ТРЕЙД ИНВЕСТ АДСИЦ</v>
      </c>
      <c r="B497" s="625" t="str">
        <f t="shared" si="34"/>
        <v>207612201</v>
      </c>
      <c r="C497" s="629">
        <f t="shared" si="35"/>
        <v>45930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ТЕ ТРЕЙД ИНВЕСТ АДСИЦ</v>
      </c>
      <c r="B498" s="625" t="str">
        <f t="shared" si="34"/>
        <v>207612201</v>
      </c>
      <c r="C498" s="629">
        <f t="shared" si="35"/>
        <v>45930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ТЕ ТРЕЙД ИНВЕСТ АДСИЦ</v>
      </c>
      <c r="B499" s="625" t="str">
        <f t="shared" si="34"/>
        <v>207612201</v>
      </c>
      <c r="C499" s="629">
        <f t="shared" si="35"/>
        <v>45930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ТЕ ТРЕЙД ИНВЕСТ АДСИЦ</v>
      </c>
      <c r="B500" s="625" t="str">
        <f t="shared" si="34"/>
        <v>207612201</v>
      </c>
      <c r="C500" s="629">
        <f t="shared" si="35"/>
        <v>45930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ТЕ ТРЕЙД ИНВЕСТ АДСИЦ</v>
      </c>
      <c r="B501" s="625" t="str">
        <f t="shared" si="34"/>
        <v>207612201</v>
      </c>
      <c r="C501" s="629">
        <f t="shared" si="35"/>
        <v>45930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ТЕ ТРЕЙД ИНВЕСТ АДСИЦ</v>
      </c>
      <c r="B502" s="625" t="str">
        <f t="shared" si="34"/>
        <v>207612201</v>
      </c>
      <c r="C502" s="629">
        <f t="shared" si="35"/>
        <v>45930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ТЕ ТРЕЙД ИНВЕСТ АДСИЦ</v>
      </c>
      <c r="B503" s="625" t="str">
        <f t="shared" si="34"/>
        <v>207612201</v>
      </c>
      <c r="C503" s="629">
        <f t="shared" si="35"/>
        <v>45930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ТЕ ТРЕЙД ИНВЕСТ АДСИЦ</v>
      </c>
      <c r="B504" s="625" t="str">
        <f t="shared" si="34"/>
        <v>207612201</v>
      </c>
      <c r="C504" s="629">
        <f t="shared" si="35"/>
        <v>45930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ТЕ ТРЕЙД ИНВЕСТ АДСИЦ</v>
      </c>
      <c r="B505" s="625" t="str">
        <f t="shared" si="34"/>
        <v>207612201</v>
      </c>
      <c r="C505" s="629">
        <f t="shared" si="35"/>
        <v>45930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ТЕ ТРЕЙД ИНВЕСТ АДСИЦ</v>
      </c>
      <c r="B506" s="625" t="str">
        <f t="shared" si="34"/>
        <v>207612201</v>
      </c>
      <c r="C506" s="629">
        <f t="shared" si="35"/>
        <v>45930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ТЕ ТРЕЙД ИНВЕСТ АДСИЦ</v>
      </c>
      <c r="B507" s="625" t="str">
        <f t="shared" si="34"/>
        <v>207612201</v>
      </c>
      <c r="C507" s="629">
        <f t="shared" si="35"/>
        <v>45930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ТЕ ТРЕЙД ИНВЕСТ АДСИЦ</v>
      </c>
      <c r="B508" s="625" t="str">
        <f t="shared" si="34"/>
        <v>207612201</v>
      </c>
      <c r="C508" s="629">
        <f t="shared" si="35"/>
        <v>45930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ТЕ ТРЕЙД ИНВЕСТ АДСИЦ</v>
      </c>
      <c r="B509" s="625" t="str">
        <f t="shared" si="34"/>
        <v>207612201</v>
      </c>
      <c r="C509" s="629">
        <f t="shared" si="35"/>
        <v>45930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ТЕ ТРЕЙД ИНВЕСТ АДСИЦ</v>
      </c>
      <c r="B510" s="625" t="str">
        <f t="shared" si="34"/>
        <v>207612201</v>
      </c>
      <c r="C510" s="629">
        <f t="shared" si="35"/>
        <v>45930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ТЕ ТРЕЙД ИНВЕСТ АДСИЦ</v>
      </c>
      <c r="B511" s="625" t="str">
        <f t="shared" si="34"/>
        <v>207612201</v>
      </c>
      <c r="C511" s="629">
        <f t="shared" si="35"/>
        <v>45930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ТЕ ТРЕЙД ИНВЕСТ АДСИЦ</v>
      </c>
      <c r="B512" s="625" t="str">
        <f t="shared" si="34"/>
        <v>207612201</v>
      </c>
      <c r="C512" s="629">
        <f t="shared" si="35"/>
        <v>45930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ТЕ ТРЕЙД ИНВЕСТ АДСИЦ</v>
      </c>
      <c r="B513" s="625" t="str">
        <f t="shared" si="34"/>
        <v>207612201</v>
      </c>
      <c r="C513" s="629">
        <f t="shared" si="35"/>
        <v>45930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ТЕ ТРЕЙД ИНВЕСТ АДСИЦ</v>
      </c>
      <c r="B514" s="625" t="str">
        <f t="shared" si="34"/>
        <v>207612201</v>
      </c>
      <c r="C514" s="629">
        <f t="shared" si="35"/>
        <v>45930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ТЕ ТРЕЙД ИНВЕСТ АДСИЦ</v>
      </c>
      <c r="B515" s="625" t="str">
        <f t="shared" si="34"/>
        <v>207612201</v>
      </c>
      <c r="C515" s="629">
        <f t="shared" si="35"/>
        <v>45930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ТЕ ТРЕЙД ИНВЕСТ АДСИЦ</v>
      </c>
      <c r="B516" s="625" t="str">
        <f t="shared" si="34"/>
        <v>207612201</v>
      </c>
      <c r="C516" s="629">
        <f t="shared" si="35"/>
        <v>45930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ТЕ ТРЕЙД ИНВЕСТ АДСИЦ</v>
      </c>
      <c r="B517" s="625" t="str">
        <f t="shared" si="34"/>
        <v>207612201</v>
      </c>
      <c r="C517" s="629">
        <f t="shared" si="35"/>
        <v>45930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ТЕ ТРЕЙД ИНВЕСТ АДСИЦ</v>
      </c>
      <c r="B518" s="625" t="str">
        <f t="shared" si="34"/>
        <v>207612201</v>
      </c>
      <c r="C518" s="629">
        <f t="shared" si="35"/>
        <v>45930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ТЕ ТРЕЙД ИНВЕСТ АДСИЦ</v>
      </c>
      <c r="B519" s="625" t="str">
        <f t="shared" si="34"/>
        <v>207612201</v>
      </c>
      <c r="C519" s="629">
        <f t="shared" si="35"/>
        <v>45930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ТЕ ТРЕЙД ИНВЕСТ АДСИЦ</v>
      </c>
      <c r="B520" s="625" t="str">
        <f t="shared" si="34"/>
        <v>207612201</v>
      </c>
      <c r="C520" s="629">
        <f t="shared" si="35"/>
        <v>45930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ТЕ ТРЕЙД ИНВЕСТ АДСИЦ</v>
      </c>
      <c r="B521" s="625" t="str">
        <f t="shared" si="34"/>
        <v>207612201</v>
      </c>
      <c r="C521" s="629">
        <f t="shared" si="35"/>
        <v>45930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ТЕ ТРЕЙД ИНВЕСТ АДСИЦ</v>
      </c>
      <c r="B522" s="625" t="str">
        <f t="shared" si="34"/>
        <v>207612201</v>
      </c>
      <c r="C522" s="629">
        <f t="shared" si="35"/>
        <v>45930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ТЕ ТРЕЙД ИНВЕСТ АДСИЦ</v>
      </c>
      <c r="B523" s="625" t="str">
        <f t="shared" si="34"/>
        <v>207612201</v>
      </c>
      <c r="C523" s="629">
        <f t="shared" si="35"/>
        <v>45930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ТЕ ТРЕЙД ИНВЕСТ АДСИЦ</v>
      </c>
      <c r="B524" s="625" t="str">
        <f t="shared" si="34"/>
        <v>207612201</v>
      </c>
      <c r="C524" s="629">
        <f t="shared" si="35"/>
        <v>45930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ТЕ ТРЕЙД ИНВЕСТ АДСИЦ</v>
      </c>
      <c r="B525" s="625" t="str">
        <f t="shared" ref="B525:B588" si="37">pdeBulstat</f>
        <v>207612201</v>
      </c>
      <c r="C525" s="629">
        <f t="shared" ref="C525:C588" si="38">endDate</f>
        <v>45930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ТЕ ТРЕЙД ИНВЕСТ АДСИЦ</v>
      </c>
      <c r="B526" s="625" t="str">
        <f t="shared" si="37"/>
        <v>207612201</v>
      </c>
      <c r="C526" s="629">
        <f t="shared" si="38"/>
        <v>45930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ТЕ ТРЕЙД ИНВЕСТ АДСИЦ</v>
      </c>
      <c r="B527" s="625" t="str">
        <f t="shared" si="37"/>
        <v>207612201</v>
      </c>
      <c r="C527" s="629">
        <f t="shared" si="38"/>
        <v>45930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ТЕ ТРЕЙД ИНВЕСТ АДСИЦ</v>
      </c>
      <c r="B528" s="625" t="str">
        <f t="shared" si="37"/>
        <v>207612201</v>
      </c>
      <c r="C528" s="629">
        <f t="shared" si="38"/>
        <v>45930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ТЕ ТРЕЙД ИНВЕСТ АДСИЦ</v>
      </c>
      <c r="B529" s="625" t="str">
        <f t="shared" si="37"/>
        <v>207612201</v>
      </c>
      <c r="C529" s="629">
        <f t="shared" si="38"/>
        <v>45930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ТЕ ТРЕЙД ИНВЕСТ АДСИЦ</v>
      </c>
      <c r="B530" s="625" t="str">
        <f t="shared" si="37"/>
        <v>207612201</v>
      </c>
      <c r="C530" s="629">
        <f t="shared" si="38"/>
        <v>45930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ТЕ ТРЕЙД ИНВЕСТ АДСИЦ</v>
      </c>
      <c r="B531" s="625" t="str">
        <f t="shared" si="37"/>
        <v>207612201</v>
      </c>
      <c r="C531" s="629">
        <f t="shared" si="38"/>
        <v>45930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ТЕ ТРЕЙД ИНВЕСТ АДСИЦ</v>
      </c>
      <c r="B532" s="625" t="str">
        <f t="shared" si="37"/>
        <v>207612201</v>
      </c>
      <c r="C532" s="629">
        <f t="shared" si="38"/>
        <v>45930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ТЕ ТРЕЙД ИНВЕСТ АДСИЦ</v>
      </c>
      <c r="B533" s="625" t="str">
        <f t="shared" si="37"/>
        <v>207612201</v>
      </c>
      <c r="C533" s="629">
        <f t="shared" si="38"/>
        <v>45930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ТЕ ТРЕЙД ИНВЕСТ АДСИЦ</v>
      </c>
      <c r="B534" s="625" t="str">
        <f t="shared" si="37"/>
        <v>207612201</v>
      </c>
      <c r="C534" s="629">
        <f t="shared" si="38"/>
        <v>45930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ТЕ ТРЕЙД ИНВЕСТ АДСИЦ</v>
      </c>
      <c r="B535" s="625" t="str">
        <f t="shared" si="37"/>
        <v>207612201</v>
      </c>
      <c r="C535" s="629">
        <f t="shared" si="38"/>
        <v>45930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ТЕ ТРЕЙД ИНВЕСТ АДСИЦ</v>
      </c>
      <c r="B536" s="625" t="str">
        <f t="shared" si="37"/>
        <v>207612201</v>
      </c>
      <c r="C536" s="629">
        <f t="shared" si="38"/>
        <v>45930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ТЕ ТРЕЙД ИНВЕСТ АДСИЦ</v>
      </c>
      <c r="B537" s="625" t="str">
        <f t="shared" si="37"/>
        <v>207612201</v>
      </c>
      <c r="C537" s="629">
        <f t="shared" si="38"/>
        <v>45930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ТЕ ТРЕЙД ИНВЕСТ АДСИЦ</v>
      </c>
      <c r="B538" s="625" t="str">
        <f t="shared" si="37"/>
        <v>207612201</v>
      </c>
      <c r="C538" s="629">
        <f t="shared" si="38"/>
        <v>45930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ТЕ ТРЕЙД ИНВЕСТ АДСИЦ</v>
      </c>
      <c r="B539" s="625" t="str">
        <f t="shared" si="37"/>
        <v>207612201</v>
      </c>
      <c r="C539" s="629">
        <f t="shared" si="38"/>
        <v>45930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ТЕ ТРЕЙД ИНВЕСТ АДСИЦ</v>
      </c>
      <c r="B540" s="625" t="str">
        <f t="shared" si="37"/>
        <v>207612201</v>
      </c>
      <c r="C540" s="629">
        <f t="shared" si="38"/>
        <v>45930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ТЕ ТРЕЙД ИНВЕСТ АДСИЦ</v>
      </c>
      <c r="B541" s="625" t="str">
        <f t="shared" si="37"/>
        <v>207612201</v>
      </c>
      <c r="C541" s="629">
        <f t="shared" si="38"/>
        <v>45930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ТЕ ТРЕЙД ИНВЕСТ АДСИЦ</v>
      </c>
      <c r="B542" s="625" t="str">
        <f t="shared" si="37"/>
        <v>207612201</v>
      </c>
      <c r="C542" s="629">
        <f t="shared" si="38"/>
        <v>45930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ТЕ ТРЕЙД ИНВЕСТ АДСИЦ</v>
      </c>
      <c r="B543" s="625" t="str">
        <f t="shared" si="37"/>
        <v>207612201</v>
      </c>
      <c r="C543" s="629">
        <f t="shared" si="38"/>
        <v>45930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ТЕ ТРЕЙД ИНВЕСТ АДСИЦ</v>
      </c>
      <c r="B544" s="625" t="str">
        <f t="shared" si="37"/>
        <v>207612201</v>
      </c>
      <c r="C544" s="629">
        <f t="shared" si="38"/>
        <v>45930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ТЕ ТРЕЙД ИНВЕСТ АДСИЦ</v>
      </c>
      <c r="B545" s="625" t="str">
        <f t="shared" si="37"/>
        <v>207612201</v>
      </c>
      <c r="C545" s="629">
        <f t="shared" si="38"/>
        <v>45930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ТЕ ТРЕЙД ИНВЕСТ АДСИЦ</v>
      </c>
      <c r="B546" s="625" t="str">
        <f t="shared" si="37"/>
        <v>207612201</v>
      </c>
      <c r="C546" s="629">
        <f t="shared" si="38"/>
        <v>45930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ТЕ ТРЕЙД ИНВЕСТ АДСИЦ</v>
      </c>
      <c r="B547" s="625" t="str">
        <f t="shared" si="37"/>
        <v>207612201</v>
      </c>
      <c r="C547" s="629">
        <f t="shared" si="38"/>
        <v>45930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ТЕ ТРЕЙД ИНВЕСТ АДСИЦ</v>
      </c>
      <c r="B548" s="625" t="str">
        <f t="shared" si="37"/>
        <v>207612201</v>
      </c>
      <c r="C548" s="629">
        <f t="shared" si="38"/>
        <v>45930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ТЕ ТРЕЙД ИНВЕСТ АДСИЦ</v>
      </c>
      <c r="B549" s="625" t="str">
        <f t="shared" si="37"/>
        <v>207612201</v>
      </c>
      <c r="C549" s="629">
        <f t="shared" si="38"/>
        <v>45930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ТЕ ТРЕЙД ИНВЕСТ АДСИЦ</v>
      </c>
      <c r="B550" s="625" t="str">
        <f t="shared" si="37"/>
        <v>207612201</v>
      </c>
      <c r="C550" s="629">
        <f t="shared" si="38"/>
        <v>45930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ТЕ ТРЕЙД ИНВЕСТ АДСИЦ</v>
      </c>
      <c r="B551" s="625" t="str">
        <f t="shared" si="37"/>
        <v>207612201</v>
      </c>
      <c r="C551" s="629">
        <f t="shared" si="38"/>
        <v>45930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ТЕ ТРЕЙД ИНВЕСТ АДСИЦ</v>
      </c>
      <c r="B552" s="625" t="str">
        <f t="shared" si="37"/>
        <v>207612201</v>
      </c>
      <c r="C552" s="629">
        <f t="shared" si="38"/>
        <v>45930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ТЕ ТРЕЙД ИНВЕСТ АДСИЦ</v>
      </c>
      <c r="B553" s="625" t="str">
        <f t="shared" si="37"/>
        <v>207612201</v>
      </c>
      <c r="C553" s="629">
        <f t="shared" si="38"/>
        <v>45930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ТЕ ТРЕЙД ИНВЕСТ АДСИЦ</v>
      </c>
      <c r="B554" s="625" t="str">
        <f t="shared" si="37"/>
        <v>207612201</v>
      </c>
      <c r="C554" s="629">
        <f t="shared" si="38"/>
        <v>45930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ТЕ ТРЕЙД ИНВЕСТ АДСИЦ</v>
      </c>
      <c r="B555" s="625" t="str">
        <f t="shared" si="37"/>
        <v>207612201</v>
      </c>
      <c r="C555" s="629">
        <f t="shared" si="38"/>
        <v>45930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ТЕ ТРЕЙД ИНВЕСТ АДСИЦ</v>
      </c>
      <c r="B556" s="625" t="str">
        <f t="shared" si="37"/>
        <v>207612201</v>
      </c>
      <c r="C556" s="629">
        <f t="shared" si="38"/>
        <v>45930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ТЕ ТРЕЙД ИНВЕСТ АДСИЦ</v>
      </c>
      <c r="B557" s="625" t="str">
        <f t="shared" si="37"/>
        <v>207612201</v>
      </c>
      <c r="C557" s="629">
        <f t="shared" si="38"/>
        <v>45930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ТЕ ТРЕЙД ИНВЕСТ АДСИЦ</v>
      </c>
      <c r="B558" s="625" t="str">
        <f t="shared" si="37"/>
        <v>207612201</v>
      </c>
      <c r="C558" s="629">
        <f t="shared" si="38"/>
        <v>45930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ТЕ ТРЕЙД ИНВЕСТ АДСИЦ</v>
      </c>
      <c r="B559" s="625" t="str">
        <f t="shared" si="37"/>
        <v>207612201</v>
      </c>
      <c r="C559" s="629">
        <f t="shared" si="38"/>
        <v>45930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ТЕ ТРЕЙД ИНВЕСТ АДСИЦ</v>
      </c>
      <c r="B560" s="625" t="str">
        <f t="shared" si="37"/>
        <v>207612201</v>
      </c>
      <c r="C560" s="629">
        <f t="shared" si="38"/>
        <v>45930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ТЕ ТРЕЙД ИНВЕСТ АДСИЦ</v>
      </c>
      <c r="B561" s="625" t="str">
        <f t="shared" si="37"/>
        <v>207612201</v>
      </c>
      <c r="C561" s="629">
        <f t="shared" si="38"/>
        <v>45930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ТЕ ТРЕЙД ИНВЕСТ АДСИЦ</v>
      </c>
      <c r="B562" s="625" t="str">
        <f t="shared" si="37"/>
        <v>207612201</v>
      </c>
      <c r="C562" s="629">
        <f t="shared" si="38"/>
        <v>45930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ТЕ ТРЕЙД ИНВЕСТ АДСИЦ</v>
      </c>
      <c r="B563" s="625" t="str">
        <f t="shared" si="37"/>
        <v>207612201</v>
      </c>
      <c r="C563" s="629">
        <f t="shared" si="38"/>
        <v>45930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ТЕ ТРЕЙД ИНВЕСТ АДСИЦ</v>
      </c>
      <c r="B564" s="625" t="str">
        <f t="shared" si="37"/>
        <v>207612201</v>
      </c>
      <c r="C564" s="629">
        <f t="shared" si="38"/>
        <v>45930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ТЕ ТРЕЙД ИНВЕСТ АДСИЦ</v>
      </c>
      <c r="B565" s="625" t="str">
        <f t="shared" si="37"/>
        <v>207612201</v>
      </c>
      <c r="C565" s="629">
        <f t="shared" si="38"/>
        <v>45930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ТЕ ТРЕЙД ИНВЕСТ АДСИЦ</v>
      </c>
      <c r="B566" s="625" t="str">
        <f t="shared" si="37"/>
        <v>207612201</v>
      </c>
      <c r="C566" s="629">
        <f t="shared" si="38"/>
        <v>45930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ТЕ ТРЕЙД ИНВЕСТ АДСИЦ</v>
      </c>
      <c r="B567" s="625" t="str">
        <f t="shared" si="37"/>
        <v>207612201</v>
      </c>
      <c r="C567" s="629">
        <f t="shared" si="38"/>
        <v>45930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ТЕ ТРЕЙД ИНВЕСТ АДСИЦ</v>
      </c>
      <c r="B568" s="625" t="str">
        <f t="shared" si="37"/>
        <v>207612201</v>
      </c>
      <c r="C568" s="629">
        <f t="shared" si="38"/>
        <v>45930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ТЕ ТРЕЙД ИНВЕСТ АДСИЦ</v>
      </c>
      <c r="B569" s="625" t="str">
        <f t="shared" si="37"/>
        <v>207612201</v>
      </c>
      <c r="C569" s="629">
        <f t="shared" si="38"/>
        <v>45930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ТЕ ТРЕЙД ИНВЕСТ АДСИЦ</v>
      </c>
      <c r="B570" s="625" t="str">
        <f t="shared" si="37"/>
        <v>207612201</v>
      </c>
      <c r="C570" s="629">
        <f t="shared" si="38"/>
        <v>45930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ТЕ ТРЕЙД ИНВЕСТ АДСИЦ</v>
      </c>
      <c r="B571" s="625" t="str">
        <f t="shared" si="37"/>
        <v>207612201</v>
      </c>
      <c r="C571" s="629">
        <f t="shared" si="38"/>
        <v>45930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ТЕ ТРЕЙД ИНВЕСТ АДСИЦ</v>
      </c>
      <c r="B572" s="625" t="str">
        <f t="shared" si="37"/>
        <v>207612201</v>
      </c>
      <c r="C572" s="629">
        <f t="shared" si="38"/>
        <v>45930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ТЕ ТРЕЙД ИНВЕСТ АДСИЦ</v>
      </c>
      <c r="B573" s="625" t="str">
        <f t="shared" si="37"/>
        <v>207612201</v>
      </c>
      <c r="C573" s="629">
        <f t="shared" si="38"/>
        <v>45930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ТЕ ТРЕЙД ИНВЕСТ АДСИЦ</v>
      </c>
      <c r="B574" s="625" t="str">
        <f t="shared" si="37"/>
        <v>207612201</v>
      </c>
      <c r="C574" s="629">
        <f t="shared" si="38"/>
        <v>45930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ТЕ ТРЕЙД ИНВЕСТ АДСИЦ</v>
      </c>
      <c r="B575" s="625" t="str">
        <f t="shared" si="37"/>
        <v>207612201</v>
      </c>
      <c r="C575" s="629">
        <f t="shared" si="38"/>
        <v>45930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ТЕ ТРЕЙД ИНВЕСТ АДСИЦ</v>
      </c>
      <c r="B576" s="625" t="str">
        <f t="shared" si="37"/>
        <v>207612201</v>
      </c>
      <c r="C576" s="629">
        <f t="shared" si="38"/>
        <v>45930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ТЕ ТРЕЙД ИНВЕСТ АДСИЦ</v>
      </c>
      <c r="B577" s="625" t="str">
        <f t="shared" si="37"/>
        <v>207612201</v>
      </c>
      <c r="C577" s="629">
        <f t="shared" si="38"/>
        <v>45930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ТЕ ТРЕЙД ИНВЕСТ АДСИЦ</v>
      </c>
      <c r="B578" s="625" t="str">
        <f t="shared" si="37"/>
        <v>207612201</v>
      </c>
      <c r="C578" s="629">
        <f t="shared" si="38"/>
        <v>45930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ТЕ ТРЕЙД ИНВЕСТ АДСИЦ</v>
      </c>
      <c r="B579" s="625" t="str">
        <f t="shared" si="37"/>
        <v>207612201</v>
      </c>
      <c r="C579" s="629">
        <f t="shared" si="38"/>
        <v>45930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ТЕ ТРЕЙД ИНВЕСТ АДСИЦ</v>
      </c>
      <c r="B580" s="625" t="str">
        <f t="shared" si="37"/>
        <v>207612201</v>
      </c>
      <c r="C580" s="629">
        <f t="shared" si="38"/>
        <v>45930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0</v>
      </c>
    </row>
    <row r="581" spans="1:8">
      <c r="A581" s="625" t="str">
        <f t="shared" si="36"/>
        <v>ТЕ ТРЕЙД ИНВЕСТ АДСИЦ</v>
      </c>
      <c r="B581" s="625" t="str">
        <f t="shared" si="37"/>
        <v>207612201</v>
      </c>
      <c r="C581" s="629">
        <f t="shared" si="38"/>
        <v>45930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ТЕ ТРЕЙД ИНВЕСТ АДСИЦ</v>
      </c>
      <c r="B582" s="625" t="str">
        <f t="shared" si="37"/>
        <v>207612201</v>
      </c>
      <c r="C582" s="629">
        <f t="shared" si="38"/>
        <v>45930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ТЕ ТРЕЙД ИНВЕСТ АДСИЦ</v>
      </c>
      <c r="B583" s="625" t="str">
        <f t="shared" si="37"/>
        <v>207612201</v>
      </c>
      <c r="C583" s="629">
        <f t="shared" si="38"/>
        <v>45930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ТЕ ТРЕЙД ИНВЕСТ АДСИЦ</v>
      </c>
      <c r="B584" s="625" t="str">
        <f t="shared" si="37"/>
        <v>207612201</v>
      </c>
      <c r="C584" s="629">
        <f t="shared" si="38"/>
        <v>45930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ТЕ ТРЕЙД ИНВЕСТ АДСИЦ</v>
      </c>
      <c r="B585" s="625" t="str">
        <f t="shared" si="37"/>
        <v>207612201</v>
      </c>
      <c r="C585" s="629">
        <f t="shared" si="38"/>
        <v>45930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ТЕ ТРЕЙД ИНВЕСТ АДСИЦ</v>
      </c>
      <c r="B586" s="625" t="str">
        <f t="shared" si="37"/>
        <v>207612201</v>
      </c>
      <c r="C586" s="629">
        <f t="shared" si="38"/>
        <v>45930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ТЕ ТРЕЙД ИНВЕСТ АДСИЦ</v>
      </c>
      <c r="B587" s="625" t="str">
        <f t="shared" si="37"/>
        <v>207612201</v>
      </c>
      <c r="C587" s="629">
        <f t="shared" si="38"/>
        <v>45930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ТЕ ТРЕЙД ИНВЕСТ АДСИЦ</v>
      </c>
      <c r="B588" s="625" t="str">
        <f t="shared" si="37"/>
        <v>207612201</v>
      </c>
      <c r="C588" s="629">
        <f t="shared" si="38"/>
        <v>45930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ТЕ ТРЕЙД ИНВЕСТ АДСИЦ</v>
      </c>
      <c r="B589" s="625" t="str">
        <f t="shared" ref="B589:B652" si="40">pdeBulstat</f>
        <v>207612201</v>
      </c>
      <c r="C589" s="629">
        <f t="shared" ref="C589:C652" si="41">endDate</f>
        <v>45930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ТЕ ТРЕЙД ИНВЕСТ АДСИЦ</v>
      </c>
      <c r="B590" s="625" t="str">
        <f t="shared" si="40"/>
        <v>207612201</v>
      </c>
      <c r="C590" s="629">
        <f t="shared" si="41"/>
        <v>45930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ТЕ ТРЕЙД ИНВЕСТ АДСИЦ</v>
      </c>
      <c r="B591" s="625" t="str">
        <f t="shared" si="40"/>
        <v>207612201</v>
      </c>
      <c r="C591" s="629">
        <f t="shared" si="41"/>
        <v>45930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ТЕ ТРЕЙД ИНВЕСТ АДСИЦ</v>
      </c>
      <c r="B592" s="625" t="str">
        <f t="shared" si="40"/>
        <v>207612201</v>
      </c>
      <c r="C592" s="629">
        <f t="shared" si="41"/>
        <v>45930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ТЕ ТРЕЙД ИНВЕСТ АДСИЦ</v>
      </c>
      <c r="B593" s="625" t="str">
        <f t="shared" si="40"/>
        <v>207612201</v>
      </c>
      <c r="C593" s="629">
        <f t="shared" si="41"/>
        <v>45930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ТЕ ТРЕЙД ИНВЕСТ АДСИЦ</v>
      </c>
      <c r="B594" s="625" t="str">
        <f t="shared" si="40"/>
        <v>207612201</v>
      </c>
      <c r="C594" s="629">
        <f t="shared" si="41"/>
        <v>45930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ТЕ ТРЕЙД ИНВЕСТ АДСИЦ</v>
      </c>
      <c r="B595" s="625" t="str">
        <f t="shared" si="40"/>
        <v>207612201</v>
      </c>
      <c r="C595" s="629">
        <f t="shared" si="41"/>
        <v>45930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ТЕ ТРЕЙД ИНВЕСТ АДСИЦ</v>
      </c>
      <c r="B596" s="625" t="str">
        <f t="shared" si="40"/>
        <v>207612201</v>
      </c>
      <c r="C596" s="629">
        <f t="shared" si="41"/>
        <v>45930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ТЕ ТРЕЙД ИНВЕСТ АДСИЦ</v>
      </c>
      <c r="B597" s="625" t="str">
        <f t="shared" si="40"/>
        <v>207612201</v>
      </c>
      <c r="C597" s="629">
        <f t="shared" si="41"/>
        <v>45930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ТЕ ТРЕЙД ИНВЕСТ АДСИЦ</v>
      </c>
      <c r="B598" s="625" t="str">
        <f t="shared" si="40"/>
        <v>207612201</v>
      </c>
      <c r="C598" s="629">
        <f t="shared" si="41"/>
        <v>45930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ТЕ ТРЕЙД ИНВЕСТ АДСИЦ</v>
      </c>
      <c r="B599" s="625" t="str">
        <f t="shared" si="40"/>
        <v>207612201</v>
      </c>
      <c r="C599" s="629">
        <f t="shared" si="41"/>
        <v>45930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ТЕ ТРЕЙД ИНВЕСТ АДСИЦ</v>
      </c>
      <c r="B600" s="625" t="str">
        <f t="shared" si="40"/>
        <v>207612201</v>
      </c>
      <c r="C600" s="629">
        <f t="shared" si="41"/>
        <v>45930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ТЕ ТРЕЙД ИНВЕСТ АДСИЦ</v>
      </c>
      <c r="B601" s="625" t="str">
        <f t="shared" si="40"/>
        <v>207612201</v>
      </c>
      <c r="C601" s="629">
        <f t="shared" si="41"/>
        <v>45930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ТЕ ТРЕЙД ИНВЕСТ АДСИЦ</v>
      </c>
      <c r="B602" s="625" t="str">
        <f t="shared" si="40"/>
        <v>207612201</v>
      </c>
      <c r="C602" s="629">
        <f t="shared" si="41"/>
        <v>45930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ТЕ ТРЕЙД ИНВЕСТ АДСИЦ</v>
      </c>
      <c r="B603" s="625" t="str">
        <f t="shared" si="40"/>
        <v>207612201</v>
      </c>
      <c r="C603" s="629">
        <f t="shared" si="41"/>
        <v>45930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ТЕ ТРЕЙД ИНВЕСТ АДСИЦ</v>
      </c>
      <c r="B604" s="625" t="str">
        <f t="shared" si="40"/>
        <v>207612201</v>
      </c>
      <c r="C604" s="629">
        <f t="shared" si="41"/>
        <v>45930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ТЕ ТРЕЙД ИНВЕСТ АДСИЦ</v>
      </c>
      <c r="B605" s="625" t="str">
        <f t="shared" si="40"/>
        <v>207612201</v>
      </c>
      <c r="C605" s="629">
        <f t="shared" si="41"/>
        <v>45930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ТЕ ТРЕЙД ИНВЕСТ АДСИЦ</v>
      </c>
      <c r="B606" s="625" t="str">
        <f t="shared" si="40"/>
        <v>207612201</v>
      </c>
      <c r="C606" s="629">
        <f t="shared" si="41"/>
        <v>45930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ТЕ ТРЕЙД ИНВЕСТ АДСИЦ</v>
      </c>
      <c r="B607" s="625" t="str">
        <f t="shared" si="40"/>
        <v>207612201</v>
      </c>
      <c r="C607" s="629">
        <f t="shared" si="41"/>
        <v>45930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ТЕ ТРЕЙД ИНВЕСТ АДСИЦ</v>
      </c>
      <c r="B608" s="625" t="str">
        <f t="shared" si="40"/>
        <v>207612201</v>
      </c>
      <c r="C608" s="629">
        <f t="shared" si="41"/>
        <v>45930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ТЕ ТРЕЙД ИНВЕСТ АДСИЦ</v>
      </c>
      <c r="B609" s="625" t="str">
        <f t="shared" si="40"/>
        <v>207612201</v>
      </c>
      <c r="C609" s="629">
        <f t="shared" si="41"/>
        <v>45930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ТЕ ТРЕЙД ИНВЕСТ АДСИЦ</v>
      </c>
      <c r="B610" s="625" t="str">
        <f t="shared" si="40"/>
        <v>207612201</v>
      </c>
      <c r="C610" s="629">
        <f t="shared" si="41"/>
        <v>45930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ТЕ ТРЕЙД ИНВЕСТ АДСИЦ</v>
      </c>
      <c r="B611" s="625" t="str">
        <f t="shared" si="40"/>
        <v>207612201</v>
      </c>
      <c r="C611" s="629">
        <f t="shared" si="41"/>
        <v>45930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ТЕ ТРЕЙД ИНВЕСТ АДСИЦ</v>
      </c>
      <c r="B612" s="625" t="str">
        <f t="shared" si="40"/>
        <v>207612201</v>
      </c>
      <c r="C612" s="629">
        <f t="shared" si="41"/>
        <v>45930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ТЕ ТРЕЙД ИНВЕСТ АДСИЦ</v>
      </c>
      <c r="B613" s="625" t="str">
        <f t="shared" si="40"/>
        <v>207612201</v>
      </c>
      <c r="C613" s="629">
        <f t="shared" si="41"/>
        <v>45930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ТЕ ТРЕЙД ИНВЕСТ АДСИЦ</v>
      </c>
      <c r="B614" s="625" t="str">
        <f t="shared" si="40"/>
        <v>207612201</v>
      </c>
      <c r="C614" s="629">
        <f t="shared" si="41"/>
        <v>45930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ТЕ ТРЕЙД ИНВЕСТ АДСИЦ</v>
      </c>
      <c r="B615" s="625" t="str">
        <f t="shared" si="40"/>
        <v>207612201</v>
      </c>
      <c r="C615" s="629">
        <f t="shared" si="41"/>
        <v>45930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ТЕ ТРЕЙД ИНВЕСТ АДСИЦ</v>
      </c>
      <c r="B616" s="625" t="str">
        <f t="shared" si="40"/>
        <v>207612201</v>
      </c>
      <c r="C616" s="629">
        <f t="shared" si="41"/>
        <v>45930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ТЕ ТРЕЙД ИНВЕСТ АДСИЦ</v>
      </c>
      <c r="B617" s="625" t="str">
        <f t="shared" si="40"/>
        <v>207612201</v>
      </c>
      <c r="C617" s="629">
        <f t="shared" si="41"/>
        <v>45930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ТЕ ТРЕЙД ИНВЕСТ АДСИЦ</v>
      </c>
      <c r="B618" s="625" t="str">
        <f t="shared" si="40"/>
        <v>207612201</v>
      </c>
      <c r="C618" s="629">
        <f t="shared" si="41"/>
        <v>45930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ТЕ ТРЕЙД ИНВЕСТ АДСИЦ</v>
      </c>
      <c r="B619" s="625" t="str">
        <f t="shared" si="40"/>
        <v>207612201</v>
      </c>
      <c r="C619" s="629">
        <f t="shared" si="41"/>
        <v>45930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ТЕ ТРЕЙД ИНВЕСТ АДСИЦ</v>
      </c>
      <c r="B620" s="625" t="str">
        <f t="shared" si="40"/>
        <v>207612201</v>
      </c>
      <c r="C620" s="629">
        <f t="shared" si="41"/>
        <v>45930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ТЕ ТРЕЙД ИНВЕСТ АДСИЦ</v>
      </c>
      <c r="B621" s="625" t="str">
        <f t="shared" si="40"/>
        <v>207612201</v>
      </c>
      <c r="C621" s="629">
        <f t="shared" si="41"/>
        <v>45930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ТЕ ТРЕЙД ИНВЕСТ АДСИЦ</v>
      </c>
      <c r="B622" s="625" t="str">
        <f t="shared" si="40"/>
        <v>207612201</v>
      </c>
      <c r="C622" s="629">
        <f t="shared" si="41"/>
        <v>45930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ТЕ ТРЕЙД ИНВЕСТ АДСИЦ</v>
      </c>
      <c r="B623" s="625" t="str">
        <f t="shared" si="40"/>
        <v>207612201</v>
      </c>
      <c r="C623" s="629">
        <f t="shared" si="41"/>
        <v>45930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ТЕ ТРЕЙД ИНВЕСТ АДСИЦ</v>
      </c>
      <c r="B624" s="625" t="str">
        <f t="shared" si="40"/>
        <v>207612201</v>
      </c>
      <c r="C624" s="629">
        <f t="shared" si="41"/>
        <v>45930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ТЕ ТРЕЙД ИНВЕСТ АДСИЦ</v>
      </c>
      <c r="B625" s="625" t="str">
        <f t="shared" si="40"/>
        <v>207612201</v>
      </c>
      <c r="C625" s="629">
        <f t="shared" si="41"/>
        <v>45930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ТЕ ТРЕЙД ИНВЕСТ АДСИЦ</v>
      </c>
      <c r="B626" s="625" t="str">
        <f t="shared" si="40"/>
        <v>207612201</v>
      </c>
      <c r="C626" s="629">
        <f t="shared" si="41"/>
        <v>45930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ТЕ ТРЕЙД ИНВЕСТ АДСИЦ</v>
      </c>
      <c r="B627" s="625" t="str">
        <f t="shared" si="40"/>
        <v>207612201</v>
      </c>
      <c r="C627" s="629">
        <f t="shared" si="41"/>
        <v>45930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ТЕ ТРЕЙД ИНВЕСТ АДСИЦ</v>
      </c>
      <c r="B628" s="625" t="str">
        <f t="shared" si="40"/>
        <v>207612201</v>
      </c>
      <c r="C628" s="629">
        <f t="shared" si="41"/>
        <v>45930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ТЕ ТРЕЙД ИНВЕСТ АДСИЦ</v>
      </c>
      <c r="B629" s="625" t="str">
        <f t="shared" si="40"/>
        <v>207612201</v>
      </c>
      <c r="C629" s="629">
        <f t="shared" si="41"/>
        <v>45930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ТЕ ТРЕЙД ИНВЕСТ АДСИЦ</v>
      </c>
      <c r="B630" s="625" t="str">
        <f t="shared" si="40"/>
        <v>207612201</v>
      </c>
      <c r="C630" s="629">
        <f t="shared" si="41"/>
        <v>45930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ТЕ ТРЕЙД ИНВЕСТ АДСИЦ</v>
      </c>
      <c r="B631" s="625" t="str">
        <f t="shared" si="40"/>
        <v>207612201</v>
      </c>
      <c r="C631" s="629">
        <f t="shared" si="41"/>
        <v>45930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ТЕ ТРЕЙД ИНВЕСТ АДСИЦ</v>
      </c>
      <c r="B632" s="625" t="str">
        <f t="shared" si="40"/>
        <v>207612201</v>
      </c>
      <c r="C632" s="629">
        <f t="shared" si="41"/>
        <v>45930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ТЕ ТРЕЙД ИНВЕСТ АДСИЦ</v>
      </c>
      <c r="B633" s="625" t="str">
        <f t="shared" si="40"/>
        <v>207612201</v>
      </c>
      <c r="C633" s="629">
        <f t="shared" si="41"/>
        <v>45930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ТЕ ТРЕЙД ИНВЕСТ АДСИЦ</v>
      </c>
      <c r="B634" s="625" t="str">
        <f t="shared" si="40"/>
        <v>207612201</v>
      </c>
      <c r="C634" s="629">
        <f t="shared" si="41"/>
        <v>45930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ТЕ ТРЕЙД ИНВЕСТ АДСИЦ</v>
      </c>
      <c r="B635" s="625" t="str">
        <f t="shared" si="40"/>
        <v>207612201</v>
      </c>
      <c r="C635" s="629">
        <f t="shared" si="41"/>
        <v>45930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ТЕ ТРЕЙД ИНВЕСТ АДСИЦ</v>
      </c>
      <c r="B636" s="625" t="str">
        <f t="shared" si="40"/>
        <v>207612201</v>
      </c>
      <c r="C636" s="629">
        <f t="shared" si="41"/>
        <v>45930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ТЕ ТРЕЙД ИНВЕСТ АДСИЦ</v>
      </c>
      <c r="B637" s="625" t="str">
        <f t="shared" si="40"/>
        <v>207612201</v>
      </c>
      <c r="C637" s="629">
        <f t="shared" si="41"/>
        <v>45930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ТЕ ТРЕЙД ИНВЕСТ АДСИЦ</v>
      </c>
      <c r="B638" s="625" t="str">
        <f t="shared" si="40"/>
        <v>207612201</v>
      </c>
      <c r="C638" s="629">
        <f t="shared" si="41"/>
        <v>45930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ТЕ ТРЕЙД ИНВЕСТ АДСИЦ</v>
      </c>
      <c r="B639" s="625" t="str">
        <f t="shared" si="40"/>
        <v>207612201</v>
      </c>
      <c r="C639" s="629">
        <f t="shared" si="41"/>
        <v>45930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ТЕ ТРЕЙД ИНВЕСТ АДСИЦ</v>
      </c>
      <c r="B640" s="625" t="str">
        <f t="shared" si="40"/>
        <v>207612201</v>
      </c>
      <c r="C640" s="629">
        <f t="shared" si="41"/>
        <v>45930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ТЕ ТРЕЙД ИНВЕСТ АДСИЦ</v>
      </c>
      <c r="B641" s="625" t="str">
        <f t="shared" si="40"/>
        <v>207612201</v>
      </c>
      <c r="C641" s="629">
        <f t="shared" si="41"/>
        <v>45930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ТЕ ТРЕЙД ИНВЕСТ АДСИЦ</v>
      </c>
      <c r="B642" s="625" t="str">
        <f t="shared" si="40"/>
        <v>207612201</v>
      </c>
      <c r="C642" s="629">
        <f t="shared" si="41"/>
        <v>45930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ТЕ ТРЕЙД ИНВЕСТ АДСИЦ</v>
      </c>
      <c r="B643" s="625" t="str">
        <f t="shared" si="40"/>
        <v>207612201</v>
      </c>
      <c r="C643" s="629">
        <f t="shared" si="41"/>
        <v>45930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ТЕ ТРЕЙД ИНВЕСТ АДСИЦ</v>
      </c>
      <c r="B644" s="625" t="str">
        <f t="shared" si="40"/>
        <v>207612201</v>
      </c>
      <c r="C644" s="629">
        <f t="shared" si="41"/>
        <v>45930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ТЕ ТРЕЙД ИНВЕСТ АДСИЦ</v>
      </c>
      <c r="B645" s="625" t="str">
        <f t="shared" si="40"/>
        <v>207612201</v>
      </c>
      <c r="C645" s="629">
        <f t="shared" si="41"/>
        <v>45930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ТЕ ТРЕЙД ИНВЕСТ АДСИЦ</v>
      </c>
      <c r="B646" s="625" t="str">
        <f t="shared" si="40"/>
        <v>207612201</v>
      </c>
      <c r="C646" s="629">
        <f t="shared" si="41"/>
        <v>45930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ТЕ ТРЕЙД ИНВЕСТ АДСИЦ</v>
      </c>
      <c r="B647" s="625" t="str">
        <f t="shared" si="40"/>
        <v>207612201</v>
      </c>
      <c r="C647" s="629">
        <f t="shared" si="41"/>
        <v>45930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ТЕ ТРЕЙД ИНВЕСТ АДСИЦ</v>
      </c>
      <c r="B648" s="625" t="str">
        <f t="shared" si="40"/>
        <v>207612201</v>
      </c>
      <c r="C648" s="629">
        <f t="shared" si="41"/>
        <v>45930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ТЕ ТРЕЙД ИНВЕСТ АДСИЦ</v>
      </c>
      <c r="B649" s="625" t="str">
        <f t="shared" si="40"/>
        <v>207612201</v>
      </c>
      <c r="C649" s="629">
        <f t="shared" si="41"/>
        <v>45930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ТЕ ТРЕЙД ИНВЕСТ АДСИЦ</v>
      </c>
      <c r="B650" s="625" t="str">
        <f t="shared" si="40"/>
        <v>207612201</v>
      </c>
      <c r="C650" s="629">
        <f t="shared" si="41"/>
        <v>45930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ТЕ ТРЕЙД ИНВЕСТ АДСИЦ</v>
      </c>
      <c r="B651" s="625" t="str">
        <f t="shared" si="40"/>
        <v>207612201</v>
      </c>
      <c r="C651" s="629">
        <f t="shared" si="41"/>
        <v>45930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ТЕ ТРЕЙД ИНВЕСТ АДСИЦ</v>
      </c>
      <c r="B652" s="625" t="str">
        <f t="shared" si="40"/>
        <v>207612201</v>
      </c>
      <c r="C652" s="629">
        <f t="shared" si="41"/>
        <v>45930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ТЕ ТРЕЙД ИНВЕСТ АДСИЦ</v>
      </c>
      <c r="B653" s="625" t="str">
        <f t="shared" ref="B653:B716" si="43">pdeBulstat</f>
        <v>207612201</v>
      </c>
      <c r="C653" s="629">
        <f t="shared" ref="C653:C716" si="44">endDate</f>
        <v>45930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ТЕ ТРЕЙД ИНВЕСТ АДСИЦ</v>
      </c>
      <c r="B654" s="625" t="str">
        <f t="shared" si="43"/>
        <v>207612201</v>
      </c>
      <c r="C654" s="629">
        <f t="shared" si="44"/>
        <v>45930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ТЕ ТРЕЙД ИНВЕСТ АДСИЦ</v>
      </c>
      <c r="B655" s="625" t="str">
        <f t="shared" si="43"/>
        <v>207612201</v>
      </c>
      <c r="C655" s="629">
        <f t="shared" si="44"/>
        <v>45930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ТЕ ТРЕЙД ИНВЕСТ АДСИЦ</v>
      </c>
      <c r="B656" s="625" t="str">
        <f t="shared" si="43"/>
        <v>207612201</v>
      </c>
      <c r="C656" s="629">
        <f t="shared" si="44"/>
        <v>45930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ТЕ ТРЕЙД ИНВЕСТ АДСИЦ</v>
      </c>
      <c r="B657" s="625" t="str">
        <f t="shared" si="43"/>
        <v>207612201</v>
      </c>
      <c r="C657" s="629">
        <f t="shared" si="44"/>
        <v>45930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ТЕ ТРЕЙД ИНВЕСТ АДСИЦ</v>
      </c>
      <c r="B658" s="625" t="str">
        <f t="shared" si="43"/>
        <v>207612201</v>
      </c>
      <c r="C658" s="629">
        <f t="shared" si="44"/>
        <v>45930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ТЕ ТРЕЙД ИНВЕСТ АДСИЦ</v>
      </c>
      <c r="B659" s="625" t="str">
        <f t="shared" si="43"/>
        <v>207612201</v>
      </c>
      <c r="C659" s="629">
        <f t="shared" si="44"/>
        <v>45930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ТЕ ТРЕЙД ИНВЕСТ АДСИЦ</v>
      </c>
      <c r="B660" s="625" t="str">
        <f t="shared" si="43"/>
        <v>207612201</v>
      </c>
      <c r="C660" s="629">
        <f t="shared" si="44"/>
        <v>45930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ТЕ ТРЕЙД ИНВЕСТ АДСИЦ</v>
      </c>
      <c r="B661" s="625" t="str">
        <f t="shared" si="43"/>
        <v>207612201</v>
      </c>
      <c r="C661" s="629">
        <f t="shared" si="44"/>
        <v>45930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ТЕ ТРЕЙД ИНВЕСТ АДСИЦ</v>
      </c>
      <c r="B662" s="625" t="str">
        <f t="shared" si="43"/>
        <v>207612201</v>
      </c>
      <c r="C662" s="629">
        <f t="shared" si="44"/>
        <v>45930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ТЕ ТРЕЙД ИНВЕСТ АДСИЦ</v>
      </c>
      <c r="B663" s="625" t="str">
        <f t="shared" si="43"/>
        <v>207612201</v>
      </c>
      <c r="C663" s="629">
        <f t="shared" si="44"/>
        <v>45930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ТЕ ТРЕЙД ИНВЕСТ АДСИЦ</v>
      </c>
      <c r="B664" s="625" t="str">
        <f t="shared" si="43"/>
        <v>207612201</v>
      </c>
      <c r="C664" s="629">
        <f t="shared" si="44"/>
        <v>45930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ТЕ ТРЕЙД ИНВЕСТ АДСИЦ</v>
      </c>
      <c r="B665" s="625" t="str">
        <f t="shared" si="43"/>
        <v>207612201</v>
      </c>
      <c r="C665" s="629">
        <f t="shared" si="44"/>
        <v>45930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ТЕ ТРЕЙД ИНВЕСТ АДСИЦ</v>
      </c>
      <c r="B666" s="625" t="str">
        <f t="shared" si="43"/>
        <v>207612201</v>
      </c>
      <c r="C666" s="629">
        <f t="shared" si="44"/>
        <v>45930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ТЕ ТРЕЙД ИНВЕСТ АДСИЦ</v>
      </c>
      <c r="B667" s="625" t="str">
        <f t="shared" si="43"/>
        <v>207612201</v>
      </c>
      <c r="C667" s="629">
        <f t="shared" si="44"/>
        <v>45930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ТЕ ТРЕЙД ИНВЕСТ АДСИЦ</v>
      </c>
      <c r="B668" s="625" t="str">
        <f t="shared" si="43"/>
        <v>207612201</v>
      </c>
      <c r="C668" s="629">
        <f t="shared" si="44"/>
        <v>45930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ТЕ ТРЕЙД ИНВЕСТ АДСИЦ</v>
      </c>
      <c r="B669" s="625" t="str">
        <f t="shared" si="43"/>
        <v>207612201</v>
      </c>
      <c r="C669" s="629">
        <f t="shared" si="44"/>
        <v>45930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ТЕ ТРЕЙД ИНВЕСТ АДСИЦ</v>
      </c>
      <c r="B670" s="625" t="str">
        <f t="shared" si="43"/>
        <v>207612201</v>
      </c>
      <c r="C670" s="629">
        <f t="shared" si="44"/>
        <v>45930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0</v>
      </c>
    </row>
    <row r="671" spans="1:8">
      <c r="A671" s="625" t="str">
        <f t="shared" si="42"/>
        <v>ТЕ ТРЕЙД ИНВЕСТ АДСИЦ</v>
      </c>
      <c r="B671" s="625" t="str">
        <f t="shared" si="43"/>
        <v>207612201</v>
      </c>
      <c r="C671" s="629">
        <f t="shared" si="44"/>
        <v>45930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ТЕ ТРЕЙД ИНВЕСТ АДСИЦ</v>
      </c>
      <c r="B672" s="625" t="str">
        <f t="shared" si="43"/>
        <v>207612201</v>
      </c>
      <c r="C672" s="629">
        <f t="shared" si="44"/>
        <v>45930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ТЕ ТРЕЙД ИНВЕСТ АДСИЦ</v>
      </c>
      <c r="B673" s="625" t="str">
        <f t="shared" si="43"/>
        <v>207612201</v>
      </c>
      <c r="C673" s="629">
        <f t="shared" si="44"/>
        <v>45930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ТЕ ТРЕЙД ИНВЕСТ АДСИЦ</v>
      </c>
      <c r="B674" s="625" t="str">
        <f t="shared" si="43"/>
        <v>207612201</v>
      </c>
      <c r="C674" s="629">
        <f t="shared" si="44"/>
        <v>45930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ТЕ ТРЕЙД ИНВЕСТ АДСИЦ</v>
      </c>
      <c r="B675" s="625" t="str">
        <f t="shared" si="43"/>
        <v>207612201</v>
      </c>
      <c r="C675" s="629">
        <f t="shared" si="44"/>
        <v>45930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ТЕ ТРЕЙД ИНВЕСТ АДСИЦ</v>
      </c>
      <c r="B676" s="625" t="str">
        <f t="shared" si="43"/>
        <v>207612201</v>
      </c>
      <c r="C676" s="629">
        <f t="shared" si="44"/>
        <v>45930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ТЕ ТРЕЙД ИНВЕСТ АДСИЦ</v>
      </c>
      <c r="B677" s="625" t="str">
        <f t="shared" si="43"/>
        <v>207612201</v>
      </c>
      <c r="C677" s="629">
        <f t="shared" si="44"/>
        <v>45930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ТЕ ТРЕЙД ИНВЕСТ АДСИЦ</v>
      </c>
      <c r="B678" s="625" t="str">
        <f t="shared" si="43"/>
        <v>207612201</v>
      </c>
      <c r="C678" s="629">
        <f t="shared" si="44"/>
        <v>45930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ТЕ ТРЕЙД ИНВЕСТ АДСИЦ</v>
      </c>
      <c r="B679" s="625" t="str">
        <f t="shared" si="43"/>
        <v>207612201</v>
      </c>
      <c r="C679" s="629">
        <f t="shared" si="44"/>
        <v>45930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ТЕ ТРЕЙД ИНВЕСТ АДСИЦ</v>
      </c>
      <c r="B680" s="625" t="str">
        <f t="shared" si="43"/>
        <v>207612201</v>
      </c>
      <c r="C680" s="629">
        <f t="shared" si="44"/>
        <v>45930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ТЕ ТРЕЙД ИНВЕСТ АДСИЦ</v>
      </c>
      <c r="B681" s="625" t="str">
        <f t="shared" si="43"/>
        <v>207612201</v>
      </c>
      <c r="C681" s="629">
        <f t="shared" si="44"/>
        <v>45930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ТЕ ТРЕЙД ИНВЕСТ АДСИЦ</v>
      </c>
      <c r="B682" s="625" t="str">
        <f t="shared" si="43"/>
        <v>207612201</v>
      </c>
      <c r="C682" s="629">
        <f t="shared" si="44"/>
        <v>45930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ТЕ ТРЕЙД ИНВЕСТ АДСИЦ</v>
      </c>
      <c r="B683" s="625" t="str">
        <f t="shared" si="43"/>
        <v>207612201</v>
      </c>
      <c r="C683" s="629">
        <f t="shared" si="44"/>
        <v>45930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ТЕ ТРЕЙД ИНВЕСТ АДСИЦ</v>
      </c>
      <c r="B684" s="625" t="str">
        <f t="shared" si="43"/>
        <v>207612201</v>
      </c>
      <c r="C684" s="629">
        <f t="shared" si="44"/>
        <v>45930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ТЕ ТРЕЙД ИНВЕСТ АДСИЦ</v>
      </c>
      <c r="B685" s="625" t="str">
        <f t="shared" si="43"/>
        <v>207612201</v>
      </c>
      <c r="C685" s="629">
        <f t="shared" si="44"/>
        <v>45930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ТЕ ТРЕЙД ИНВЕСТ АДСИЦ</v>
      </c>
      <c r="B686" s="625" t="str">
        <f t="shared" si="43"/>
        <v>207612201</v>
      </c>
      <c r="C686" s="629">
        <f t="shared" si="44"/>
        <v>45930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ТЕ ТРЕЙД ИНВЕСТ АДСИЦ</v>
      </c>
      <c r="B687" s="625" t="str">
        <f t="shared" si="43"/>
        <v>207612201</v>
      </c>
      <c r="C687" s="629">
        <f t="shared" si="44"/>
        <v>45930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ТЕ ТРЕЙД ИНВЕСТ АДСИЦ</v>
      </c>
      <c r="B688" s="625" t="str">
        <f t="shared" si="43"/>
        <v>207612201</v>
      </c>
      <c r="C688" s="629">
        <f t="shared" si="44"/>
        <v>45930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ТЕ ТРЕЙД ИНВЕСТ АДСИЦ</v>
      </c>
      <c r="B689" s="625" t="str">
        <f t="shared" si="43"/>
        <v>207612201</v>
      </c>
      <c r="C689" s="629">
        <f t="shared" si="44"/>
        <v>45930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ТЕ ТРЕЙД ИНВЕСТ АДСИЦ</v>
      </c>
      <c r="B690" s="625" t="str">
        <f t="shared" si="43"/>
        <v>207612201</v>
      </c>
      <c r="C690" s="629">
        <f t="shared" si="44"/>
        <v>45930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ТЕ ТРЕЙД ИНВЕСТ АДСИЦ</v>
      </c>
      <c r="B691" s="625" t="str">
        <f t="shared" si="43"/>
        <v>207612201</v>
      </c>
      <c r="C691" s="629">
        <f t="shared" si="44"/>
        <v>45930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ТЕ ТРЕЙД ИНВЕСТ АДСИЦ</v>
      </c>
      <c r="B692" s="625" t="str">
        <f t="shared" si="43"/>
        <v>207612201</v>
      </c>
      <c r="C692" s="629">
        <f t="shared" si="44"/>
        <v>45930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ТЕ ТРЕЙД ИНВЕСТ АДСИЦ</v>
      </c>
      <c r="B693" s="625" t="str">
        <f t="shared" si="43"/>
        <v>207612201</v>
      </c>
      <c r="C693" s="629">
        <f t="shared" si="44"/>
        <v>45930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ТЕ ТРЕЙД ИНВЕСТ АДСИЦ</v>
      </c>
      <c r="B694" s="625" t="str">
        <f t="shared" si="43"/>
        <v>207612201</v>
      </c>
      <c r="C694" s="629">
        <f t="shared" si="44"/>
        <v>45930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ТЕ ТРЕЙД ИНВЕСТ АДСИЦ</v>
      </c>
      <c r="B695" s="625" t="str">
        <f t="shared" si="43"/>
        <v>207612201</v>
      </c>
      <c r="C695" s="629">
        <f t="shared" si="44"/>
        <v>45930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ТЕ ТРЕЙД ИНВЕСТ АДСИЦ</v>
      </c>
      <c r="B696" s="625" t="str">
        <f t="shared" si="43"/>
        <v>207612201</v>
      </c>
      <c r="C696" s="629">
        <f t="shared" si="44"/>
        <v>45930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ТЕ ТРЕЙД ИНВЕСТ АДСИЦ</v>
      </c>
      <c r="B697" s="625" t="str">
        <f t="shared" si="43"/>
        <v>207612201</v>
      </c>
      <c r="C697" s="629">
        <f t="shared" si="44"/>
        <v>45930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ТЕ ТРЕЙД ИНВЕСТ АДСИЦ</v>
      </c>
      <c r="B698" s="625" t="str">
        <f t="shared" si="43"/>
        <v>207612201</v>
      </c>
      <c r="C698" s="629">
        <f t="shared" si="44"/>
        <v>45930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ТЕ ТРЕЙД ИНВЕСТ АДСИЦ</v>
      </c>
      <c r="B699" s="625" t="str">
        <f t="shared" si="43"/>
        <v>207612201</v>
      </c>
      <c r="C699" s="629">
        <f t="shared" si="44"/>
        <v>45930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ТЕ ТРЕЙД ИНВЕСТ АДСИЦ</v>
      </c>
      <c r="B700" s="625" t="str">
        <f t="shared" si="43"/>
        <v>207612201</v>
      </c>
      <c r="C700" s="629">
        <f t="shared" si="44"/>
        <v>45930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ТЕ ТРЕЙД ИНВЕСТ АДСИЦ</v>
      </c>
      <c r="B701" s="625" t="str">
        <f t="shared" si="43"/>
        <v>207612201</v>
      </c>
      <c r="C701" s="629">
        <f t="shared" si="44"/>
        <v>45930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ТЕ ТРЕЙД ИНВЕСТ АДСИЦ</v>
      </c>
      <c r="B702" s="625" t="str">
        <f t="shared" si="43"/>
        <v>207612201</v>
      </c>
      <c r="C702" s="629">
        <f t="shared" si="44"/>
        <v>45930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ТЕ ТРЕЙД ИНВЕСТ АДСИЦ</v>
      </c>
      <c r="B703" s="625" t="str">
        <f t="shared" si="43"/>
        <v>207612201</v>
      </c>
      <c r="C703" s="629">
        <f t="shared" si="44"/>
        <v>45930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ТЕ ТРЕЙД ИНВЕСТ АДСИЦ</v>
      </c>
      <c r="B704" s="625" t="str">
        <f t="shared" si="43"/>
        <v>207612201</v>
      </c>
      <c r="C704" s="629">
        <f t="shared" si="44"/>
        <v>45930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ТЕ ТРЕЙД ИНВЕСТ АДСИЦ</v>
      </c>
      <c r="B705" s="625" t="str">
        <f t="shared" si="43"/>
        <v>207612201</v>
      </c>
      <c r="C705" s="629">
        <f t="shared" si="44"/>
        <v>45930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ТЕ ТРЕЙД ИНВЕСТ АДСИЦ</v>
      </c>
      <c r="B706" s="625" t="str">
        <f t="shared" si="43"/>
        <v>207612201</v>
      </c>
      <c r="C706" s="629">
        <f t="shared" si="44"/>
        <v>45930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ТЕ ТРЕЙД ИНВЕСТ АДСИЦ</v>
      </c>
      <c r="B707" s="625" t="str">
        <f t="shared" si="43"/>
        <v>207612201</v>
      </c>
      <c r="C707" s="629">
        <f t="shared" si="44"/>
        <v>45930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ТЕ ТРЕЙД ИНВЕСТ АДСИЦ</v>
      </c>
      <c r="B708" s="625" t="str">
        <f t="shared" si="43"/>
        <v>207612201</v>
      </c>
      <c r="C708" s="629">
        <f t="shared" si="44"/>
        <v>45930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ТЕ ТРЕЙД ИНВЕСТ АДСИЦ</v>
      </c>
      <c r="B709" s="625" t="str">
        <f t="shared" si="43"/>
        <v>207612201</v>
      </c>
      <c r="C709" s="629">
        <f t="shared" si="44"/>
        <v>45930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ТЕ ТРЕЙД ИНВЕСТ АДСИЦ</v>
      </c>
      <c r="B710" s="625" t="str">
        <f t="shared" si="43"/>
        <v>207612201</v>
      </c>
      <c r="C710" s="629">
        <f t="shared" si="44"/>
        <v>45930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ТЕ ТРЕЙД ИНВЕСТ АДСИЦ</v>
      </c>
      <c r="B711" s="625" t="str">
        <f t="shared" si="43"/>
        <v>207612201</v>
      </c>
      <c r="C711" s="629">
        <f t="shared" si="44"/>
        <v>45930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ТЕ ТРЕЙД ИНВЕСТ АДСИЦ</v>
      </c>
      <c r="B712" s="625" t="str">
        <f t="shared" si="43"/>
        <v>207612201</v>
      </c>
      <c r="C712" s="629">
        <f t="shared" si="44"/>
        <v>45930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ТЕ ТРЕЙД ИНВЕСТ АДСИЦ</v>
      </c>
      <c r="B713" s="625" t="str">
        <f t="shared" si="43"/>
        <v>207612201</v>
      </c>
      <c r="C713" s="629">
        <f t="shared" si="44"/>
        <v>45930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ТЕ ТРЕЙД ИНВЕСТ АДСИЦ</v>
      </c>
      <c r="B714" s="625" t="str">
        <f t="shared" si="43"/>
        <v>207612201</v>
      </c>
      <c r="C714" s="629">
        <f t="shared" si="44"/>
        <v>45930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ТЕ ТРЕЙД ИНВЕСТ АДСИЦ</v>
      </c>
      <c r="B715" s="625" t="str">
        <f t="shared" si="43"/>
        <v>207612201</v>
      </c>
      <c r="C715" s="629">
        <f t="shared" si="44"/>
        <v>45930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ТЕ ТРЕЙД ИНВЕСТ АДСИЦ</v>
      </c>
      <c r="B716" s="625" t="str">
        <f t="shared" si="43"/>
        <v>207612201</v>
      </c>
      <c r="C716" s="629">
        <f t="shared" si="44"/>
        <v>45930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ТЕ ТРЕЙД ИНВЕСТ АДСИЦ</v>
      </c>
      <c r="B717" s="625" t="str">
        <f t="shared" ref="B717:B780" si="46">pdeBulstat</f>
        <v>207612201</v>
      </c>
      <c r="C717" s="629">
        <f t="shared" ref="C717:C780" si="47">endDate</f>
        <v>45930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ТЕ ТРЕЙД ИНВЕСТ АДСИЦ</v>
      </c>
      <c r="B718" s="625" t="str">
        <f t="shared" si="46"/>
        <v>207612201</v>
      </c>
      <c r="C718" s="629">
        <f t="shared" si="47"/>
        <v>45930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ТЕ ТРЕЙД ИНВЕСТ АДСИЦ</v>
      </c>
      <c r="B719" s="625" t="str">
        <f t="shared" si="46"/>
        <v>207612201</v>
      </c>
      <c r="C719" s="629">
        <f t="shared" si="47"/>
        <v>45930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ТЕ ТРЕЙД ИНВЕСТ АДСИЦ</v>
      </c>
      <c r="B720" s="625" t="str">
        <f t="shared" si="46"/>
        <v>207612201</v>
      </c>
      <c r="C720" s="629">
        <f t="shared" si="47"/>
        <v>45930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ТЕ ТРЕЙД ИНВЕСТ АДСИЦ</v>
      </c>
      <c r="B721" s="625" t="str">
        <f t="shared" si="46"/>
        <v>207612201</v>
      </c>
      <c r="C721" s="629">
        <f t="shared" si="47"/>
        <v>45930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ТЕ ТРЕЙД ИНВЕСТ АДСИЦ</v>
      </c>
      <c r="B722" s="625" t="str">
        <f t="shared" si="46"/>
        <v>207612201</v>
      </c>
      <c r="C722" s="629">
        <f t="shared" si="47"/>
        <v>45930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ТЕ ТРЕЙД ИНВЕСТ АДСИЦ</v>
      </c>
      <c r="B723" s="625" t="str">
        <f t="shared" si="46"/>
        <v>207612201</v>
      </c>
      <c r="C723" s="629">
        <f t="shared" si="47"/>
        <v>45930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ТЕ ТРЕЙД ИНВЕСТ АДСИЦ</v>
      </c>
      <c r="B724" s="625" t="str">
        <f t="shared" si="46"/>
        <v>207612201</v>
      </c>
      <c r="C724" s="629">
        <f t="shared" si="47"/>
        <v>45930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ТЕ ТРЕЙД ИНВЕСТ АДСИЦ</v>
      </c>
      <c r="B725" s="625" t="str">
        <f t="shared" si="46"/>
        <v>207612201</v>
      </c>
      <c r="C725" s="629">
        <f t="shared" si="47"/>
        <v>45930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ТЕ ТРЕЙД ИНВЕСТ АДСИЦ</v>
      </c>
      <c r="B726" s="625" t="str">
        <f t="shared" si="46"/>
        <v>207612201</v>
      </c>
      <c r="C726" s="629">
        <f t="shared" si="47"/>
        <v>45930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ТЕ ТРЕЙД ИНВЕСТ АДСИЦ</v>
      </c>
      <c r="B727" s="625" t="str">
        <f t="shared" si="46"/>
        <v>207612201</v>
      </c>
      <c r="C727" s="629">
        <f t="shared" si="47"/>
        <v>45930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ТЕ ТРЕЙД ИНВЕСТ АДСИЦ</v>
      </c>
      <c r="B728" s="625" t="str">
        <f t="shared" si="46"/>
        <v>207612201</v>
      </c>
      <c r="C728" s="629">
        <f t="shared" si="47"/>
        <v>45930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ТЕ ТРЕЙД ИНВЕСТ АДСИЦ</v>
      </c>
      <c r="B729" s="625" t="str">
        <f t="shared" si="46"/>
        <v>207612201</v>
      </c>
      <c r="C729" s="629">
        <f t="shared" si="47"/>
        <v>45930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ТЕ ТРЕЙД ИНВЕСТ АДСИЦ</v>
      </c>
      <c r="B730" s="625" t="str">
        <f t="shared" si="46"/>
        <v>207612201</v>
      </c>
      <c r="C730" s="629">
        <f t="shared" si="47"/>
        <v>45930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ТЕ ТРЕЙД ИНВЕСТ АДСИЦ</v>
      </c>
      <c r="B731" s="625" t="str">
        <f t="shared" si="46"/>
        <v>207612201</v>
      </c>
      <c r="C731" s="629">
        <f t="shared" si="47"/>
        <v>45930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ТЕ ТРЕЙД ИНВЕСТ АДСИЦ</v>
      </c>
      <c r="B732" s="625" t="str">
        <f t="shared" si="46"/>
        <v>207612201</v>
      </c>
      <c r="C732" s="629">
        <f t="shared" si="47"/>
        <v>45930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ТЕ ТРЕЙД ИНВЕСТ АДСИЦ</v>
      </c>
      <c r="B733" s="625" t="str">
        <f t="shared" si="46"/>
        <v>207612201</v>
      </c>
      <c r="C733" s="629">
        <f t="shared" si="47"/>
        <v>45930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ТЕ ТРЕЙД ИНВЕСТ АДСИЦ</v>
      </c>
      <c r="B734" s="625" t="str">
        <f t="shared" si="46"/>
        <v>207612201</v>
      </c>
      <c r="C734" s="629">
        <f t="shared" si="47"/>
        <v>45930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ТЕ ТРЕЙД ИНВЕСТ АДСИЦ</v>
      </c>
      <c r="B735" s="625" t="str">
        <f t="shared" si="46"/>
        <v>207612201</v>
      </c>
      <c r="C735" s="629">
        <f t="shared" si="47"/>
        <v>45930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ТЕ ТРЕЙД ИНВЕСТ АДСИЦ</v>
      </c>
      <c r="B736" s="625" t="str">
        <f t="shared" si="46"/>
        <v>207612201</v>
      </c>
      <c r="C736" s="629">
        <f t="shared" si="47"/>
        <v>45930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ТЕ ТРЕЙД ИНВЕСТ АДСИЦ</v>
      </c>
      <c r="B737" s="625" t="str">
        <f t="shared" si="46"/>
        <v>207612201</v>
      </c>
      <c r="C737" s="629">
        <f t="shared" si="47"/>
        <v>45930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ТЕ ТРЕЙД ИНВЕСТ АДСИЦ</v>
      </c>
      <c r="B738" s="625" t="str">
        <f t="shared" si="46"/>
        <v>207612201</v>
      </c>
      <c r="C738" s="629">
        <f t="shared" si="47"/>
        <v>45930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ТЕ ТРЕЙД ИНВЕСТ АДСИЦ</v>
      </c>
      <c r="B739" s="625" t="str">
        <f t="shared" si="46"/>
        <v>207612201</v>
      </c>
      <c r="C739" s="629">
        <f t="shared" si="47"/>
        <v>45930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ТЕ ТРЕЙД ИНВЕСТ АДСИЦ</v>
      </c>
      <c r="B740" s="625" t="str">
        <f t="shared" si="46"/>
        <v>207612201</v>
      </c>
      <c r="C740" s="629">
        <f t="shared" si="47"/>
        <v>45930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ТЕ ТРЕЙД ИНВЕСТ АДСИЦ</v>
      </c>
      <c r="B741" s="625" t="str">
        <f t="shared" si="46"/>
        <v>207612201</v>
      </c>
      <c r="C741" s="629">
        <f t="shared" si="47"/>
        <v>45930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ТЕ ТРЕЙД ИНВЕСТ АДСИЦ</v>
      </c>
      <c r="B742" s="625" t="str">
        <f t="shared" si="46"/>
        <v>207612201</v>
      </c>
      <c r="C742" s="629">
        <f t="shared" si="47"/>
        <v>45930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ТЕ ТРЕЙД ИНВЕСТ АДСИЦ</v>
      </c>
      <c r="B743" s="625" t="str">
        <f t="shared" si="46"/>
        <v>207612201</v>
      </c>
      <c r="C743" s="629">
        <f t="shared" si="47"/>
        <v>45930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ТЕ ТРЕЙД ИНВЕСТ АДСИЦ</v>
      </c>
      <c r="B744" s="625" t="str">
        <f t="shared" si="46"/>
        <v>207612201</v>
      </c>
      <c r="C744" s="629">
        <f t="shared" si="47"/>
        <v>45930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ТЕ ТРЕЙД ИНВЕСТ АДСИЦ</v>
      </c>
      <c r="B745" s="625" t="str">
        <f t="shared" si="46"/>
        <v>207612201</v>
      </c>
      <c r="C745" s="629">
        <f t="shared" si="47"/>
        <v>45930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ТЕ ТРЕЙД ИНВЕСТ АДСИЦ</v>
      </c>
      <c r="B746" s="625" t="str">
        <f t="shared" si="46"/>
        <v>207612201</v>
      </c>
      <c r="C746" s="629">
        <f t="shared" si="47"/>
        <v>45930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ТЕ ТРЕЙД ИНВЕСТ АДСИЦ</v>
      </c>
      <c r="B747" s="625" t="str">
        <f t="shared" si="46"/>
        <v>207612201</v>
      </c>
      <c r="C747" s="629">
        <f t="shared" si="47"/>
        <v>45930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ТЕ ТРЕЙД ИНВЕСТ АДСИЦ</v>
      </c>
      <c r="B748" s="625" t="str">
        <f t="shared" si="46"/>
        <v>207612201</v>
      </c>
      <c r="C748" s="629">
        <f t="shared" si="47"/>
        <v>45930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ТЕ ТРЕЙД ИНВЕСТ АДСИЦ</v>
      </c>
      <c r="B749" s="625" t="str">
        <f t="shared" si="46"/>
        <v>207612201</v>
      </c>
      <c r="C749" s="629">
        <f t="shared" si="47"/>
        <v>45930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ТЕ ТРЕЙД ИНВЕСТ АДСИЦ</v>
      </c>
      <c r="B750" s="625" t="str">
        <f t="shared" si="46"/>
        <v>207612201</v>
      </c>
      <c r="C750" s="629">
        <f t="shared" si="47"/>
        <v>45930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ТЕ ТРЕЙД ИНВЕСТ АДСИЦ</v>
      </c>
      <c r="B751" s="625" t="str">
        <f t="shared" si="46"/>
        <v>207612201</v>
      </c>
      <c r="C751" s="629">
        <f t="shared" si="47"/>
        <v>45930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ТЕ ТРЕЙД ИНВЕСТ АДСИЦ</v>
      </c>
      <c r="B752" s="625" t="str">
        <f t="shared" si="46"/>
        <v>207612201</v>
      </c>
      <c r="C752" s="629">
        <f t="shared" si="47"/>
        <v>45930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ТЕ ТРЕЙД ИНВЕСТ АДСИЦ</v>
      </c>
      <c r="B753" s="625" t="str">
        <f t="shared" si="46"/>
        <v>207612201</v>
      </c>
      <c r="C753" s="629">
        <f t="shared" si="47"/>
        <v>45930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ТЕ ТРЕЙД ИНВЕСТ АДСИЦ</v>
      </c>
      <c r="B754" s="625" t="str">
        <f t="shared" si="46"/>
        <v>207612201</v>
      </c>
      <c r="C754" s="629">
        <f t="shared" si="47"/>
        <v>45930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ТЕ ТРЕЙД ИНВЕСТ АДСИЦ</v>
      </c>
      <c r="B755" s="625" t="str">
        <f t="shared" si="46"/>
        <v>207612201</v>
      </c>
      <c r="C755" s="629">
        <f t="shared" si="47"/>
        <v>45930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ТЕ ТРЕЙД ИНВЕСТ АДСИЦ</v>
      </c>
      <c r="B756" s="625" t="str">
        <f t="shared" si="46"/>
        <v>207612201</v>
      </c>
      <c r="C756" s="629">
        <f t="shared" si="47"/>
        <v>45930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ТЕ ТРЕЙД ИНВЕСТ АДСИЦ</v>
      </c>
      <c r="B757" s="625" t="str">
        <f t="shared" si="46"/>
        <v>207612201</v>
      </c>
      <c r="C757" s="629">
        <f t="shared" si="47"/>
        <v>45930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ТЕ ТРЕЙД ИНВЕСТ АДСИЦ</v>
      </c>
      <c r="B758" s="625" t="str">
        <f t="shared" si="46"/>
        <v>207612201</v>
      </c>
      <c r="C758" s="629">
        <f t="shared" si="47"/>
        <v>45930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ТЕ ТРЕЙД ИНВЕСТ АДСИЦ</v>
      </c>
      <c r="B759" s="625" t="str">
        <f t="shared" si="46"/>
        <v>207612201</v>
      </c>
      <c r="C759" s="629">
        <f t="shared" si="47"/>
        <v>45930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ТЕ ТРЕЙД ИНВЕСТ АДСИЦ</v>
      </c>
      <c r="B760" s="625" t="str">
        <f t="shared" si="46"/>
        <v>207612201</v>
      </c>
      <c r="C760" s="629">
        <f t="shared" si="47"/>
        <v>45930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ТЕ ТРЕЙД ИНВЕСТ АДСИЦ</v>
      </c>
      <c r="B761" s="625" t="str">
        <f t="shared" si="46"/>
        <v>207612201</v>
      </c>
      <c r="C761" s="629">
        <f t="shared" si="47"/>
        <v>45930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ТЕ ТРЕЙД ИНВЕСТ АДСИЦ</v>
      </c>
      <c r="B762" s="625" t="str">
        <f t="shared" si="46"/>
        <v>207612201</v>
      </c>
      <c r="C762" s="629">
        <f t="shared" si="47"/>
        <v>45930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ТЕ ТРЕЙД ИНВЕСТ АДСИЦ</v>
      </c>
      <c r="B763" s="625" t="str">
        <f t="shared" si="46"/>
        <v>207612201</v>
      </c>
      <c r="C763" s="629">
        <f t="shared" si="47"/>
        <v>45930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ТЕ ТРЕЙД ИНВЕСТ АДСИЦ</v>
      </c>
      <c r="B764" s="625" t="str">
        <f t="shared" si="46"/>
        <v>207612201</v>
      </c>
      <c r="C764" s="629">
        <f t="shared" si="47"/>
        <v>45930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ТЕ ТРЕЙД ИНВЕСТ АДСИЦ</v>
      </c>
      <c r="B765" s="625" t="str">
        <f t="shared" si="46"/>
        <v>207612201</v>
      </c>
      <c r="C765" s="629">
        <f t="shared" si="47"/>
        <v>45930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ТЕ ТРЕЙД ИНВЕСТ АДСИЦ</v>
      </c>
      <c r="B766" s="625" t="str">
        <f t="shared" si="46"/>
        <v>207612201</v>
      </c>
      <c r="C766" s="629">
        <f t="shared" si="47"/>
        <v>45930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ТЕ ТРЕЙД ИНВЕСТ АДСИЦ</v>
      </c>
      <c r="B767" s="625" t="str">
        <f t="shared" si="46"/>
        <v>207612201</v>
      </c>
      <c r="C767" s="629">
        <f t="shared" si="47"/>
        <v>45930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ТЕ ТРЕЙД ИНВЕСТ АДСИЦ</v>
      </c>
      <c r="B768" s="625" t="str">
        <f t="shared" si="46"/>
        <v>207612201</v>
      </c>
      <c r="C768" s="629">
        <f t="shared" si="47"/>
        <v>45930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ТЕ ТРЕЙД ИНВЕСТ АДСИЦ</v>
      </c>
      <c r="B769" s="625" t="str">
        <f t="shared" si="46"/>
        <v>207612201</v>
      </c>
      <c r="C769" s="629">
        <f t="shared" si="47"/>
        <v>45930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ТЕ ТРЕЙД ИНВЕСТ АДСИЦ</v>
      </c>
      <c r="B770" s="625" t="str">
        <f t="shared" si="46"/>
        <v>207612201</v>
      </c>
      <c r="C770" s="629">
        <f t="shared" si="47"/>
        <v>45930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ТЕ ТРЕЙД ИНВЕСТ АДСИЦ</v>
      </c>
      <c r="B771" s="625" t="str">
        <f t="shared" si="46"/>
        <v>207612201</v>
      </c>
      <c r="C771" s="629">
        <f t="shared" si="47"/>
        <v>45930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ТЕ ТРЕЙД ИНВЕСТ АДСИЦ</v>
      </c>
      <c r="B772" s="625" t="str">
        <f t="shared" si="46"/>
        <v>207612201</v>
      </c>
      <c r="C772" s="629">
        <f t="shared" si="47"/>
        <v>45930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ТЕ ТРЕЙД ИНВЕСТ АДСИЦ</v>
      </c>
      <c r="B773" s="625" t="str">
        <f t="shared" si="46"/>
        <v>207612201</v>
      </c>
      <c r="C773" s="629">
        <f t="shared" si="47"/>
        <v>45930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ТЕ ТРЕЙД ИНВЕСТ АДСИЦ</v>
      </c>
      <c r="B774" s="625" t="str">
        <f t="shared" si="46"/>
        <v>207612201</v>
      </c>
      <c r="C774" s="629">
        <f t="shared" si="47"/>
        <v>45930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ТЕ ТРЕЙД ИНВЕСТ АДСИЦ</v>
      </c>
      <c r="B775" s="625" t="str">
        <f t="shared" si="46"/>
        <v>207612201</v>
      </c>
      <c r="C775" s="629">
        <f t="shared" si="47"/>
        <v>45930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ТЕ ТРЕЙД ИНВЕСТ АДСИЦ</v>
      </c>
      <c r="B776" s="625" t="str">
        <f t="shared" si="46"/>
        <v>207612201</v>
      </c>
      <c r="C776" s="629">
        <f t="shared" si="47"/>
        <v>45930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ТЕ ТРЕЙД ИНВЕСТ АДСИЦ</v>
      </c>
      <c r="B777" s="625" t="str">
        <f t="shared" si="46"/>
        <v>207612201</v>
      </c>
      <c r="C777" s="629">
        <f t="shared" si="47"/>
        <v>45930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ТЕ ТРЕЙД ИНВЕСТ АДСИЦ</v>
      </c>
      <c r="B778" s="625" t="str">
        <f t="shared" si="46"/>
        <v>207612201</v>
      </c>
      <c r="C778" s="629">
        <f t="shared" si="47"/>
        <v>45930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ТЕ ТРЕЙД ИНВЕСТ АДСИЦ</v>
      </c>
      <c r="B779" s="625" t="str">
        <f t="shared" si="46"/>
        <v>207612201</v>
      </c>
      <c r="C779" s="629">
        <f t="shared" si="47"/>
        <v>45930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ТЕ ТРЕЙД ИНВЕСТ АДСИЦ</v>
      </c>
      <c r="B780" s="625" t="str">
        <f t="shared" si="46"/>
        <v>207612201</v>
      </c>
      <c r="C780" s="629">
        <f t="shared" si="47"/>
        <v>45930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ТЕ ТРЕЙД ИНВЕСТ АДСИЦ</v>
      </c>
      <c r="B781" s="625" t="str">
        <f t="shared" ref="B781:B844" si="49">pdeBulstat</f>
        <v>207612201</v>
      </c>
      <c r="C781" s="629">
        <f t="shared" ref="C781:C844" si="50">endDate</f>
        <v>45930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ТЕ ТРЕЙД ИНВЕСТ АДСИЦ</v>
      </c>
      <c r="B782" s="625" t="str">
        <f t="shared" si="49"/>
        <v>207612201</v>
      </c>
      <c r="C782" s="629">
        <f t="shared" si="50"/>
        <v>45930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ТЕ ТРЕЙД ИНВЕСТ АДСИЦ</v>
      </c>
      <c r="B783" s="625" t="str">
        <f t="shared" si="49"/>
        <v>207612201</v>
      </c>
      <c r="C783" s="629">
        <f t="shared" si="50"/>
        <v>45930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ТЕ ТРЕЙД ИНВЕСТ АДСИЦ</v>
      </c>
      <c r="B784" s="625" t="str">
        <f t="shared" si="49"/>
        <v>207612201</v>
      </c>
      <c r="C784" s="629">
        <f t="shared" si="50"/>
        <v>45930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ТЕ ТРЕЙД ИНВЕСТ АДСИЦ</v>
      </c>
      <c r="B785" s="625" t="str">
        <f t="shared" si="49"/>
        <v>207612201</v>
      </c>
      <c r="C785" s="629">
        <f t="shared" si="50"/>
        <v>45930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ТЕ ТРЕЙД ИНВЕСТ АДСИЦ</v>
      </c>
      <c r="B786" s="625" t="str">
        <f t="shared" si="49"/>
        <v>207612201</v>
      </c>
      <c r="C786" s="629">
        <f t="shared" si="50"/>
        <v>45930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ТЕ ТРЕЙД ИНВЕСТ АДСИЦ</v>
      </c>
      <c r="B787" s="625" t="str">
        <f t="shared" si="49"/>
        <v>207612201</v>
      </c>
      <c r="C787" s="629">
        <f t="shared" si="50"/>
        <v>45930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ТЕ ТРЕЙД ИНВЕСТ АДСИЦ</v>
      </c>
      <c r="B788" s="625" t="str">
        <f t="shared" si="49"/>
        <v>207612201</v>
      </c>
      <c r="C788" s="629">
        <f t="shared" si="50"/>
        <v>45930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ТЕ ТРЕЙД ИНВЕСТ АДСИЦ</v>
      </c>
      <c r="B789" s="625" t="str">
        <f t="shared" si="49"/>
        <v>207612201</v>
      </c>
      <c r="C789" s="629">
        <f t="shared" si="50"/>
        <v>45930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ТЕ ТРЕЙД ИНВЕСТ АДСИЦ</v>
      </c>
      <c r="B790" s="625" t="str">
        <f t="shared" si="49"/>
        <v>207612201</v>
      </c>
      <c r="C790" s="629">
        <f t="shared" si="50"/>
        <v>45930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ТЕ ТРЕЙД ИНВЕСТ АДСИЦ</v>
      </c>
      <c r="B791" s="625" t="str">
        <f t="shared" si="49"/>
        <v>207612201</v>
      </c>
      <c r="C791" s="629">
        <f t="shared" si="50"/>
        <v>45930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ТЕ ТРЕЙД ИНВЕСТ АДСИЦ</v>
      </c>
      <c r="B792" s="625" t="str">
        <f t="shared" si="49"/>
        <v>207612201</v>
      </c>
      <c r="C792" s="629">
        <f t="shared" si="50"/>
        <v>45930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ТЕ ТРЕЙД ИНВЕСТ АДСИЦ</v>
      </c>
      <c r="B793" s="625" t="str">
        <f t="shared" si="49"/>
        <v>207612201</v>
      </c>
      <c r="C793" s="629">
        <f t="shared" si="50"/>
        <v>45930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ТЕ ТРЕЙД ИНВЕСТ АДСИЦ</v>
      </c>
      <c r="B794" s="625" t="str">
        <f t="shared" si="49"/>
        <v>207612201</v>
      </c>
      <c r="C794" s="629">
        <f t="shared" si="50"/>
        <v>45930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ТЕ ТРЕЙД ИНВЕСТ АДСИЦ</v>
      </c>
      <c r="B795" s="625" t="str">
        <f t="shared" si="49"/>
        <v>207612201</v>
      </c>
      <c r="C795" s="629">
        <f t="shared" si="50"/>
        <v>45930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ТЕ ТРЕЙД ИНВЕСТ АДСИЦ</v>
      </c>
      <c r="B796" s="625" t="str">
        <f t="shared" si="49"/>
        <v>207612201</v>
      </c>
      <c r="C796" s="629">
        <f t="shared" si="50"/>
        <v>45930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ТЕ ТРЕЙД ИНВЕСТ АДСИЦ</v>
      </c>
      <c r="B797" s="625" t="str">
        <f t="shared" si="49"/>
        <v>207612201</v>
      </c>
      <c r="C797" s="629">
        <f t="shared" si="50"/>
        <v>45930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ТЕ ТРЕЙД ИНВЕСТ АДСИЦ</v>
      </c>
      <c r="B798" s="625" t="str">
        <f t="shared" si="49"/>
        <v>207612201</v>
      </c>
      <c r="C798" s="629">
        <f t="shared" si="50"/>
        <v>45930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ТЕ ТРЕЙД ИНВЕСТ АДСИЦ</v>
      </c>
      <c r="B799" s="625" t="str">
        <f t="shared" si="49"/>
        <v>207612201</v>
      </c>
      <c r="C799" s="629">
        <f t="shared" si="50"/>
        <v>45930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ТЕ ТРЕЙД ИНВЕСТ АДСИЦ</v>
      </c>
      <c r="B800" s="625" t="str">
        <f t="shared" si="49"/>
        <v>207612201</v>
      </c>
      <c r="C800" s="629">
        <f t="shared" si="50"/>
        <v>45930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ТЕ ТРЕЙД ИНВЕСТ АДСИЦ</v>
      </c>
      <c r="B801" s="625" t="str">
        <f t="shared" si="49"/>
        <v>207612201</v>
      </c>
      <c r="C801" s="629">
        <f t="shared" si="50"/>
        <v>45930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ТЕ ТРЕЙД ИНВЕСТ АДСИЦ</v>
      </c>
      <c r="B802" s="625" t="str">
        <f t="shared" si="49"/>
        <v>207612201</v>
      </c>
      <c r="C802" s="629">
        <f t="shared" si="50"/>
        <v>45930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ТЕ ТРЕЙД ИНВЕСТ АДСИЦ</v>
      </c>
      <c r="B803" s="625" t="str">
        <f t="shared" si="49"/>
        <v>207612201</v>
      </c>
      <c r="C803" s="629">
        <f t="shared" si="50"/>
        <v>45930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ТЕ ТРЕЙД ИНВЕСТ АДСИЦ</v>
      </c>
      <c r="B804" s="625" t="str">
        <f t="shared" si="49"/>
        <v>207612201</v>
      </c>
      <c r="C804" s="629">
        <f t="shared" si="50"/>
        <v>45930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ТЕ ТРЕЙД ИНВЕСТ АДСИЦ</v>
      </c>
      <c r="B805" s="625" t="str">
        <f t="shared" si="49"/>
        <v>207612201</v>
      </c>
      <c r="C805" s="629">
        <f t="shared" si="50"/>
        <v>45930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ТЕ ТРЕЙД ИНВЕСТ АДСИЦ</v>
      </c>
      <c r="B806" s="625" t="str">
        <f t="shared" si="49"/>
        <v>207612201</v>
      </c>
      <c r="C806" s="629">
        <f t="shared" si="50"/>
        <v>45930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ТЕ ТРЕЙД ИНВЕСТ АДСИЦ</v>
      </c>
      <c r="B807" s="625" t="str">
        <f t="shared" si="49"/>
        <v>207612201</v>
      </c>
      <c r="C807" s="629">
        <f t="shared" si="50"/>
        <v>45930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ТЕ ТРЕЙД ИНВЕСТ АДСИЦ</v>
      </c>
      <c r="B808" s="625" t="str">
        <f t="shared" si="49"/>
        <v>207612201</v>
      </c>
      <c r="C808" s="629">
        <f t="shared" si="50"/>
        <v>45930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ТЕ ТРЕЙД ИНВЕСТ АДСИЦ</v>
      </c>
      <c r="B809" s="625" t="str">
        <f t="shared" si="49"/>
        <v>207612201</v>
      </c>
      <c r="C809" s="629">
        <f t="shared" si="50"/>
        <v>45930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ТЕ ТРЕЙД ИНВЕСТ АДСИЦ</v>
      </c>
      <c r="B810" s="625" t="str">
        <f t="shared" si="49"/>
        <v>207612201</v>
      </c>
      <c r="C810" s="629">
        <f t="shared" si="50"/>
        <v>45930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ТЕ ТРЕЙД ИНВЕСТ АДСИЦ</v>
      </c>
      <c r="B811" s="625" t="str">
        <f t="shared" si="49"/>
        <v>207612201</v>
      </c>
      <c r="C811" s="629">
        <f t="shared" si="50"/>
        <v>45930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ТЕ ТРЕЙД ИНВЕСТ АДСИЦ</v>
      </c>
      <c r="B812" s="625" t="str">
        <f t="shared" si="49"/>
        <v>207612201</v>
      </c>
      <c r="C812" s="629">
        <f t="shared" si="50"/>
        <v>45930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ТЕ ТРЕЙД ИНВЕСТ АДСИЦ</v>
      </c>
      <c r="B813" s="625" t="str">
        <f t="shared" si="49"/>
        <v>207612201</v>
      </c>
      <c r="C813" s="629">
        <f t="shared" si="50"/>
        <v>45930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ТЕ ТРЕЙД ИНВЕСТ АДСИЦ</v>
      </c>
      <c r="B814" s="625" t="str">
        <f t="shared" si="49"/>
        <v>207612201</v>
      </c>
      <c r="C814" s="629">
        <f t="shared" si="50"/>
        <v>45930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ТЕ ТРЕЙД ИНВЕСТ АДСИЦ</v>
      </c>
      <c r="B815" s="625" t="str">
        <f t="shared" si="49"/>
        <v>207612201</v>
      </c>
      <c r="C815" s="629">
        <f t="shared" si="50"/>
        <v>45930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ТЕ ТРЕЙД ИНВЕСТ АДСИЦ</v>
      </c>
      <c r="B816" s="625" t="str">
        <f t="shared" si="49"/>
        <v>207612201</v>
      </c>
      <c r="C816" s="629">
        <f t="shared" si="50"/>
        <v>45930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ТЕ ТРЕЙД ИНВЕСТ АДСИЦ</v>
      </c>
      <c r="B817" s="625" t="str">
        <f t="shared" si="49"/>
        <v>207612201</v>
      </c>
      <c r="C817" s="629">
        <f t="shared" si="50"/>
        <v>45930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ТЕ ТРЕЙД ИНВЕСТ АДСИЦ</v>
      </c>
      <c r="B818" s="625" t="str">
        <f t="shared" si="49"/>
        <v>207612201</v>
      </c>
      <c r="C818" s="629">
        <f t="shared" si="50"/>
        <v>45930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ТЕ ТРЕЙД ИНВЕСТ АДСИЦ</v>
      </c>
      <c r="B819" s="625" t="str">
        <f t="shared" si="49"/>
        <v>207612201</v>
      </c>
      <c r="C819" s="629">
        <f t="shared" si="50"/>
        <v>45930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ТЕ ТРЕЙД ИНВЕСТ АДСИЦ</v>
      </c>
      <c r="B820" s="625" t="str">
        <f t="shared" si="49"/>
        <v>207612201</v>
      </c>
      <c r="C820" s="629">
        <f t="shared" si="50"/>
        <v>45930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ТЕ ТРЕЙД ИНВЕСТ АДСИЦ</v>
      </c>
      <c r="B821" s="625" t="str">
        <f t="shared" si="49"/>
        <v>207612201</v>
      </c>
      <c r="C821" s="629">
        <f t="shared" si="50"/>
        <v>45930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ТЕ ТРЕЙД ИНВЕСТ АДСИЦ</v>
      </c>
      <c r="B822" s="625" t="str">
        <f t="shared" si="49"/>
        <v>207612201</v>
      </c>
      <c r="C822" s="629">
        <f t="shared" si="50"/>
        <v>45930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ТЕ ТРЕЙД ИНВЕСТ АДСИЦ</v>
      </c>
      <c r="B823" s="625" t="str">
        <f t="shared" si="49"/>
        <v>207612201</v>
      </c>
      <c r="C823" s="629">
        <f t="shared" si="50"/>
        <v>45930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ТЕ ТРЕЙД ИНВЕСТ АДСИЦ</v>
      </c>
      <c r="B824" s="625" t="str">
        <f t="shared" si="49"/>
        <v>207612201</v>
      </c>
      <c r="C824" s="629">
        <f t="shared" si="50"/>
        <v>45930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ТЕ ТРЕЙД ИНВЕСТ АДСИЦ</v>
      </c>
      <c r="B825" s="625" t="str">
        <f t="shared" si="49"/>
        <v>207612201</v>
      </c>
      <c r="C825" s="629">
        <f t="shared" si="50"/>
        <v>45930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ТЕ ТРЕЙД ИНВЕСТ АДСИЦ</v>
      </c>
      <c r="B826" s="625" t="str">
        <f t="shared" si="49"/>
        <v>207612201</v>
      </c>
      <c r="C826" s="629">
        <f t="shared" si="50"/>
        <v>45930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ТЕ ТРЕЙД ИНВЕСТ АДСИЦ</v>
      </c>
      <c r="B827" s="625" t="str">
        <f t="shared" si="49"/>
        <v>207612201</v>
      </c>
      <c r="C827" s="629">
        <f t="shared" si="50"/>
        <v>45930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ТЕ ТРЕЙД ИНВЕСТ АДСИЦ</v>
      </c>
      <c r="B828" s="625" t="str">
        <f t="shared" si="49"/>
        <v>207612201</v>
      </c>
      <c r="C828" s="629">
        <f t="shared" si="50"/>
        <v>45930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ТЕ ТРЕЙД ИНВЕСТ АДСИЦ</v>
      </c>
      <c r="B829" s="625" t="str">
        <f t="shared" si="49"/>
        <v>207612201</v>
      </c>
      <c r="C829" s="629">
        <f t="shared" si="50"/>
        <v>45930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ТЕ ТРЕЙД ИНВЕСТ АДСИЦ</v>
      </c>
      <c r="B830" s="625" t="str">
        <f t="shared" si="49"/>
        <v>207612201</v>
      </c>
      <c r="C830" s="629">
        <f t="shared" si="50"/>
        <v>45930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ТЕ ТРЕЙД ИНВЕСТ АДСИЦ</v>
      </c>
      <c r="B831" s="625" t="str">
        <f t="shared" si="49"/>
        <v>207612201</v>
      </c>
      <c r="C831" s="629">
        <f t="shared" si="50"/>
        <v>45930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ТЕ ТРЕЙД ИНВЕСТ АДСИЦ</v>
      </c>
      <c r="B832" s="625" t="str">
        <f t="shared" si="49"/>
        <v>207612201</v>
      </c>
      <c r="C832" s="629">
        <f t="shared" si="50"/>
        <v>45930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ТЕ ТРЕЙД ИНВЕСТ АДСИЦ</v>
      </c>
      <c r="B833" s="625" t="str">
        <f t="shared" si="49"/>
        <v>207612201</v>
      </c>
      <c r="C833" s="629">
        <f t="shared" si="50"/>
        <v>45930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ТЕ ТРЕЙД ИНВЕСТ АДСИЦ</v>
      </c>
      <c r="B834" s="625" t="str">
        <f t="shared" si="49"/>
        <v>207612201</v>
      </c>
      <c r="C834" s="629">
        <f t="shared" si="50"/>
        <v>45930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ТЕ ТРЕЙД ИНВЕСТ АДСИЦ</v>
      </c>
      <c r="B835" s="625" t="str">
        <f t="shared" si="49"/>
        <v>207612201</v>
      </c>
      <c r="C835" s="629">
        <f t="shared" si="50"/>
        <v>45930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ТЕ ТРЕЙД ИНВЕСТ АДСИЦ</v>
      </c>
      <c r="B836" s="625" t="str">
        <f t="shared" si="49"/>
        <v>207612201</v>
      </c>
      <c r="C836" s="629">
        <f t="shared" si="50"/>
        <v>45930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ТЕ ТРЕЙД ИНВЕСТ АДСИЦ</v>
      </c>
      <c r="B837" s="625" t="str">
        <f t="shared" si="49"/>
        <v>207612201</v>
      </c>
      <c r="C837" s="629">
        <f t="shared" si="50"/>
        <v>45930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ТЕ ТРЕЙД ИНВЕСТ АДСИЦ</v>
      </c>
      <c r="B838" s="625" t="str">
        <f t="shared" si="49"/>
        <v>207612201</v>
      </c>
      <c r="C838" s="629">
        <f t="shared" si="50"/>
        <v>45930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ТЕ ТРЕЙД ИНВЕСТ АДСИЦ</v>
      </c>
      <c r="B839" s="625" t="str">
        <f t="shared" si="49"/>
        <v>207612201</v>
      </c>
      <c r="C839" s="629">
        <f t="shared" si="50"/>
        <v>45930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ТЕ ТРЕЙД ИНВЕСТ АДСИЦ</v>
      </c>
      <c r="B840" s="625" t="str">
        <f t="shared" si="49"/>
        <v>207612201</v>
      </c>
      <c r="C840" s="629">
        <f t="shared" si="50"/>
        <v>45930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ТЕ ТРЕЙД ИНВЕСТ АДСИЦ</v>
      </c>
      <c r="B841" s="625" t="str">
        <f t="shared" si="49"/>
        <v>207612201</v>
      </c>
      <c r="C841" s="629">
        <f t="shared" si="50"/>
        <v>45930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ТЕ ТРЕЙД ИНВЕСТ АДСИЦ</v>
      </c>
      <c r="B842" s="625" t="str">
        <f t="shared" si="49"/>
        <v>207612201</v>
      </c>
      <c r="C842" s="629">
        <f t="shared" si="50"/>
        <v>45930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ТЕ ТРЕЙД ИНВЕСТ АДСИЦ</v>
      </c>
      <c r="B843" s="625" t="str">
        <f t="shared" si="49"/>
        <v>207612201</v>
      </c>
      <c r="C843" s="629">
        <f t="shared" si="50"/>
        <v>45930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ТЕ ТРЕЙД ИНВЕСТ АДСИЦ</v>
      </c>
      <c r="B844" s="625" t="str">
        <f t="shared" si="49"/>
        <v>207612201</v>
      </c>
      <c r="C844" s="629">
        <f t="shared" si="50"/>
        <v>45930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ТЕ ТРЕЙД ИНВЕСТ АДСИЦ</v>
      </c>
      <c r="B845" s="625" t="str">
        <f t="shared" ref="B845:B910" si="52">pdeBulstat</f>
        <v>207612201</v>
      </c>
      <c r="C845" s="629">
        <f t="shared" ref="C845:C910" si="53">endDate</f>
        <v>45930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ТЕ ТРЕЙД ИНВЕСТ АДСИЦ</v>
      </c>
      <c r="B846" s="625" t="str">
        <f t="shared" si="52"/>
        <v>207612201</v>
      </c>
      <c r="C846" s="629">
        <f t="shared" si="53"/>
        <v>45930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ТЕ ТРЕЙД ИНВЕСТ АДСИЦ</v>
      </c>
      <c r="B847" s="625" t="str">
        <f t="shared" si="52"/>
        <v>207612201</v>
      </c>
      <c r="C847" s="629">
        <f t="shared" si="53"/>
        <v>45930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ТЕ ТРЕЙД ИНВЕСТ АДСИЦ</v>
      </c>
      <c r="B848" s="625" t="str">
        <f t="shared" si="52"/>
        <v>207612201</v>
      </c>
      <c r="C848" s="629">
        <f t="shared" si="53"/>
        <v>45930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ТЕ ТРЕЙД ИНВЕСТ АДСИЦ</v>
      </c>
      <c r="B849" s="625" t="str">
        <f t="shared" si="52"/>
        <v>207612201</v>
      </c>
      <c r="C849" s="629">
        <f t="shared" si="53"/>
        <v>45930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ТЕ ТРЕЙД ИНВЕСТ АДСИЦ</v>
      </c>
      <c r="B850" s="625" t="str">
        <f t="shared" si="52"/>
        <v>207612201</v>
      </c>
      <c r="C850" s="629">
        <f t="shared" si="53"/>
        <v>45930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ТЕ ТРЕЙД ИНВЕСТ АДСИЦ</v>
      </c>
      <c r="B851" s="625" t="str">
        <f t="shared" si="52"/>
        <v>207612201</v>
      </c>
      <c r="C851" s="629">
        <f t="shared" si="53"/>
        <v>45930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ТЕ ТРЕЙД ИНВЕСТ АДСИЦ</v>
      </c>
      <c r="B852" s="625" t="str">
        <f t="shared" si="52"/>
        <v>207612201</v>
      </c>
      <c r="C852" s="629">
        <f t="shared" si="53"/>
        <v>45930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ТЕ ТРЕЙД ИНВЕСТ АДСИЦ</v>
      </c>
      <c r="B853" s="625" t="str">
        <f t="shared" si="52"/>
        <v>207612201</v>
      </c>
      <c r="C853" s="629">
        <f t="shared" si="53"/>
        <v>45930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ТЕ ТРЕЙД ИНВЕСТ АДСИЦ</v>
      </c>
      <c r="B854" s="625" t="str">
        <f t="shared" si="52"/>
        <v>207612201</v>
      </c>
      <c r="C854" s="629">
        <f t="shared" si="53"/>
        <v>45930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ТЕ ТРЕЙД ИНВЕСТ АДСИЦ</v>
      </c>
      <c r="B855" s="625" t="str">
        <f t="shared" si="52"/>
        <v>207612201</v>
      </c>
      <c r="C855" s="629">
        <f t="shared" si="53"/>
        <v>45930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ТЕ ТРЕЙД ИНВЕСТ АДСИЦ</v>
      </c>
      <c r="B856" s="625" t="str">
        <f t="shared" si="52"/>
        <v>207612201</v>
      </c>
      <c r="C856" s="629">
        <f t="shared" si="53"/>
        <v>45930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ТЕ ТРЕЙД ИНВЕСТ АДСИЦ</v>
      </c>
      <c r="B857" s="625" t="str">
        <f t="shared" si="52"/>
        <v>207612201</v>
      </c>
      <c r="C857" s="629">
        <f t="shared" si="53"/>
        <v>45930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ТЕ ТРЕЙД ИНВЕСТ АДСИЦ</v>
      </c>
      <c r="B858" s="625" t="str">
        <f t="shared" si="52"/>
        <v>207612201</v>
      </c>
      <c r="C858" s="629">
        <f t="shared" si="53"/>
        <v>45930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ТЕ ТРЕЙД ИНВЕСТ АДСИЦ</v>
      </c>
      <c r="B859" s="625" t="str">
        <f t="shared" si="52"/>
        <v>207612201</v>
      </c>
      <c r="C859" s="629">
        <f t="shared" si="53"/>
        <v>45930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ТЕ ТРЕЙД ИНВЕСТ АДСИЦ</v>
      </c>
      <c r="B860" s="625" t="str">
        <f t="shared" si="52"/>
        <v>207612201</v>
      </c>
      <c r="C860" s="629">
        <f t="shared" si="53"/>
        <v>45930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ТЕ ТРЕЙД ИНВЕСТ АДСИЦ</v>
      </c>
      <c r="B861" s="625" t="str">
        <f t="shared" si="52"/>
        <v>207612201</v>
      </c>
      <c r="C861" s="629">
        <f t="shared" si="53"/>
        <v>45930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ТЕ ТРЕЙД ИНВЕСТ АДСИЦ</v>
      </c>
      <c r="B862" s="625" t="str">
        <f t="shared" si="52"/>
        <v>207612201</v>
      </c>
      <c r="C862" s="629">
        <f t="shared" si="53"/>
        <v>45930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ТЕ ТРЕЙД ИНВЕСТ АДСИЦ</v>
      </c>
      <c r="B863" s="625" t="str">
        <f t="shared" si="52"/>
        <v>207612201</v>
      </c>
      <c r="C863" s="629">
        <f t="shared" si="53"/>
        <v>45930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ТЕ ТРЕЙД ИНВЕСТ АДСИЦ</v>
      </c>
      <c r="B864" s="625" t="str">
        <f t="shared" si="52"/>
        <v>207612201</v>
      </c>
      <c r="C864" s="629">
        <f t="shared" si="53"/>
        <v>45930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ТЕ ТРЕЙД ИНВЕСТ АДСИЦ</v>
      </c>
      <c r="B865" s="625" t="str">
        <f t="shared" si="52"/>
        <v>207612201</v>
      </c>
      <c r="C865" s="629">
        <f t="shared" si="53"/>
        <v>45930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ТЕ ТРЕЙД ИНВЕСТ АДСИЦ</v>
      </c>
      <c r="B866" s="625" t="str">
        <f t="shared" si="52"/>
        <v>207612201</v>
      </c>
      <c r="C866" s="629">
        <f t="shared" si="53"/>
        <v>45930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ТЕ ТРЕЙД ИНВЕСТ АДСИЦ</v>
      </c>
      <c r="B867" s="625" t="str">
        <f t="shared" si="52"/>
        <v>207612201</v>
      </c>
      <c r="C867" s="629">
        <f t="shared" si="53"/>
        <v>45930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ТЕ ТРЕЙД ИНВЕСТ АДСИЦ</v>
      </c>
      <c r="B868" s="625" t="str">
        <f t="shared" si="52"/>
        <v>207612201</v>
      </c>
      <c r="C868" s="629">
        <f t="shared" si="53"/>
        <v>45930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ТЕ ТРЕЙД ИНВЕСТ АДСИЦ</v>
      </c>
      <c r="B869" s="625" t="str">
        <f t="shared" si="52"/>
        <v>207612201</v>
      </c>
      <c r="C869" s="629">
        <f t="shared" si="53"/>
        <v>45930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ТЕ ТРЕЙД ИНВЕСТ АДСИЦ</v>
      </c>
      <c r="B870" s="625" t="str">
        <f t="shared" si="52"/>
        <v>207612201</v>
      </c>
      <c r="C870" s="629">
        <f t="shared" si="53"/>
        <v>45930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ТЕ ТРЕЙД ИНВЕСТ АДСИЦ</v>
      </c>
      <c r="B871" s="625" t="str">
        <f t="shared" si="52"/>
        <v>207612201</v>
      </c>
      <c r="C871" s="629">
        <f t="shared" si="53"/>
        <v>45930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ТЕ ТРЕЙД ИНВЕСТ АДСИЦ</v>
      </c>
      <c r="B872" s="625" t="str">
        <f t="shared" si="52"/>
        <v>207612201</v>
      </c>
      <c r="C872" s="629">
        <f t="shared" si="53"/>
        <v>45930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ТЕ ТРЕЙД ИНВЕСТ АДСИЦ</v>
      </c>
      <c r="B873" s="625" t="str">
        <f t="shared" si="52"/>
        <v>207612201</v>
      </c>
      <c r="C873" s="629">
        <f t="shared" si="53"/>
        <v>45930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ТЕ ТРЕЙД ИНВЕСТ АДСИЦ</v>
      </c>
      <c r="B874" s="625" t="str">
        <f t="shared" si="52"/>
        <v>207612201</v>
      </c>
      <c r="C874" s="629">
        <f t="shared" si="53"/>
        <v>45930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ТЕ ТРЕЙД ИНВЕСТ АДСИЦ</v>
      </c>
      <c r="B875" s="625" t="str">
        <f t="shared" si="52"/>
        <v>207612201</v>
      </c>
      <c r="C875" s="629">
        <f t="shared" si="53"/>
        <v>45930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ТЕ ТРЕЙД ИНВЕСТ АДСИЦ</v>
      </c>
      <c r="B876" s="625" t="str">
        <f t="shared" si="52"/>
        <v>207612201</v>
      </c>
      <c r="C876" s="629">
        <f t="shared" si="53"/>
        <v>45930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ТЕ ТРЕЙД ИНВЕСТ АДСИЦ</v>
      </c>
      <c r="B877" s="625" t="str">
        <f t="shared" si="52"/>
        <v>207612201</v>
      </c>
      <c r="C877" s="629">
        <f t="shared" si="53"/>
        <v>45930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ТЕ ТРЕЙД ИНВЕСТ АДСИЦ</v>
      </c>
      <c r="B878" s="625" t="str">
        <f t="shared" si="52"/>
        <v>207612201</v>
      </c>
      <c r="C878" s="629">
        <f t="shared" si="53"/>
        <v>45930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ТЕ ТРЕЙД ИНВЕСТ АДСИЦ</v>
      </c>
      <c r="B879" s="625" t="str">
        <f t="shared" si="52"/>
        <v>207612201</v>
      </c>
      <c r="C879" s="629">
        <f t="shared" si="53"/>
        <v>45930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ТЕ ТРЕЙД ИНВЕСТ АДСИЦ</v>
      </c>
      <c r="B880" s="625" t="str">
        <f t="shared" si="52"/>
        <v>207612201</v>
      </c>
      <c r="C880" s="629">
        <f t="shared" si="53"/>
        <v>45930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ТЕ ТРЕЙД ИНВЕСТ АДСИЦ</v>
      </c>
      <c r="B881" s="625" t="str">
        <f t="shared" si="52"/>
        <v>207612201</v>
      </c>
      <c r="C881" s="629">
        <f t="shared" si="53"/>
        <v>45930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ТЕ ТРЕЙД ИНВЕСТ АДСИЦ</v>
      </c>
      <c r="B882" s="625" t="str">
        <f t="shared" si="52"/>
        <v>207612201</v>
      </c>
      <c r="C882" s="629">
        <f t="shared" si="53"/>
        <v>45930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ТЕ ТРЕЙД ИНВЕСТ АДСИЦ</v>
      </c>
      <c r="B883" s="625" t="str">
        <f t="shared" si="52"/>
        <v>207612201</v>
      </c>
      <c r="C883" s="629">
        <f t="shared" si="53"/>
        <v>45930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ТЕ ТРЕЙД ИНВЕСТ АДСИЦ</v>
      </c>
      <c r="B884" s="625" t="str">
        <f t="shared" si="52"/>
        <v>207612201</v>
      </c>
      <c r="C884" s="629">
        <f t="shared" si="53"/>
        <v>45930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ТЕ ТРЕЙД ИНВЕСТ АДСИЦ</v>
      </c>
      <c r="B885" s="625" t="str">
        <f t="shared" si="52"/>
        <v>207612201</v>
      </c>
      <c r="C885" s="629">
        <f t="shared" si="53"/>
        <v>45930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ТЕ ТРЕЙД ИНВЕСТ АДСИЦ</v>
      </c>
      <c r="B886" s="625" t="str">
        <f t="shared" si="52"/>
        <v>207612201</v>
      </c>
      <c r="C886" s="629">
        <f t="shared" si="53"/>
        <v>45930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ТЕ ТРЕЙД ИНВЕСТ АДСИЦ</v>
      </c>
      <c r="B887" s="625" t="str">
        <f t="shared" si="52"/>
        <v>207612201</v>
      </c>
      <c r="C887" s="629">
        <f t="shared" si="53"/>
        <v>45930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ТЕ ТРЕЙД ИНВЕСТ АДСИЦ</v>
      </c>
      <c r="B888" s="625" t="str">
        <f t="shared" si="52"/>
        <v>207612201</v>
      </c>
      <c r="C888" s="629">
        <f t="shared" si="53"/>
        <v>45930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ТЕ ТРЕЙД ИНВЕСТ АДСИЦ</v>
      </c>
      <c r="B889" s="625" t="str">
        <f t="shared" si="52"/>
        <v>207612201</v>
      </c>
      <c r="C889" s="629">
        <f t="shared" si="53"/>
        <v>45930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ТЕ ТРЕЙД ИНВЕСТ АДСИЦ</v>
      </c>
      <c r="B890" s="625" t="str">
        <f t="shared" si="52"/>
        <v>207612201</v>
      </c>
      <c r="C890" s="629">
        <f t="shared" si="53"/>
        <v>45930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ТЕ ТРЕЙД ИНВЕСТ АДСИЦ</v>
      </c>
      <c r="B891" s="625" t="str">
        <f t="shared" si="52"/>
        <v>207612201</v>
      </c>
      <c r="C891" s="629">
        <f t="shared" si="53"/>
        <v>45930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ТЕ ТРЕЙД ИНВЕСТ АДСИЦ</v>
      </c>
      <c r="B892" s="625" t="str">
        <f t="shared" si="52"/>
        <v>207612201</v>
      </c>
      <c r="C892" s="629">
        <f t="shared" si="53"/>
        <v>45930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ТЕ ТРЕЙД ИНВЕСТ АДСИЦ</v>
      </c>
      <c r="B893" s="625" t="str">
        <f t="shared" si="52"/>
        <v>207612201</v>
      </c>
      <c r="C893" s="629">
        <f t="shared" si="53"/>
        <v>45930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ТЕ ТРЕЙД ИНВЕСТ АДСИЦ</v>
      </c>
      <c r="B894" s="625" t="str">
        <f t="shared" si="52"/>
        <v>207612201</v>
      </c>
      <c r="C894" s="629">
        <f t="shared" si="53"/>
        <v>45930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ТЕ ТРЕЙД ИНВЕСТ АДСИЦ</v>
      </c>
      <c r="B895" s="625" t="str">
        <f t="shared" si="52"/>
        <v>207612201</v>
      </c>
      <c r="C895" s="629">
        <f t="shared" si="53"/>
        <v>45930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ТЕ ТРЕЙД ИНВЕСТ АДСИЦ</v>
      </c>
      <c r="B896" s="625" t="str">
        <f t="shared" si="52"/>
        <v>207612201</v>
      </c>
      <c r="C896" s="629">
        <f t="shared" si="53"/>
        <v>45930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ТЕ ТРЕЙД ИНВЕСТ АДСИЦ</v>
      </c>
      <c r="B897" s="625" t="str">
        <f t="shared" si="52"/>
        <v>207612201</v>
      </c>
      <c r="C897" s="629">
        <f t="shared" si="53"/>
        <v>45930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ТЕ ТРЕЙД ИНВЕСТ АДСИЦ</v>
      </c>
      <c r="B898" s="625" t="str">
        <f t="shared" si="52"/>
        <v>207612201</v>
      </c>
      <c r="C898" s="629">
        <f t="shared" si="53"/>
        <v>45930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ТЕ ТРЕЙД ИНВЕСТ АДСИЦ</v>
      </c>
      <c r="B899" s="625" t="str">
        <f t="shared" si="52"/>
        <v>207612201</v>
      </c>
      <c r="C899" s="629">
        <f t="shared" si="53"/>
        <v>45930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ТЕ ТРЕЙД ИНВЕСТ АДСИЦ</v>
      </c>
      <c r="B900" s="625" t="str">
        <f t="shared" si="52"/>
        <v>207612201</v>
      </c>
      <c r="C900" s="629">
        <f t="shared" si="53"/>
        <v>45930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ТЕ ТРЕЙД ИНВЕСТ АДСИЦ</v>
      </c>
      <c r="B901" s="625" t="str">
        <f t="shared" si="52"/>
        <v>207612201</v>
      </c>
      <c r="C901" s="629">
        <f t="shared" si="53"/>
        <v>45930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ТЕ ТРЕЙД ИНВЕСТ АДСИЦ</v>
      </c>
      <c r="B902" s="625" t="str">
        <f t="shared" si="52"/>
        <v>207612201</v>
      </c>
      <c r="C902" s="629">
        <f t="shared" si="53"/>
        <v>45930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ТЕ ТРЕЙД ИНВЕСТ АДСИЦ</v>
      </c>
      <c r="B903" s="625" t="str">
        <f t="shared" si="52"/>
        <v>207612201</v>
      </c>
      <c r="C903" s="629">
        <f t="shared" si="53"/>
        <v>45930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ТЕ ТРЕЙД ИНВЕСТ АДСИЦ</v>
      </c>
      <c r="B904" s="625" t="str">
        <f t="shared" si="52"/>
        <v>207612201</v>
      </c>
      <c r="C904" s="629">
        <f t="shared" si="53"/>
        <v>45930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ТЕ ТРЕЙД ИНВЕСТ АДСИЦ</v>
      </c>
      <c r="B905" s="625" t="str">
        <f t="shared" si="52"/>
        <v>207612201</v>
      </c>
      <c r="C905" s="629">
        <f t="shared" si="53"/>
        <v>45930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ТЕ ТРЕЙД ИНВЕСТ АДСИЦ</v>
      </c>
      <c r="B906" s="625" t="str">
        <f t="shared" si="52"/>
        <v>207612201</v>
      </c>
      <c r="C906" s="629">
        <f t="shared" si="53"/>
        <v>45930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ТЕ ТРЕЙД ИНВЕСТ АДСИЦ</v>
      </c>
      <c r="B907" s="625" t="str">
        <f t="shared" si="52"/>
        <v>207612201</v>
      </c>
      <c r="C907" s="629">
        <f t="shared" si="53"/>
        <v>45930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ТЕ ТРЕЙД ИНВЕСТ АДСИЦ</v>
      </c>
      <c r="B908" s="625" t="str">
        <f t="shared" si="52"/>
        <v>207612201</v>
      </c>
      <c r="C908" s="629">
        <f t="shared" si="53"/>
        <v>45930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ТЕ ТРЕЙД ИНВЕСТ АДСИЦ</v>
      </c>
      <c r="B909" s="625" t="str">
        <f t="shared" si="52"/>
        <v>207612201</v>
      </c>
      <c r="C909" s="629">
        <f t="shared" si="53"/>
        <v>45930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ТЕ ТРЕЙД ИНВЕСТ АДСИЦ</v>
      </c>
      <c r="B910" s="625" t="str">
        <f t="shared" si="52"/>
        <v>207612201</v>
      </c>
      <c r="C910" s="629">
        <f t="shared" si="53"/>
        <v>45930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0</v>
      </c>
    </row>
    <row r="911" spans="1:8" s="441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ТЕ ТРЕЙД ИНВЕСТ АДСИЦ</v>
      </c>
      <c r="B912" s="625" t="str">
        <f t="shared" ref="B912:B975" si="55">pdeBulstat</f>
        <v>207612201</v>
      </c>
      <c r="C912" s="629">
        <f t="shared" ref="C912:C975" si="56">endDate</f>
        <v>45930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ТЕ ТРЕЙД ИНВЕСТ АДСИЦ</v>
      </c>
      <c r="B913" s="625" t="str">
        <f t="shared" si="55"/>
        <v>207612201</v>
      </c>
      <c r="C913" s="629">
        <f t="shared" si="56"/>
        <v>45930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ТЕ ТРЕЙД ИНВЕСТ АДСИЦ</v>
      </c>
      <c r="B914" s="625" t="str">
        <f t="shared" si="55"/>
        <v>207612201</v>
      </c>
      <c r="C914" s="629">
        <f t="shared" si="56"/>
        <v>45930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ТЕ ТРЕЙД ИНВЕСТ АДСИЦ</v>
      </c>
      <c r="B915" s="625" t="str">
        <f t="shared" si="55"/>
        <v>207612201</v>
      </c>
      <c r="C915" s="629">
        <f t="shared" si="56"/>
        <v>45930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ТЕ ТРЕЙД ИНВЕСТ АДСИЦ</v>
      </c>
      <c r="B916" s="625" t="str">
        <f t="shared" si="55"/>
        <v>207612201</v>
      </c>
      <c r="C916" s="629">
        <f t="shared" si="56"/>
        <v>45930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ТЕ ТРЕЙД ИНВЕСТ АДСИЦ</v>
      </c>
      <c r="B917" s="625" t="str">
        <f t="shared" si="55"/>
        <v>207612201</v>
      </c>
      <c r="C917" s="629">
        <f t="shared" si="56"/>
        <v>45930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ТЕ ТРЕЙД ИНВЕСТ АДСИЦ</v>
      </c>
      <c r="B918" s="625" t="str">
        <f t="shared" si="55"/>
        <v>207612201</v>
      </c>
      <c r="C918" s="629">
        <f t="shared" si="56"/>
        <v>45930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ТЕ ТРЕЙД ИНВЕСТ АДСИЦ</v>
      </c>
      <c r="B919" s="625" t="str">
        <f t="shared" si="55"/>
        <v>207612201</v>
      </c>
      <c r="C919" s="629">
        <f t="shared" si="56"/>
        <v>45930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ТЕ ТРЕЙД ИНВЕСТ АДСИЦ</v>
      </c>
      <c r="B920" s="625" t="str">
        <f t="shared" si="55"/>
        <v>207612201</v>
      </c>
      <c r="C920" s="629">
        <f t="shared" si="56"/>
        <v>45930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ТЕ ТРЕЙД ИНВЕСТ АДСИЦ</v>
      </c>
      <c r="B921" s="625" t="str">
        <f t="shared" si="55"/>
        <v>207612201</v>
      </c>
      <c r="C921" s="629">
        <f t="shared" si="56"/>
        <v>45930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ТЕ ТРЕЙД ИНВЕСТ АДСИЦ</v>
      </c>
      <c r="B922" s="625" t="str">
        <f t="shared" si="55"/>
        <v>207612201</v>
      </c>
      <c r="C922" s="629">
        <f t="shared" si="56"/>
        <v>45930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ТЕ ТРЕЙД ИНВЕСТ АДСИЦ</v>
      </c>
      <c r="B923" s="625" t="str">
        <f t="shared" si="55"/>
        <v>207612201</v>
      </c>
      <c r="C923" s="629">
        <f t="shared" si="56"/>
        <v>45930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375</v>
      </c>
    </row>
    <row r="924" spans="1:8">
      <c r="A924" s="625" t="str">
        <f t="shared" si="54"/>
        <v>ТЕ ТРЕЙД ИНВЕСТ АДСИЦ</v>
      </c>
      <c r="B924" s="625" t="str">
        <f t="shared" si="55"/>
        <v>207612201</v>
      </c>
      <c r="C924" s="629">
        <f t="shared" si="56"/>
        <v>45930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ТЕ ТРЕЙД ИНВЕСТ АДСИЦ</v>
      </c>
      <c r="B925" s="625" t="str">
        <f t="shared" si="55"/>
        <v>207612201</v>
      </c>
      <c r="C925" s="629">
        <f t="shared" si="56"/>
        <v>45930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ТЕ ТРЕЙД ИНВЕСТ АДСИЦ</v>
      </c>
      <c r="B926" s="625" t="str">
        <f t="shared" si="55"/>
        <v>207612201</v>
      </c>
      <c r="C926" s="629">
        <f t="shared" si="56"/>
        <v>45930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375</v>
      </c>
    </row>
    <row r="927" spans="1:8">
      <c r="A927" s="625" t="str">
        <f t="shared" si="54"/>
        <v>ТЕ ТРЕЙД ИНВЕСТ АДСИЦ</v>
      </c>
      <c r="B927" s="625" t="str">
        <f t="shared" si="55"/>
        <v>207612201</v>
      </c>
      <c r="C927" s="629">
        <f t="shared" si="56"/>
        <v>45930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ТЕ ТРЕЙД ИНВЕСТ АДСИЦ</v>
      </c>
      <c r="B928" s="625" t="str">
        <f t="shared" si="55"/>
        <v>207612201</v>
      </c>
      <c r="C928" s="629">
        <f t="shared" si="56"/>
        <v>45930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ТЕ ТРЕЙД ИНВЕСТ АДСИЦ</v>
      </c>
      <c r="B929" s="625" t="str">
        <f t="shared" si="55"/>
        <v>207612201</v>
      </c>
      <c r="C929" s="629">
        <f t="shared" si="56"/>
        <v>45930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ТЕ ТРЕЙД ИНВЕСТ АДСИЦ</v>
      </c>
      <c r="B930" s="625" t="str">
        <f t="shared" si="55"/>
        <v>207612201</v>
      </c>
      <c r="C930" s="629">
        <f t="shared" si="56"/>
        <v>45930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ТЕ ТРЕЙД ИНВЕСТ АДСИЦ</v>
      </c>
      <c r="B931" s="625" t="str">
        <f t="shared" si="55"/>
        <v>207612201</v>
      </c>
      <c r="C931" s="629">
        <f t="shared" si="56"/>
        <v>45930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ТЕ ТРЕЙД ИНВЕСТ АДСИЦ</v>
      </c>
      <c r="B932" s="625" t="str">
        <f t="shared" si="55"/>
        <v>207612201</v>
      </c>
      <c r="C932" s="629">
        <f t="shared" si="56"/>
        <v>45930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2</v>
      </c>
    </row>
    <row r="933" spans="1:8">
      <c r="A933" s="625" t="str">
        <f t="shared" si="54"/>
        <v>ТЕ ТРЕЙД ИНВЕСТ АДСИЦ</v>
      </c>
      <c r="B933" s="625" t="str">
        <f t="shared" si="55"/>
        <v>207612201</v>
      </c>
      <c r="C933" s="629">
        <f t="shared" si="56"/>
        <v>45930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ТЕ ТРЕЙД ИНВЕСТ АДСИЦ</v>
      </c>
      <c r="B934" s="625" t="str">
        <f t="shared" si="55"/>
        <v>207612201</v>
      </c>
      <c r="C934" s="629">
        <f t="shared" si="56"/>
        <v>45930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2</v>
      </c>
    </row>
    <row r="935" spans="1:8">
      <c r="A935" s="625" t="str">
        <f t="shared" si="54"/>
        <v>ТЕ ТРЕЙД ИНВЕСТ АДСИЦ</v>
      </c>
      <c r="B935" s="625" t="str">
        <f t="shared" si="55"/>
        <v>207612201</v>
      </c>
      <c r="C935" s="629">
        <f t="shared" si="56"/>
        <v>45930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ТЕ ТРЕЙД ИНВЕСТ АДСИЦ</v>
      </c>
      <c r="B936" s="625" t="str">
        <f t="shared" si="55"/>
        <v>207612201</v>
      </c>
      <c r="C936" s="629">
        <f t="shared" si="56"/>
        <v>45930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ТЕ ТРЕЙД ИНВЕСТ АДСИЦ</v>
      </c>
      <c r="B937" s="625" t="str">
        <f t="shared" si="55"/>
        <v>207612201</v>
      </c>
      <c r="C937" s="629">
        <f t="shared" si="56"/>
        <v>45930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ТЕ ТРЕЙД ИНВЕСТ АДСИЦ</v>
      </c>
      <c r="B938" s="625" t="str">
        <f t="shared" si="55"/>
        <v>207612201</v>
      </c>
      <c r="C938" s="629">
        <f t="shared" si="56"/>
        <v>45930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ТЕ ТРЕЙД ИНВЕСТ АДСИЦ</v>
      </c>
      <c r="B939" s="625" t="str">
        <f t="shared" si="55"/>
        <v>207612201</v>
      </c>
      <c r="C939" s="629">
        <f t="shared" si="56"/>
        <v>45930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ТЕ ТРЕЙД ИНВЕСТ АДСИЦ</v>
      </c>
      <c r="B940" s="625" t="str">
        <f t="shared" si="55"/>
        <v>207612201</v>
      </c>
      <c r="C940" s="629">
        <f t="shared" si="56"/>
        <v>45930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ТЕ ТРЕЙД ИНВЕСТ АДСИЦ</v>
      </c>
      <c r="B941" s="625" t="str">
        <f t="shared" si="55"/>
        <v>207612201</v>
      </c>
      <c r="C941" s="629">
        <f t="shared" si="56"/>
        <v>45930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ТЕ ТРЕЙД ИНВЕСТ АДСИЦ</v>
      </c>
      <c r="B942" s="625" t="str">
        <f t="shared" si="55"/>
        <v>207612201</v>
      </c>
      <c r="C942" s="629">
        <f t="shared" si="56"/>
        <v>45930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377</v>
      </c>
    </row>
    <row r="943" spans="1:8">
      <c r="A943" s="625" t="str">
        <f t="shared" si="54"/>
        <v>ТЕ ТРЕЙД ИНВЕСТ АДСИЦ</v>
      </c>
      <c r="B943" s="625" t="str">
        <f t="shared" si="55"/>
        <v>207612201</v>
      </c>
      <c r="C943" s="629">
        <f t="shared" si="56"/>
        <v>45930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377</v>
      </c>
    </row>
    <row r="944" spans="1:8">
      <c r="A944" s="625" t="str">
        <f t="shared" si="54"/>
        <v>ТЕ ТРЕЙД ИНВЕСТ АДСИЦ</v>
      </c>
      <c r="B944" s="625" t="str">
        <f t="shared" si="55"/>
        <v>207612201</v>
      </c>
      <c r="C944" s="629">
        <f t="shared" si="56"/>
        <v>45930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ТЕ ТРЕЙД ИНВЕСТ АДСИЦ</v>
      </c>
      <c r="B945" s="625" t="str">
        <f t="shared" si="55"/>
        <v>207612201</v>
      </c>
      <c r="C945" s="629">
        <f t="shared" si="56"/>
        <v>45930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ТЕ ТРЕЙД ИНВЕСТ АДСИЦ</v>
      </c>
      <c r="B946" s="625" t="str">
        <f t="shared" si="55"/>
        <v>207612201</v>
      </c>
      <c r="C946" s="629">
        <f t="shared" si="56"/>
        <v>45930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ТЕ ТРЕЙД ИНВЕСТ АДСИЦ</v>
      </c>
      <c r="B947" s="625" t="str">
        <f t="shared" si="55"/>
        <v>207612201</v>
      </c>
      <c r="C947" s="629">
        <f t="shared" si="56"/>
        <v>45930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ТЕ ТРЕЙД ИНВЕСТ АДСИЦ</v>
      </c>
      <c r="B948" s="625" t="str">
        <f t="shared" si="55"/>
        <v>207612201</v>
      </c>
      <c r="C948" s="629">
        <f t="shared" si="56"/>
        <v>45930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ТЕ ТРЕЙД ИНВЕСТ АДСИЦ</v>
      </c>
      <c r="B949" s="625" t="str">
        <f t="shared" si="55"/>
        <v>207612201</v>
      </c>
      <c r="C949" s="629">
        <f t="shared" si="56"/>
        <v>45930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ТЕ ТРЕЙД ИНВЕСТ АДСИЦ</v>
      </c>
      <c r="B950" s="625" t="str">
        <f t="shared" si="55"/>
        <v>207612201</v>
      </c>
      <c r="C950" s="629">
        <f t="shared" si="56"/>
        <v>45930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ТЕ ТРЕЙД ИНВЕСТ АДСИЦ</v>
      </c>
      <c r="B951" s="625" t="str">
        <f t="shared" si="55"/>
        <v>207612201</v>
      </c>
      <c r="C951" s="629">
        <f t="shared" si="56"/>
        <v>45930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ТЕ ТРЕЙД ИНВЕСТ АДСИЦ</v>
      </c>
      <c r="B952" s="625" t="str">
        <f t="shared" si="55"/>
        <v>207612201</v>
      </c>
      <c r="C952" s="629">
        <f t="shared" si="56"/>
        <v>45930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ТЕ ТРЕЙД ИНВЕСТ АДСИЦ</v>
      </c>
      <c r="B953" s="625" t="str">
        <f t="shared" si="55"/>
        <v>207612201</v>
      </c>
      <c r="C953" s="629">
        <f t="shared" si="56"/>
        <v>45930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ТЕ ТРЕЙД ИНВЕСТ АДСИЦ</v>
      </c>
      <c r="B954" s="625" t="str">
        <f t="shared" si="55"/>
        <v>207612201</v>
      </c>
      <c r="C954" s="629">
        <f t="shared" si="56"/>
        <v>45930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ТЕ ТРЕЙД ИНВЕСТ АДСИЦ</v>
      </c>
      <c r="B955" s="625" t="str">
        <f t="shared" si="55"/>
        <v>207612201</v>
      </c>
      <c r="C955" s="629">
        <f t="shared" si="56"/>
        <v>45930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375</v>
      </c>
    </row>
    <row r="956" spans="1:8">
      <c r="A956" s="625" t="str">
        <f t="shared" si="54"/>
        <v>ТЕ ТРЕЙД ИНВЕСТ АДСИЦ</v>
      </c>
      <c r="B956" s="625" t="str">
        <f t="shared" si="55"/>
        <v>207612201</v>
      </c>
      <c r="C956" s="629">
        <f t="shared" si="56"/>
        <v>45930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ТЕ ТРЕЙД ИНВЕСТ АДСИЦ</v>
      </c>
      <c r="B957" s="625" t="str">
        <f t="shared" si="55"/>
        <v>207612201</v>
      </c>
      <c r="C957" s="629">
        <f t="shared" si="56"/>
        <v>45930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ТЕ ТРЕЙД ИНВЕСТ АДСИЦ</v>
      </c>
      <c r="B958" s="625" t="str">
        <f t="shared" si="55"/>
        <v>207612201</v>
      </c>
      <c r="C958" s="629">
        <f t="shared" si="56"/>
        <v>45930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375</v>
      </c>
    </row>
    <row r="959" spans="1:8">
      <c r="A959" s="625" t="str">
        <f t="shared" si="54"/>
        <v>ТЕ ТРЕЙД ИНВЕСТ АДСИЦ</v>
      </c>
      <c r="B959" s="625" t="str">
        <f t="shared" si="55"/>
        <v>207612201</v>
      </c>
      <c r="C959" s="629">
        <f t="shared" si="56"/>
        <v>45930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ТЕ ТРЕЙД ИНВЕСТ АДСИЦ</v>
      </c>
      <c r="B960" s="625" t="str">
        <f t="shared" si="55"/>
        <v>207612201</v>
      </c>
      <c r="C960" s="629">
        <f t="shared" si="56"/>
        <v>45930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ТЕ ТРЕЙД ИНВЕСТ АДСИЦ</v>
      </c>
      <c r="B961" s="625" t="str">
        <f t="shared" si="55"/>
        <v>207612201</v>
      </c>
      <c r="C961" s="629">
        <f t="shared" si="56"/>
        <v>45930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ТЕ ТРЕЙД ИНВЕСТ АДСИЦ</v>
      </c>
      <c r="B962" s="625" t="str">
        <f t="shared" si="55"/>
        <v>207612201</v>
      </c>
      <c r="C962" s="629">
        <f t="shared" si="56"/>
        <v>45930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ТЕ ТРЕЙД ИНВЕСТ АДСИЦ</v>
      </c>
      <c r="B963" s="625" t="str">
        <f t="shared" si="55"/>
        <v>207612201</v>
      </c>
      <c r="C963" s="629">
        <f t="shared" si="56"/>
        <v>45930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ТЕ ТРЕЙД ИНВЕСТ АДСИЦ</v>
      </c>
      <c r="B964" s="625" t="str">
        <f t="shared" si="55"/>
        <v>207612201</v>
      </c>
      <c r="C964" s="629">
        <f t="shared" si="56"/>
        <v>45930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2</v>
      </c>
    </row>
    <row r="965" spans="1:8">
      <c r="A965" s="625" t="str">
        <f t="shared" si="54"/>
        <v>ТЕ ТРЕЙД ИНВЕСТ АДСИЦ</v>
      </c>
      <c r="B965" s="625" t="str">
        <f t="shared" si="55"/>
        <v>207612201</v>
      </c>
      <c r="C965" s="629">
        <f t="shared" si="56"/>
        <v>45930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ТЕ ТРЕЙД ИНВЕСТ АДСИЦ</v>
      </c>
      <c r="B966" s="625" t="str">
        <f t="shared" si="55"/>
        <v>207612201</v>
      </c>
      <c r="C966" s="629">
        <f t="shared" si="56"/>
        <v>45930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2</v>
      </c>
    </row>
    <row r="967" spans="1:8">
      <c r="A967" s="625" t="str">
        <f t="shared" si="54"/>
        <v>ТЕ ТРЕЙД ИНВЕСТ АДСИЦ</v>
      </c>
      <c r="B967" s="625" t="str">
        <f t="shared" si="55"/>
        <v>207612201</v>
      </c>
      <c r="C967" s="629">
        <f t="shared" si="56"/>
        <v>45930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ТЕ ТРЕЙД ИНВЕСТ АДСИЦ</v>
      </c>
      <c r="B968" s="625" t="str">
        <f t="shared" si="55"/>
        <v>207612201</v>
      </c>
      <c r="C968" s="629">
        <f t="shared" si="56"/>
        <v>45930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ТЕ ТРЕЙД ИНВЕСТ АДСИЦ</v>
      </c>
      <c r="B969" s="625" t="str">
        <f t="shared" si="55"/>
        <v>207612201</v>
      </c>
      <c r="C969" s="629">
        <f t="shared" si="56"/>
        <v>45930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ТЕ ТРЕЙД ИНВЕСТ АДСИЦ</v>
      </c>
      <c r="B970" s="625" t="str">
        <f t="shared" si="55"/>
        <v>207612201</v>
      </c>
      <c r="C970" s="629">
        <f t="shared" si="56"/>
        <v>45930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ТЕ ТРЕЙД ИНВЕСТ АДСИЦ</v>
      </c>
      <c r="B971" s="625" t="str">
        <f t="shared" si="55"/>
        <v>207612201</v>
      </c>
      <c r="C971" s="629">
        <f t="shared" si="56"/>
        <v>45930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ТЕ ТРЕЙД ИНВЕСТ АДСИЦ</v>
      </c>
      <c r="B972" s="625" t="str">
        <f t="shared" si="55"/>
        <v>207612201</v>
      </c>
      <c r="C972" s="629">
        <f t="shared" si="56"/>
        <v>45930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ТЕ ТРЕЙД ИНВЕСТ АДСИЦ</v>
      </c>
      <c r="B973" s="625" t="str">
        <f t="shared" si="55"/>
        <v>207612201</v>
      </c>
      <c r="C973" s="629">
        <f t="shared" si="56"/>
        <v>45930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ТЕ ТРЕЙД ИНВЕСТ АДСИЦ</v>
      </c>
      <c r="B974" s="625" t="str">
        <f t="shared" si="55"/>
        <v>207612201</v>
      </c>
      <c r="C974" s="629">
        <f t="shared" si="56"/>
        <v>45930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377</v>
      </c>
    </row>
    <row r="975" spans="1:8">
      <c r="A975" s="625" t="str">
        <f t="shared" si="54"/>
        <v>ТЕ ТРЕЙД ИНВЕСТ АДСИЦ</v>
      </c>
      <c r="B975" s="625" t="str">
        <f t="shared" si="55"/>
        <v>207612201</v>
      </c>
      <c r="C975" s="629">
        <f t="shared" si="56"/>
        <v>45930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377</v>
      </c>
    </row>
    <row r="976" spans="1:8">
      <c r="A976" s="625" t="str">
        <f t="shared" ref="A976:A1039" si="57">pdeName</f>
        <v>ТЕ ТРЕЙД ИНВЕСТ АДСИЦ</v>
      </c>
      <c r="B976" s="625" t="str">
        <f t="shared" ref="B976:B1039" si="58">pdeBulstat</f>
        <v>207612201</v>
      </c>
      <c r="C976" s="629">
        <f t="shared" ref="C976:C1039" si="59">endDate</f>
        <v>45930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ТЕ ТРЕЙД ИНВЕСТ АДСИЦ</v>
      </c>
      <c r="B977" s="625" t="str">
        <f t="shared" si="58"/>
        <v>207612201</v>
      </c>
      <c r="C977" s="629">
        <f t="shared" si="59"/>
        <v>45930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ТЕ ТРЕЙД ИНВЕСТ АДСИЦ</v>
      </c>
      <c r="B978" s="625" t="str">
        <f t="shared" si="58"/>
        <v>207612201</v>
      </c>
      <c r="C978" s="629">
        <f t="shared" si="59"/>
        <v>45930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ТЕ ТРЕЙД ИНВЕСТ АДСИЦ</v>
      </c>
      <c r="B979" s="625" t="str">
        <f t="shared" si="58"/>
        <v>207612201</v>
      </c>
      <c r="C979" s="629">
        <f t="shared" si="59"/>
        <v>45930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ТЕ ТРЕЙД ИНВЕСТ АДСИЦ</v>
      </c>
      <c r="B980" s="625" t="str">
        <f t="shared" si="58"/>
        <v>207612201</v>
      </c>
      <c r="C980" s="629">
        <f t="shared" si="59"/>
        <v>45930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ТЕ ТРЕЙД ИНВЕСТ АДСИЦ</v>
      </c>
      <c r="B981" s="625" t="str">
        <f t="shared" si="58"/>
        <v>207612201</v>
      </c>
      <c r="C981" s="629">
        <f t="shared" si="59"/>
        <v>45930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ТЕ ТРЕЙД ИНВЕСТ АДСИЦ</v>
      </c>
      <c r="B982" s="625" t="str">
        <f t="shared" si="58"/>
        <v>207612201</v>
      </c>
      <c r="C982" s="629">
        <f t="shared" si="59"/>
        <v>45930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ТЕ ТРЕЙД ИНВЕСТ АДСИЦ</v>
      </c>
      <c r="B983" s="625" t="str">
        <f t="shared" si="58"/>
        <v>207612201</v>
      </c>
      <c r="C983" s="629">
        <f t="shared" si="59"/>
        <v>45930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ТЕ ТРЕЙД ИНВЕСТ АДСИЦ</v>
      </c>
      <c r="B984" s="625" t="str">
        <f t="shared" si="58"/>
        <v>207612201</v>
      </c>
      <c r="C984" s="629">
        <f t="shared" si="59"/>
        <v>45930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ТЕ ТРЕЙД ИНВЕСТ АДСИЦ</v>
      </c>
      <c r="B985" s="625" t="str">
        <f t="shared" si="58"/>
        <v>207612201</v>
      </c>
      <c r="C985" s="629">
        <f t="shared" si="59"/>
        <v>45930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ТЕ ТРЕЙД ИНВЕСТ АДСИЦ</v>
      </c>
      <c r="B986" s="625" t="str">
        <f t="shared" si="58"/>
        <v>207612201</v>
      </c>
      <c r="C986" s="629">
        <f t="shared" si="59"/>
        <v>45930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ТЕ ТРЕЙД ИНВЕСТ АДСИЦ</v>
      </c>
      <c r="B987" s="625" t="str">
        <f t="shared" si="58"/>
        <v>207612201</v>
      </c>
      <c r="C987" s="629">
        <f t="shared" si="59"/>
        <v>45930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ТЕ ТРЕЙД ИНВЕСТ АДСИЦ</v>
      </c>
      <c r="B988" s="625" t="str">
        <f t="shared" si="58"/>
        <v>207612201</v>
      </c>
      <c r="C988" s="629">
        <f t="shared" si="59"/>
        <v>45930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ТЕ ТРЕЙД ИНВЕСТ АДСИЦ</v>
      </c>
      <c r="B989" s="625" t="str">
        <f t="shared" si="58"/>
        <v>207612201</v>
      </c>
      <c r="C989" s="629">
        <f t="shared" si="59"/>
        <v>45930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ТЕ ТРЕЙД ИНВЕСТ АДСИЦ</v>
      </c>
      <c r="B990" s="625" t="str">
        <f t="shared" si="58"/>
        <v>207612201</v>
      </c>
      <c r="C990" s="629">
        <f t="shared" si="59"/>
        <v>45930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ТЕ ТРЕЙД ИНВЕСТ АДСИЦ</v>
      </c>
      <c r="B991" s="625" t="str">
        <f t="shared" si="58"/>
        <v>207612201</v>
      </c>
      <c r="C991" s="629">
        <f t="shared" si="59"/>
        <v>45930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ТЕ ТРЕЙД ИНВЕСТ АДСИЦ</v>
      </c>
      <c r="B992" s="625" t="str">
        <f t="shared" si="58"/>
        <v>207612201</v>
      </c>
      <c r="C992" s="629">
        <f t="shared" si="59"/>
        <v>45930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ТЕ ТРЕЙД ИНВЕСТ АДСИЦ</v>
      </c>
      <c r="B993" s="625" t="str">
        <f t="shared" si="58"/>
        <v>207612201</v>
      </c>
      <c r="C993" s="629">
        <f t="shared" si="59"/>
        <v>45930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ТЕ ТРЕЙД ИНВЕСТ АДСИЦ</v>
      </c>
      <c r="B994" s="625" t="str">
        <f t="shared" si="58"/>
        <v>207612201</v>
      </c>
      <c r="C994" s="629">
        <f t="shared" si="59"/>
        <v>45930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ТЕ ТРЕЙД ИНВЕСТ АДСИЦ</v>
      </c>
      <c r="B995" s="625" t="str">
        <f t="shared" si="58"/>
        <v>207612201</v>
      </c>
      <c r="C995" s="629">
        <f t="shared" si="59"/>
        <v>45930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ТЕ ТРЕЙД ИНВЕСТ АДСИЦ</v>
      </c>
      <c r="B996" s="625" t="str">
        <f t="shared" si="58"/>
        <v>207612201</v>
      </c>
      <c r="C996" s="629">
        <f t="shared" si="59"/>
        <v>45930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ТЕ ТРЕЙД ИНВЕСТ АДСИЦ</v>
      </c>
      <c r="B997" s="625" t="str">
        <f t="shared" si="58"/>
        <v>207612201</v>
      </c>
      <c r="C997" s="629">
        <f t="shared" si="59"/>
        <v>45930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ТЕ ТРЕЙД ИНВЕСТ АДСИЦ</v>
      </c>
      <c r="B998" s="625" t="str">
        <f t="shared" si="58"/>
        <v>207612201</v>
      </c>
      <c r="C998" s="629">
        <f t="shared" si="59"/>
        <v>45930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ТЕ ТРЕЙД ИНВЕСТ АДСИЦ</v>
      </c>
      <c r="B999" s="625" t="str">
        <f t="shared" si="58"/>
        <v>207612201</v>
      </c>
      <c r="C999" s="629">
        <f t="shared" si="59"/>
        <v>45930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ТЕ ТРЕЙД ИНВЕСТ АДСИЦ</v>
      </c>
      <c r="B1000" s="625" t="str">
        <f t="shared" si="58"/>
        <v>207612201</v>
      </c>
      <c r="C1000" s="629">
        <f t="shared" si="59"/>
        <v>45930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ТЕ ТРЕЙД ИНВЕСТ АДСИЦ</v>
      </c>
      <c r="B1001" s="625" t="str">
        <f t="shared" si="58"/>
        <v>207612201</v>
      </c>
      <c r="C1001" s="629">
        <f t="shared" si="59"/>
        <v>45930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ТЕ ТРЕЙД ИНВЕСТ АДСИЦ</v>
      </c>
      <c r="B1002" s="625" t="str">
        <f t="shared" si="58"/>
        <v>207612201</v>
      </c>
      <c r="C1002" s="629">
        <f t="shared" si="59"/>
        <v>45930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ТЕ ТРЕЙД ИНВЕСТ АДСИЦ</v>
      </c>
      <c r="B1003" s="625" t="str">
        <f t="shared" si="58"/>
        <v>207612201</v>
      </c>
      <c r="C1003" s="629">
        <f t="shared" si="59"/>
        <v>45930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ТЕ ТРЕЙД ИНВЕСТ АДСИЦ</v>
      </c>
      <c r="B1004" s="625" t="str">
        <f t="shared" si="58"/>
        <v>207612201</v>
      </c>
      <c r="C1004" s="629">
        <f t="shared" si="59"/>
        <v>45930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ТЕ ТРЕЙД ИНВЕСТ АДСИЦ</v>
      </c>
      <c r="B1005" s="625" t="str">
        <f t="shared" si="58"/>
        <v>207612201</v>
      </c>
      <c r="C1005" s="629">
        <f t="shared" si="59"/>
        <v>45930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ТЕ ТРЕЙД ИНВЕСТ АДСИЦ</v>
      </c>
      <c r="B1006" s="625" t="str">
        <f t="shared" si="58"/>
        <v>207612201</v>
      </c>
      <c r="C1006" s="629">
        <f t="shared" si="59"/>
        <v>45930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ТЕ ТРЕЙД ИНВЕСТ АДСИЦ</v>
      </c>
      <c r="B1007" s="625" t="str">
        <f t="shared" si="58"/>
        <v>207612201</v>
      </c>
      <c r="C1007" s="629">
        <f t="shared" si="59"/>
        <v>45930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ТЕ ТРЕЙД ИНВЕСТ АДСИЦ</v>
      </c>
      <c r="B1008" s="625" t="str">
        <f t="shared" si="58"/>
        <v>207612201</v>
      </c>
      <c r="C1008" s="629">
        <f t="shared" si="59"/>
        <v>45930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ТЕ ТРЕЙД ИНВЕСТ АДСИЦ</v>
      </c>
      <c r="B1009" s="625" t="str">
        <f t="shared" si="58"/>
        <v>207612201</v>
      </c>
      <c r="C1009" s="629">
        <f t="shared" si="59"/>
        <v>45930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ТЕ ТРЕЙД ИНВЕСТ АДСИЦ</v>
      </c>
      <c r="B1010" s="625" t="str">
        <f t="shared" si="58"/>
        <v>207612201</v>
      </c>
      <c r="C1010" s="629">
        <f t="shared" si="59"/>
        <v>45930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ТЕ ТРЕЙД ИНВЕСТ АДСИЦ</v>
      </c>
      <c r="B1011" s="625" t="str">
        <f t="shared" si="58"/>
        <v>207612201</v>
      </c>
      <c r="C1011" s="629">
        <f t="shared" si="59"/>
        <v>45930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ТЕ ТРЕЙД ИНВЕСТ АДСИЦ</v>
      </c>
      <c r="B1012" s="625" t="str">
        <f t="shared" si="58"/>
        <v>207612201</v>
      </c>
      <c r="C1012" s="629">
        <f t="shared" si="59"/>
        <v>45930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ТЕ ТРЕЙД ИНВЕСТ АДСИЦ</v>
      </c>
      <c r="B1013" s="625" t="str">
        <f t="shared" si="58"/>
        <v>207612201</v>
      </c>
      <c r="C1013" s="629">
        <f t="shared" si="59"/>
        <v>45930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ТЕ ТРЕЙД ИНВЕСТ АДСИЦ</v>
      </c>
      <c r="B1014" s="625" t="str">
        <f t="shared" si="58"/>
        <v>207612201</v>
      </c>
      <c r="C1014" s="629">
        <f t="shared" si="59"/>
        <v>45930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ТЕ ТРЕЙД ИНВЕСТ АДСИЦ</v>
      </c>
      <c r="B1015" s="625" t="str">
        <f t="shared" si="58"/>
        <v>207612201</v>
      </c>
      <c r="C1015" s="629">
        <f t="shared" si="59"/>
        <v>45930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ТЕ ТРЕЙД ИНВЕСТ АДСИЦ</v>
      </c>
      <c r="B1016" s="625" t="str">
        <f t="shared" si="58"/>
        <v>207612201</v>
      </c>
      <c r="C1016" s="629">
        <f t="shared" si="59"/>
        <v>45930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ТЕ ТРЕЙД ИНВЕСТ АДСИЦ</v>
      </c>
      <c r="B1017" s="625" t="str">
        <f t="shared" si="58"/>
        <v>207612201</v>
      </c>
      <c r="C1017" s="629">
        <f t="shared" si="59"/>
        <v>45930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ТЕ ТРЕЙД ИНВЕСТ АДСИЦ</v>
      </c>
      <c r="B1018" s="625" t="str">
        <f t="shared" si="58"/>
        <v>207612201</v>
      </c>
      <c r="C1018" s="629">
        <f t="shared" si="59"/>
        <v>45930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ТЕ ТРЕЙД ИНВЕСТ АДСИЦ</v>
      </c>
      <c r="B1019" s="625" t="str">
        <f t="shared" si="58"/>
        <v>207612201</v>
      </c>
      <c r="C1019" s="629">
        <f t="shared" si="59"/>
        <v>45930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ТЕ ТРЕЙД ИНВЕСТ АДСИЦ</v>
      </c>
      <c r="B1020" s="625" t="str">
        <f t="shared" si="58"/>
        <v>207612201</v>
      </c>
      <c r="C1020" s="629">
        <f t="shared" si="59"/>
        <v>45930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ТЕ ТРЕЙД ИНВЕСТ АДСИЦ</v>
      </c>
      <c r="B1021" s="625" t="str">
        <f t="shared" si="58"/>
        <v>207612201</v>
      </c>
      <c r="C1021" s="629">
        <f t="shared" si="59"/>
        <v>45930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ТЕ ТРЕЙД ИНВЕСТ АДСИЦ</v>
      </c>
      <c r="B1022" s="625" t="str">
        <f t="shared" si="58"/>
        <v>207612201</v>
      </c>
      <c r="C1022" s="629">
        <f t="shared" si="59"/>
        <v>45930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ТЕ ТРЕЙД ИНВЕСТ АДСИЦ</v>
      </c>
      <c r="B1023" s="625" t="str">
        <f t="shared" si="58"/>
        <v>207612201</v>
      </c>
      <c r="C1023" s="629">
        <f t="shared" si="59"/>
        <v>45930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ТЕ ТРЕЙД ИНВЕСТ АДСИЦ</v>
      </c>
      <c r="B1024" s="625" t="str">
        <f t="shared" si="58"/>
        <v>207612201</v>
      </c>
      <c r="C1024" s="629">
        <f t="shared" si="59"/>
        <v>45930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1</v>
      </c>
    </row>
    <row r="1025" spans="1:8">
      <c r="A1025" s="625" t="str">
        <f t="shared" si="57"/>
        <v>ТЕ ТРЕЙД ИНВЕСТ АДСИЦ</v>
      </c>
      <c r="B1025" s="625" t="str">
        <f t="shared" si="58"/>
        <v>207612201</v>
      </c>
      <c r="C1025" s="629">
        <f t="shared" si="59"/>
        <v>45930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ТЕ ТРЕЙД ИНВЕСТ АДСИЦ</v>
      </c>
      <c r="B1026" s="625" t="str">
        <f t="shared" si="58"/>
        <v>207612201</v>
      </c>
      <c r="C1026" s="629">
        <f t="shared" si="59"/>
        <v>45930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ТЕ ТРЕЙД ИНВЕСТ АДСИЦ</v>
      </c>
      <c r="B1027" s="625" t="str">
        <f t="shared" si="58"/>
        <v>207612201</v>
      </c>
      <c r="C1027" s="629">
        <f t="shared" si="59"/>
        <v>45930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1</v>
      </c>
    </row>
    <row r="1028" spans="1:8">
      <c r="A1028" s="625" t="str">
        <f t="shared" si="57"/>
        <v>ТЕ ТРЕЙД ИНВЕСТ АДСИЦ</v>
      </c>
      <c r="B1028" s="625" t="str">
        <f t="shared" si="58"/>
        <v>207612201</v>
      </c>
      <c r="C1028" s="629">
        <f t="shared" si="59"/>
        <v>45930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ТЕ ТРЕЙД ИНВЕСТ АДСИЦ</v>
      </c>
      <c r="B1029" s="625" t="str">
        <f t="shared" si="58"/>
        <v>207612201</v>
      </c>
      <c r="C1029" s="629">
        <f t="shared" si="59"/>
        <v>45930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ТЕ ТРЕЙД ИНВЕСТ АДСИЦ</v>
      </c>
      <c r="B1030" s="625" t="str">
        <f t="shared" si="58"/>
        <v>207612201</v>
      </c>
      <c r="C1030" s="629">
        <f t="shared" si="59"/>
        <v>45930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ТЕ ТРЕЙД ИНВЕСТ АДСИЦ</v>
      </c>
      <c r="B1031" s="625" t="str">
        <f t="shared" si="58"/>
        <v>207612201</v>
      </c>
      <c r="C1031" s="629">
        <f t="shared" si="59"/>
        <v>45930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ТЕ ТРЕЙД ИНВЕСТ АДСИЦ</v>
      </c>
      <c r="B1032" s="625" t="str">
        <f t="shared" si="58"/>
        <v>207612201</v>
      </c>
      <c r="C1032" s="629">
        <f t="shared" si="59"/>
        <v>45930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ТЕ ТРЕЙД ИНВЕСТ АДСИЦ</v>
      </c>
      <c r="B1033" s="625" t="str">
        <f t="shared" si="58"/>
        <v>207612201</v>
      </c>
      <c r="C1033" s="629">
        <f t="shared" si="59"/>
        <v>45930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ТЕ ТРЕЙД ИНВЕСТ АДСИЦ</v>
      </c>
      <c r="B1034" s="625" t="str">
        <f t="shared" si="58"/>
        <v>207612201</v>
      </c>
      <c r="C1034" s="629">
        <f t="shared" si="59"/>
        <v>45930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ТЕ ТРЕЙД ИНВЕСТ АДСИЦ</v>
      </c>
      <c r="B1035" s="625" t="str">
        <f t="shared" si="58"/>
        <v>207612201</v>
      </c>
      <c r="C1035" s="629">
        <f t="shared" si="59"/>
        <v>45930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ТЕ ТРЕЙД ИНВЕСТ АДСИЦ</v>
      </c>
      <c r="B1036" s="625" t="str">
        <f t="shared" si="58"/>
        <v>207612201</v>
      </c>
      <c r="C1036" s="629">
        <f t="shared" si="59"/>
        <v>45930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ТЕ ТРЕЙД ИНВЕСТ АДСИЦ</v>
      </c>
      <c r="B1037" s="625" t="str">
        <f t="shared" si="58"/>
        <v>207612201</v>
      </c>
      <c r="C1037" s="629">
        <f t="shared" si="59"/>
        <v>45930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ТЕ ТРЕЙД ИНВЕСТ АДСИЦ</v>
      </c>
      <c r="B1038" s="625" t="str">
        <f t="shared" si="58"/>
        <v>207612201</v>
      </c>
      <c r="C1038" s="629">
        <f t="shared" si="59"/>
        <v>45930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8</v>
      </c>
    </row>
    <row r="1039" spans="1:8">
      <c r="A1039" s="625" t="str">
        <f t="shared" si="57"/>
        <v>ТЕ ТРЕЙД ИНВЕСТ АДСИЦ</v>
      </c>
      <c r="B1039" s="625" t="str">
        <f t="shared" si="58"/>
        <v>207612201</v>
      </c>
      <c r="C1039" s="629">
        <f t="shared" si="59"/>
        <v>45930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ТЕ ТРЕЙД ИНВЕСТ АДСИЦ</v>
      </c>
      <c r="B1040" s="625" t="str">
        <f t="shared" ref="B1040:B1103" si="61">pdeBulstat</f>
        <v>207612201</v>
      </c>
      <c r="C1040" s="629">
        <f t="shared" ref="C1040:C1103" si="62">endDate</f>
        <v>45930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2</v>
      </c>
    </row>
    <row r="1041" spans="1:8">
      <c r="A1041" s="625" t="str">
        <f t="shared" si="60"/>
        <v>ТЕ ТРЕЙД ИНВЕСТ АДСИЦ</v>
      </c>
      <c r="B1041" s="625" t="str">
        <f t="shared" si="61"/>
        <v>207612201</v>
      </c>
      <c r="C1041" s="629">
        <f t="shared" si="62"/>
        <v>45930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ТЕ ТРЕЙД ИНВЕСТ АДСИЦ</v>
      </c>
      <c r="B1042" s="625" t="str">
        <f t="shared" si="61"/>
        <v>207612201</v>
      </c>
      <c r="C1042" s="629">
        <f t="shared" si="62"/>
        <v>45930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5</v>
      </c>
    </row>
    <row r="1043" spans="1:8">
      <c r="A1043" s="625" t="str">
        <f t="shared" si="60"/>
        <v>ТЕ ТРЕЙД ИНВЕСТ АДСИЦ</v>
      </c>
      <c r="B1043" s="625" t="str">
        <f t="shared" si="61"/>
        <v>207612201</v>
      </c>
      <c r="C1043" s="629">
        <f t="shared" si="62"/>
        <v>45930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1</v>
      </c>
    </row>
    <row r="1044" spans="1:8">
      <c r="A1044" s="625" t="str">
        <f t="shared" si="60"/>
        <v>ТЕ ТРЕЙД ИНВЕСТ АДСИЦ</v>
      </c>
      <c r="B1044" s="625" t="str">
        <f t="shared" si="61"/>
        <v>207612201</v>
      </c>
      <c r="C1044" s="629">
        <f t="shared" si="62"/>
        <v>45930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ТЕ ТРЕЙД ИНВЕСТ АДСИЦ</v>
      </c>
      <c r="B1045" s="625" t="str">
        <f t="shared" si="61"/>
        <v>207612201</v>
      </c>
      <c r="C1045" s="629">
        <f t="shared" si="62"/>
        <v>45930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ТЕ ТРЕЙД ИНВЕСТ АДСИЦ</v>
      </c>
      <c r="B1046" s="625" t="str">
        <f t="shared" si="61"/>
        <v>207612201</v>
      </c>
      <c r="C1046" s="629">
        <f t="shared" si="62"/>
        <v>45930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1</v>
      </c>
    </row>
    <row r="1047" spans="1:8">
      <c r="A1047" s="625" t="str">
        <f t="shared" si="60"/>
        <v>ТЕ ТРЕЙД ИНВЕСТ АДСИЦ</v>
      </c>
      <c r="B1047" s="625" t="str">
        <f t="shared" si="61"/>
        <v>207612201</v>
      </c>
      <c r="C1047" s="629">
        <f t="shared" si="62"/>
        <v>45930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ТЕ ТРЕЙД ИНВЕСТ АДСИЦ</v>
      </c>
      <c r="B1048" s="625" t="str">
        <f t="shared" si="61"/>
        <v>207612201</v>
      </c>
      <c r="C1048" s="629">
        <f t="shared" si="62"/>
        <v>45930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ТЕ ТРЕЙД ИНВЕСТ АДСИЦ</v>
      </c>
      <c r="B1049" s="625" t="str">
        <f t="shared" si="61"/>
        <v>207612201</v>
      </c>
      <c r="C1049" s="629">
        <f t="shared" si="62"/>
        <v>45930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9</v>
      </c>
    </row>
    <row r="1050" spans="1:8">
      <c r="A1050" s="625" t="str">
        <f t="shared" si="60"/>
        <v>ТЕ ТРЕЙД ИНВЕСТ АДСИЦ</v>
      </c>
      <c r="B1050" s="625" t="str">
        <f t="shared" si="61"/>
        <v>207612201</v>
      </c>
      <c r="C1050" s="629">
        <f t="shared" si="62"/>
        <v>45930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9</v>
      </c>
    </row>
    <row r="1051" spans="1:8">
      <c r="A1051" s="625" t="str">
        <f t="shared" si="60"/>
        <v>ТЕ ТРЕЙД ИНВЕСТ АДСИЦ</v>
      </c>
      <c r="B1051" s="625" t="str">
        <f t="shared" si="61"/>
        <v>207612201</v>
      </c>
      <c r="C1051" s="629">
        <f t="shared" si="62"/>
        <v>45930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ТЕ ТРЕЙД ИНВЕСТ АДСИЦ</v>
      </c>
      <c r="B1052" s="625" t="str">
        <f t="shared" si="61"/>
        <v>207612201</v>
      </c>
      <c r="C1052" s="629">
        <f t="shared" si="62"/>
        <v>45930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ТЕ ТРЕЙД ИНВЕСТ АДСИЦ</v>
      </c>
      <c r="B1053" s="625" t="str">
        <f t="shared" si="61"/>
        <v>207612201</v>
      </c>
      <c r="C1053" s="629">
        <f t="shared" si="62"/>
        <v>45930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ТЕ ТРЕЙД ИНВЕСТ АДСИЦ</v>
      </c>
      <c r="B1054" s="625" t="str">
        <f t="shared" si="61"/>
        <v>207612201</v>
      </c>
      <c r="C1054" s="629">
        <f t="shared" si="62"/>
        <v>45930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ТЕ ТРЕЙД ИНВЕСТ АДСИЦ</v>
      </c>
      <c r="B1055" s="625" t="str">
        <f t="shared" si="61"/>
        <v>207612201</v>
      </c>
      <c r="C1055" s="629">
        <f t="shared" si="62"/>
        <v>45930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ТЕ ТРЕЙД ИНВЕСТ АДСИЦ</v>
      </c>
      <c r="B1056" s="625" t="str">
        <f t="shared" si="61"/>
        <v>207612201</v>
      </c>
      <c r="C1056" s="629">
        <f t="shared" si="62"/>
        <v>45930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ТЕ ТРЕЙД ИНВЕСТ АДСИЦ</v>
      </c>
      <c r="B1057" s="625" t="str">
        <f t="shared" si="61"/>
        <v>207612201</v>
      </c>
      <c r="C1057" s="629">
        <f t="shared" si="62"/>
        <v>45930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ТЕ ТРЕЙД ИНВЕСТ АДСИЦ</v>
      </c>
      <c r="B1058" s="625" t="str">
        <f t="shared" si="61"/>
        <v>207612201</v>
      </c>
      <c r="C1058" s="629">
        <f t="shared" si="62"/>
        <v>45930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ТЕ ТРЕЙД ИНВЕСТ АДСИЦ</v>
      </c>
      <c r="B1059" s="625" t="str">
        <f t="shared" si="61"/>
        <v>207612201</v>
      </c>
      <c r="C1059" s="629">
        <f t="shared" si="62"/>
        <v>45930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ТЕ ТРЕЙД ИНВЕСТ АДСИЦ</v>
      </c>
      <c r="B1060" s="625" t="str">
        <f t="shared" si="61"/>
        <v>207612201</v>
      </c>
      <c r="C1060" s="629">
        <f t="shared" si="62"/>
        <v>45930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ТЕ ТРЕЙД ИНВЕСТ АДСИЦ</v>
      </c>
      <c r="B1061" s="625" t="str">
        <f t="shared" si="61"/>
        <v>207612201</v>
      </c>
      <c r="C1061" s="629">
        <f t="shared" si="62"/>
        <v>45930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ТЕ ТРЕЙД ИНВЕСТ АДСИЦ</v>
      </c>
      <c r="B1062" s="625" t="str">
        <f t="shared" si="61"/>
        <v>207612201</v>
      </c>
      <c r="C1062" s="629">
        <f t="shared" si="62"/>
        <v>45930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ТЕ ТРЕЙД ИНВЕСТ АДСИЦ</v>
      </c>
      <c r="B1063" s="625" t="str">
        <f t="shared" si="61"/>
        <v>207612201</v>
      </c>
      <c r="C1063" s="629">
        <f t="shared" si="62"/>
        <v>45930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ТЕ ТРЕЙД ИНВЕСТ АДСИЦ</v>
      </c>
      <c r="B1064" s="625" t="str">
        <f t="shared" si="61"/>
        <v>207612201</v>
      </c>
      <c r="C1064" s="629">
        <f t="shared" si="62"/>
        <v>45930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ТЕ ТРЕЙД ИНВЕСТ АДСИЦ</v>
      </c>
      <c r="B1065" s="625" t="str">
        <f t="shared" si="61"/>
        <v>207612201</v>
      </c>
      <c r="C1065" s="629">
        <f t="shared" si="62"/>
        <v>45930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ТЕ ТРЕЙД ИНВЕСТ АДСИЦ</v>
      </c>
      <c r="B1066" s="625" t="str">
        <f t="shared" si="61"/>
        <v>207612201</v>
      </c>
      <c r="C1066" s="629">
        <f t="shared" si="62"/>
        <v>45930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ТЕ ТРЕЙД ИНВЕСТ АДСИЦ</v>
      </c>
      <c r="B1067" s="625" t="str">
        <f t="shared" si="61"/>
        <v>207612201</v>
      </c>
      <c r="C1067" s="629">
        <f t="shared" si="62"/>
        <v>45930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1</v>
      </c>
    </row>
    <row r="1068" spans="1:8">
      <c r="A1068" s="625" t="str">
        <f t="shared" si="60"/>
        <v>ТЕ ТРЕЙД ИНВЕСТ АДСИЦ</v>
      </c>
      <c r="B1068" s="625" t="str">
        <f t="shared" si="61"/>
        <v>207612201</v>
      </c>
      <c r="C1068" s="629">
        <f t="shared" si="62"/>
        <v>45930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ТЕ ТРЕЙД ИНВЕСТ АДСИЦ</v>
      </c>
      <c r="B1069" s="625" t="str">
        <f t="shared" si="61"/>
        <v>207612201</v>
      </c>
      <c r="C1069" s="629">
        <f t="shared" si="62"/>
        <v>45930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ТЕ ТРЕЙД ИНВЕСТ АДСИЦ</v>
      </c>
      <c r="B1070" s="625" t="str">
        <f t="shared" si="61"/>
        <v>207612201</v>
      </c>
      <c r="C1070" s="629">
        <f t="shared" si="62"/>
        <v>45930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1</v>
      </c>
    </row>
    <row r="1071" spans="1:8">
      <c r="A1071" s="625" t="str">
        <f t="shared" si="60"/>
        <v>ТЕ ТРЕЙД ИНВЕСТ АДСИЦ</v>
      </c>
      <c r="B1071" s="625" t="str">
        <f t="shared" si="61"/>
        <v>207612201</v>
      </c>
      <c r="C1071" s="629">
        <f t="shared" si="62"/>
        <v>45930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ТЕ ТРЕЙД ИНВЕСТ АДСИЦ</v>
      </c>
      <c r="B1072" s="625" t="str">
        <f t="shared" si="61"/>
        <v>207612201</v>
      </c>
      <c r="C1072" s="629">
        <f t="shared" si="62"/>
        <v>45930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ТЕ ТРЕЙД ИНВЕСТ АДСИЦ</v>
      </c>
      <c r="B1073" s="625" t="str">
        <f t="shared" si="61"/>
        <v>207612201</v>
      </c>
      <c r="C1073" s="629">
        <f t="shared" si="62"/>
        <v>45930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ТЕ ТРЕЙД ИНВЕСТ АДСИЦ</v>
      </c>
      <c r="B1074" s="625" t="str">
        <f t="shared" si="61"/>
        <v>207612201</v>
      </c>
      <c r="C1074" s="629">
        <f t="shared" si="62"/>
        <v>45930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ТЕ ТРЕЙД ИНВЕСТ АДСИЦ</v>
      </c>
      <c r="B1075" s="625" t="str">
        <f t="shared" si="61"/>
        <v>207612201</v>
      </c>
      <c r="C1075" s="629">
        <f t="shared" si="62"/>
        <v>45930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ТЕ ТРЕЙД ИНВЕСТ АДСИЦ</v>
      </c>
      <c r="B1076" s="625" t="str">
        <f t="shared" si="61"/>
        <v>207612201</v>
      </c>
      <c r="C1076" s="629">
        <f t="shared" si="62"/>
        <v>45930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ТЕ ТРЕЙД ИНВЕСТ АДСИЦ</v>
      </c>
      <c r="B1077" s="625" t="str">
        <f t="shared" si="61"/>
        <v>207612201</v>
      </c>
      <c r="C1077" s="629">
        <f t="shared" si="62"/>
        <v>45930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ТЕ ТРЕЙД ИНВЕСТ АДСИЦ</v>
      </c>
      <c r="B1078" s="625" t="str">
        <f t="shared" si="61"/>
        <v>207612201</v>
      </c>
      <c r="C1078" s="629">
        <f t="shared" si="62"/>
        <v>45930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ТЕ ТРЕЙД ИНВЕСТ АДСИЦ</v>
      </c>
      <c r="B1079" s="625" t="str">
        <f t="shared" si="61"/>
        <v>207612201</v>
      </c>
      <c r="C1079" s="629">
        <f t="shared" si="62"/>
        <v>45930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ТЕ ТРЕЙД ИНВЕСТ АДСИЦ</v>
      </c>
      <c r="B1080" s="625" t="str">
        <f t="shared" si="61"/>
        <v>207612201</v>
      </c>
      <c r="C1080" s="629">
        <f t="shared" si="62"/>
        <v>45930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ТЕ ТРЕЙД ИНВЕСТ АДСИЦ</v>
      </c>
      <c r="B1081" s="625" t="str">
        <f t="shared" si="61"/>
        <v>207612201</v>
      </c>
      <c r="C1081" s="629">
        <f t="shared" si="62"/>
        <v>45930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8</v>
      </c>
    </row>
    <row r="1082" spans="1:8">
      <c r="A1082" s="625" t="str">
        <f t="shared" si="60"/>
        <v>ТЕ ТРЕЙД ИНВЕСТ АДСИЦ</v>
      </c>
      <c r="B1082" s="625" t="str">
        <f t="shared" si="61"/>
        <v>207612201</v>
      </c>
      <c r="C1082" s="629">
        <f t="shared" si="62"/>
        <v>45930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ТЕ ТРЕЙД ИНВЕСТ АДСИЦ</v>
      </c>
      <c r="B1083" s="625" t="str">
        <f t="shared" si="61"/>
        <v>207612201</v>
      </c>
      <c r="C1083" s="629">
        <f t="shared" si="62"/>
        <v>45930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2</v>
      </c>
    </row>
    <row r="1084" spans="1:8">
      <c r="A1084" s="625" t="str">
        <f t="shared" si="60"/>
        <v>ТЕ ТРЕЙД ИНВЕСТ АДСИЦ</v>
      </c>
      <c r="B1084" s="625" t="str">
        <f t="shared" si="61"/>
        <v>207612201</v>
      </c>
      <c r="C1084" s="629">
        <f t="shared" si="62"/>
        <v>45930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ТЕ ТРЕЙД ИНВЕСТ АДСИЦ</v>
      </c>
      <c r="B1085" s="625" t="str">
        <f t="shared" si="61"/>
        <v>207612201</v>
      </c>
      <c r="C1085" s="629">
        <f t="shared" si="62"/>
        <v>45930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5</v>
      </c>
    </row>
    <row r="1086" spans="1:8">
      <c r="A1086" s="625" t="str">
        <f t="shared" si="60"/>
        <v>ТЕ ТРЕЙД ИНВЕСТ АДСИЦ</v>
      </c>
      <c r="B1086" s="625" t="str">
        <f t="shared" si="61"/>
        <v>207612201</v>
      </c>
      <c r="C1086" s="629">
        <f t="shared" si="62"/>
        <v>45930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1</v>
      </c>
    </row>
    <row r="1087" spans="1:8">
      <c r="A1087" s="625" t="str">
        <f t="shared" si="60"/>
        <v>ТЕ ТРЕЙД ИНВЕСТ АДСИЦ</v>
      </c>
      <c r="B1087" s="625" t="str">
        <f t="shared" si="61"/>
        <v>207612201</v>
      </c>
      <c r="C1087" s="629">
        <f t="shared" si="62"/>
        <v>45930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ТЕ ТРЕЙД ИНВЕСТ АДСИЦ</v>
      </c>
      <c r="B1088" s="625" t="str">
        <f t="shared" si="61"/>
        <v>207612201</v>
      </c>
      <c r="C1088" s="629">
        <f t="shared" si="62"/>
        <v>45930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ТЕ ТРЕЙД ИНВЕСТ АДСИЦ</v>
      </c>
      <c r="B1089" s="625" t="str">
        <f t="shared" si="61"/>
        <v>207612201</v>
      </c>
      <c r="C1089" s="629">
        <f t="shared" si="62"/>
        <v>45930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1</v>
      </c>
    </row>
    <row r="1090" spans="1:8">
      <c r="A1090" s="625" t="str">
        <f t="shared" si="60"/>
        <v>ТЕ ТРЕЙД ИНВЕСТ АДСИЦ</v>
      </c>
      <c r="B1090" s="625" t="str">
        <f t="shared" si="61"/>
        <v>207612201</v>
      </c>
      <c r="C1090" s="629">
        <f t="shared" si="62"/>
        <v>45930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ТЕ ТРЕЙД ИНВЕСТ АДСИЦ</v>
      </c>
      <c r="B1091" s="625" t="str">
        <f t="shared" si="61"/>
        <v>207612201</v>
      </c>
      <c r="C1091" s="629">
        <f t="shared" si="62"/>
        <v>45930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ТЕ ТРЕЙД ИНВЕСТ АДСИЦ</v>
      </c>
      <c r="B1092" s="625" t="str">
        <f t="shared" si="61"/>
        <v>207612201</v>
      </c>
      <c r="C1092" s="629">
        <f t="shared" si="62"/>
        <v>45930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9</v>
      </c>
    </row>
    <row r="1093" spans="1:8">
      <c r="A1093" s="625" t="str">
        <f t="shared" si="60"/>
        <v>ТЕ ТРЕЙД ИНВЕСТ АДСИЦ</v>
      </c>
      <c r="B1093" s="625" t="str">
        <f t="shared" si="61"/>
        <v>207612201</v>
      </c>
      <c r="C1093" s="629">
        <f t="shared" si="62"/>
        <v>45930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9</v>
      </c>
    </row>
    <row r="1094" spans="1:8">
      <c r="A1094" s="625" t="str">
        <f t="shared" si="60"/>
        <v>ТЕ ТРЕЙД ИНВЕСТ АДСИЦ</v>
      </c>
      <c r="B1094" s="625" t="str">
        <f t="shared" si="61"/>
        <v>207612201</v>
      </c>
      <c r="C1094" s="629">
        <f t="shared" si="62"/>
        <v>45930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ТЕ ТРЕЙД ИНВЕСТ АДСИЦ</v>
      </c>
      <c r="B1095" s="625" t="str">
        <f t="shared" si="61"/>
        <v>207612201</v>
      </c>
      <c r="C1095" s="629">
        <f t="shared" si="62"/>
        <v>45930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ТЕ ТРЕЙД ИНВЕСТ АДСИЦ</v>
      </c>
      <c r="B1096" s="625" t="str">
        <f t="shared" si="61"/>
        <v>207612201</v>
      </c>
      <c r="C1096" s="629">
        <f t="shared" si="62"/>
        <v>45930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ТЕ ТРЕЙД ИНВЕСТ АДСИЦ</v>
      </c>
      <c r="B1097" s="625" t="str">
        <f t="shared" si="61"/>
        <v>207612201</v>
      </c>
      <c r="C1097" s="629">
        <f t="shared" si="62"/>
        <v>45930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ТЕ ТРЕЙД ИНВЕСТ АДСИЦ</v>
      </c>
      <c r="B1098" s="625" t="str">
        <f t="shared" si="61"/>
        <v>207612201</v>
      </c>
      <c r="C1098" s="629">
        <f t="shared" si="62"/>
        <v>45930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ТЕ ТРЕЙД ИНВЕСТ АДСИЦ</v>
      </c>
      <c r="B1099" s="625" t="str">
        <f t="shared" si="61"/>
        <v>207612201</v>
      </c>
      <c r="C1099" s="629">
        <f t="shared" si="62"/>
        <v>45930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ТЕ ТРЕЙД ИНВЕСТ АДСИЦ</v>
      </c>
      <c r="B1100" s="625" t="str">
        <f t="shared" si="61"/>
        <v>207612201</v>
      </c>
      <c r="C1100" s="629">
        <f t="shared" si="62"/>
        <v>45930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ТЕ ТРЕЙД ИНВЕСТ АДСИЦ</v>
      </c>
      <c r="B1101" s="625" t="str">
        <f t="shared" si="61"/>
        <v>207612201</v>
      </c>
      <c r="C1101" s="629">
        <f t="shared" si="62"/>
        <v>45930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ТЕ ТРЕЙД ИНВЕСТ АДСИЦ</v>
      </c>
      <c r="B1102" s="625" t="str">
        <f t="shared" si="61"/>
        <v>207612201</v>
      </c>
      <c r="C1102" s="629">
        <f t="shared" si="62"/>
        <v>45930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ТЕ ТРЕЙД ИНВЕСТ АДСИЦ</v>
      </c>
      <c r="B1103" s="625" t="str">
        <f t="shared" si="61"/>
        <v>207612201</v>
      </c>
      <c r="C1103" s="629">
        <f t="shared" si="62"/>
        <v>45930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ТЕ ТРЕЙД ИНВЕСТ АДСИЦ</v>
      </c>
      <c r="B1104" s="625" t="str">
        <f t="shared" ref="B1104:B1167" si="64">pdeBulstat</f>
        <v>207612201</v>
      </c>
      <c r="C1104" s="629">
        <f t="shared" ref="C1104:C1167" si="65">endDate</f>
        <v>45930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ТЕ ТРЕЙД ИНВЕСТ АДСИЦ</v>
      </c>
      <c r="B1105" s="625" t="str">
        <f t="shared" si="64"/>
        <v>207612201</v>
      </c>
      <c r="C1105" s="629">
        <f t="shared" si="65"/>
        <v>45930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ТЕ ТРЕЙД ИНВЕСТ АДСИЦ</v>
      </c>
      <c r="B1106" s="625" t="str">
        <f t="shared" si="64"/>
        <v>207612201</v>
      </c>
      <c r="C1106" s="629">
        <f t="shared" si="65"/>
        <v>45930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ТЕ ТРЕЙД ИНВЕСТ АДСИЦ</v>
      </c>
      <c r="B1107" s="625" t="str">
        <f t="shared" si="64"/>
        <v>207612201</v>
      </c>
      <c r="C1107" s="629">
        <f t="shared" si="65"/>
        <v>45930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ТЕ ТРЕЙД ИНВЕСТ АДСИЦ</v>
      </c>
      <c r="B1108" s="625" t="str">
        <f t="shared" si="64"/>
        <v>207612201</v>
      </c>
      <c r="C1108" s="629">
        <f t="shared" si="65"/>
        <v>45930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ТЕ ТРЕЙД ИНВЕСТ АДСИЦ</v>
      </c>
      <c r="B1109" s="625" t="str">
        <f t="shared" si="64"/>
        <v>207612201</v>
      </c>
      <c r="C1109" s="629">
        <f t="shared" si="65"/>
        <v>45930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ТЕ ТРЕЙД ИНВЕСТ АДСИЦ</v>
      </c>
      <c r="B1110" s="625" t="str">
        <f t="shared" si="64"/>
        <v>207612201</v>
      </c>
      <c r="C1110" s="629">
        <f t="shared" si="65"/>
        <v>45930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ТЕ ТРЕЙД ИНВЕСТ АДСИЦ</v>
      </c>
      <c r="B1111" s="625" t="str">
        <f t="shared" si="64"/>
        <v>207612201</v>
      </c>
      <c r="C1111" s="629">
        <f t="shared" si="65"/>
        <v>45930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ТЕ ТРЕЙД ИНВЕСТ АДСИЦ</v>
      </c>
      <c r="B1112" s="625" t="str">
        <f t="shared" si="64"/>
        <v>207612201</v>
      </c>
      <c r="C1112" s="629">
        <f t="shared" si="65"/>
        <v>45930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ТЕ ТРЕЙД ИНВЕСТ АДСИЦ</v>
      </c>
      <c r="B1113" s="625" t="str">
        <f t="shared" si="64"/>
        <v>207612201</v>
      </c>
      <c r="C1113" s="629">
        <f t="shared" si="65"/>
        <v>45930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ТЕ ТРЕЙД ИНВЕСТ АДСИЦ</v>
      </c>
      <c r="B1114" s="625" t="str">
        <f t="shared" si="64"/>
        <v>207612201</v>
      </c>
      <c r="C1114" s="629">
        <f t="shared" si="65"/>
        <v>45930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ТЕ ТРЕЙД ИНВЕСТ АДСИЦ</v>
      </c>
      <c r="B1115" s="625" t="str">
        <f t="shared" si="64"/>
        <v>207612201</v>
      </c>
      <c r="C1115" s="629">
        <f t="shared" si="65"/>
        <v>45930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ТЕ ТРЕЙД ИНВЕСТ АДСИЦ</v>
      </c>
      <c r="B1116" s="625" t="str">
        <f t="shared" si="64"/>
        <v>207612201</v>
      </c>
      <c r="C1116" s="629">
        <f t="shared" si="65"/>
        <v>45930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ТЕ ТРЕЙД ИНВЕСТ АДСИЦ</v>
      </c>
      <c r="B1117" s="625" t="str">
        <f t="shared" si="64"/>
        <v>207612201</v>
      </c>
      <c r="C1117" s="629">
        <f t="shared" si="65"/>
        <v>45930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ТЕ ТРЕЙД ИНВЕСТ АДСИЦ</v>
      </c>
      <c r="B1118" s="625" t="str">
        <f t="shared" si="64"/>
        <v>207612201</v>
      </c>
      <c r="C1118" s="629">
        <f t="shared" si="65"/>
        <v>45930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ТЕ ТРЕЙД ИНВЕСТ АДСИЦ</v>
      </c>
      <c r="B1119" s="625" t="str">
        <f t="shared" si="64"/>
        <v>207612201</v>
      </c>
      <c r="C1119" s="629">
        <f t="shared" si="65"/>
        <v>45930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ТЕ ТРЕЙД ИНВЕСТ АДСИЦ</v>
      </c>
      <c r="B1120" s="625" t="str">
        <f t="shared" si="64"/>
        <v>207612201</v>
      </c>
      <c r="C1120" s="629">
        <f t="shared" si="65"/>
        <v>45930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ТЕ ТРЕЙД ИНВЕСТ АДСИЦ</v>
      </c>
      <c r="B1121" s="625" t="str">
        <f t="shared" si="64"/>
        <v>207612201</v>
      </c>
      <c r="C1121" s="629">
        <f t="shared" si="65"/>
        <v>45930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ТЕ ТРЕЙД ИНВЕСТ АДСИЦ</v>
      </c>
      <c r="B1122" s="625" t="str">
        <f t="shared" si="64"/>
        <v>207612201</v>
      </c>
      <c r="C1122" s="629">
        <f t="shared" si="65"/>
        <v>45930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ТЕ ТРЕЙД ИНВЕСТ АДСИЦ</v>
      </c>
      <c r="B1123" s="625" t="str">
        <f t="shared" si="64"/>
        <v>207612201</v>
      </c>
      <c r="C1123" s="629">
        <f t="shared" si="65"/>
        <v>45930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ТЕ ТРЕЙД ИНВЕСТ АДСИЦ</v>
      </c>
      <c r="B1124" s="625" t="str">
        <f t="shared" si="64"/>
        <v>207612201</v>
      </c>
      <c r="C1124" s="629">
        <f t="shared" si="65"/>
        <v>45930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ТЕ ТРЕЙД ИНВЕСТ АДСИЦ</v>
      </c>
      <c r="B1125" s="625" t="str">
        <f t="shared" si="64"/>
        <v>207612201</v>
      </c>
      <c r="C1125" s="629">
        <f t="shared" si="65"/>
        <v>45930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ТЕ ТРЕЙД ИНВЕСТ АДСИЦ</v>
      </c>
      <c r="B1126" s="625" t="str">
        <f t="shared" si="64"/>
        <v>207612201</v>
      </c>
      <c r="C1126" s="629">
        <f t="shared" si="65"/>
        <v>45930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ТЕ ТРЕЙД ИНВЕСТ АДСИЦ</v>
      </c>
      <c r="B1127" s="625" t="str">
        <f t="shared" si="64"/>
        <v>207612201</v>
      </c>
      <c r="C1127" s="629">
        <f t="shared" si="65"/>
        <v>45930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ТЕ ТРЕЙД ИНВЕСТ АДСИЦ</v>
      </c>
      <c r="B1128" s="625" t="str">
        <f t="shared" si="64"/>
        <v>207612201</v>
      </c>
      <c r="C1128" s="629">
        <f t="shared" si="65"/>
        <v>45930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ТЕ ТРЕЙД ИНВЕСТ АДСИЦ</v>
      </c>
      <c r="B1129" s="625" t="str">
        <f t="shared" si="64"/>
        <v>207612201</v>
      </c>
      <c r="C1129" s="629">
        <f t="shared" si="65"/>
        <v>45930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ТЕ ТРЕЙД ИНВЕСТ АДСИЦ</v>
      </c>
      <c r="B1130" s="625" t="str">
        <f t="shared" si="64"/>
        <v>207612201</v>
      </c>
      <c r="C1130" s="629">
        <f t="shared" si="65"/>
        <v>45930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ТЕ ТРЕЙД ИНВЕСТ АДСИЦ</v>
      </c>
      <c r="B1131" s="625" t="str">
        <f t="shared" si="64"/>
        <v>207612201</v>
      </c>
      <c r="C1131" s="629">
        <f t="shared" si="65"/>
        <v>45930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ТЕ ТРЕЙД ИНВЕСТ АДСИЦ</v>
      </c>
      <c r="B1132" s="625" t="str">
        <f t="shared" si="64"/>
        <v>207612201</v>
      </c>
      <c r="C1132" s="629">
        <f t="shared" si="65"/>
        <v>45930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ТЕ ТРЕЙД ИНВЕСТ АДСИЦ</v>
      </c>
      <c r="B1133" s="625" t="str">
        <f t="shared" si="64"/>
        <v>207612201</v>
      </c>
      <c r="C1133" s="629">
        <f t="shared" si="65"/>
        <v>45930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ТЕ ТРЕЙД ИНВЕСТ АДСИЦ</v>
      </c>
      <c r="B1134" s="625" t="str">
        <f t="shared" si="64"/>
        <v>207612201</v>
      </c>
      <c r="C1134" s="629">
        <f t="shared" si="65"/>
        <v>45930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ТЕ ТРЕЙД ИНВЕСТ АДСИЦ</v>
      </c>
      <c r="B1135" s="625" t="str">
        <f t="shared" si="64"/>
        <v>207612201</v>
      </c>
      <c r="C1135" s="629">
        <f t="shared" si="65"/>
        <v>45930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ТЕ ТРЕЙД ИНВЕСТ АДСИЦ</v>
      </c>
      <c r="B1136" s="625" t="str">
        <f t="shared" si="64"/>
        <v>207612201</v>
      </c>
      <c r="C1136" s="629">
        <f t="shared" si="65"/>
        <v>45930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0</v>
      </c>
    </row>
    <row r="1137" spans="1:8">
      <c r="A1137" s="625" t="str">
        <f t="shared" si="63"/>
        <v>ТЕ ТРЕЙД ИНВЕСТ АДСИЦ</v>
      </c>
      <c r="B1137" s="625" t="str">
        <f t="shared" si="64"/>
        <v>207612201</v>
      </c>
      <c r="C1137" s="629">
        <f t="shared" si="65"/>
        <v>45930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ТЕ ТРЕЙД ИНВЕСТ АДСИЦ</v>
      </c>
      <c r="B1138" s="625" t="str">
        <f t="shared" si="64"/>
        <v>207612201</v>
      </c>
      <c r="C1138" s="629">
        <f t="shared" si="65"/>
        <v>45930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ТЕ ТРЕЙД ИНВЕСТ АДСИЦ</v>
      </c>
      <c r="B1139" s="625" t="str">
        <f t="shared" si="64"/>
        <v>207612201</v>
      </c>
      <c r="C1139" s="629">
        <f t="shared" si="65"/>
        <v>45930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ТЕ ТРЕЙД ИНВЕСТ АДСИЦ</v>
      </c>
      <c r="B1140" s="625" t="str">
        <f t="shared" si="64"/>
        <v>207612201</v>
      </c>
      <c r="C1140" s="629">
        <f t="shared" si="65"/>
        <v>45930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ТЕ ТРЕЙД ИНВЕСТ АДСИЦ</v>
      </c>
      <c r="B1141" s="625" t="str">
        <f t="shared" si="64"/>
        <v>207612201</v>
      </c>
      <c r="C1141" s="629">
        <f t="shared" si="65"/>
        <v>45930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ТЕ ТРЕЙД ИНВЕСТ АДСИЦ</v>
      </c>
      <c r="B1142" s="625" t="str">
        <f t="shared" si="64"/>
        <v>207612201</v>
      </c>
      <c r="C1142" s="629">
        <f t="shared" si="65"/>
        <v>45930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ТЕ ТРЕЙД ИНВЕСТ АДСИЦ</v>
      </c>
      <c r="B1143" s="625" t="str">
        <f t="shared" si="64"/>
        <v>207612201</v>
      </c>
      <c r="C1143" s="629">
        <f t="shared" si="65"/>
        <v>45930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ТЕ ТРЕЙД ИНВЕСТ АДСИЦ</v>
      </c>
      <c r="B1144" s="625" t="str">
        <f t="shared" si="64"/>
        <v>207612201</v>
      </c>
      <c r="C1144" s="629">
        <f t="shared" si="65"/>
        <v>45930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ТЕ ТРЕЙД ИНВЕСТ АДСИЦ</v>
      </c>
      <c r="B1145" s="625" t="str">
        <f t="shared" si="64"/>
        <v>207612201</v>
      </c>
      <c r="C1145" s="629">
        <f t="shared" si="65"/>
        <v>45930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ТЕ ТРЕЙД ИНВЕСТ АДСИЦ</v>
      </c>
      <c r="B1146" s="625" t="str">
        <f t="shared" si="64"/>
        <v>207612201</v>
      </c>
      <c r="C1146" s="629">
        <f t="shared" si="65"/>
        <v>45930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ТЕ ТРЕЙД ИНВЕСТ АДСИЦ</v>
      </c>
      <c r="B1147" s="625" t="str">
        <f t="shared" si="64"/>
        <v>207612201</v>
      </c>
      <c r="C1147" s="629">
        <f t="shared" si="65"/>
        <v>45930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ТЕ ТРЕЙД ИНВЕСТ АДСИЦ</v>
      </c>
      <c r="B1148" s="625" t="str">
        <f t="shared" si="64"/>
        <v>207612201</v>
      </c>
      <c r="C1148" s="629">
        <f t="shared" si="65"/>
        <v>45930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ТЕ ТРЕЙД ИНВЕСТ АДСИЦ</v>
      </c>
      <c r="B1149" s="625" t="str">
        <f t="shared" si="64"/>
        <v>207612201</v>
      </c>
      <c r="C1149" s="629">
        <f t="shared" si="65"/>
        <v>45930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ТЕ ТРЕЙД ИНВЕСТ АДСИЦ</v>
      </c>
      <c r="B1150" s="625" t="str">
        <f t="shared" si="64"/>
        <v>207612201</v>
      </c>
      <c r="C1150" s="629">
        <f t="shared" si="65"/>
        <v>45930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ТЕ ТРЕЙД ИНВЕСТ АДСИЦ</v>
      </c>
      <c r="B1151" s="625" t="str">
        <f t="shared" si="64"/>
        <v>207612201</v>
      </c>
      <c r="C1151" s="629">
        <f t="shared" si="65"/>
        <v>45930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ТЕ ТРЕЙД ИНВЕСТ АДСИЦ</v>
      </c>
      <c r="B1152" s="625" t="str">
        <f t="shared" si="64"/>
        <v>207612201</v>
      </c>
      <c r="C1152" s="629">
        <f t="shared" si="65"/>
        <v>45930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ТЕ ТРЕЙД ИНВЕСТ АДСИЦ</v>
      </c>
      <c r="B1153" s="625" t="str">
        <f t="shared" si="64"/>
        <v>207612201</v>
      </c>
      <c r="C1153" s="629">
        <f t="shared" si="65"/>
        <v>45930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ТЕ ТРЕЙД ИНВЕСТ АДСИЦ</v>
      </c>
      <c r="B1154" s="625" t="str">
        <f t="shared" si="64"/>
        <v>207612201</v>
      </c>
      <c r="C1154" s="629">
        <f t="shared" si="65"/>
        <v>45930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ТЕ ТРЕЙД ИНВЕСТ АДСИЦ</v>
      </c>
      <c r="B1155" s="625" t="str">
        <f t="shared" si="64"/>
        <v>207612201</v>
      </c>
      <c r="C1155" s="629">
        <f t="shared" si="65"/>
        <v>45930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ТЕ ТРЕЙД ИНВЕСТ АДСИЦ</v>
      </c>
      <c r="B1156" s="625" t="str">
        <f t="shared" si="64"/>
        <v>207612201</v>
      </c>
      <c r="C1156" s="629">
        <f t="shared" si="65"/>
        <v>45930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ТЕ ТРЕЙД ИНВЕСТ АДСИЦ</v>
      </c>
      <c r="B1157" s="625" t="str">
        <f t="shared" si="64"/>
        <v>207612201</v>
      </c>
      <c r="C1157" s="629">
        <f t="shared" si="65"/>
        <v>45930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ТЕ ТРЕЙД ИНВЕСТ АДСИЦ</v>
      </c>
      <c r="B1158" s="625" t="str">
        <f t="shared" si="64"/>
        <v>207612201</v>
      </c>
      <c r="C1158" s="629">
        <f t="shared" si="65"/>
        <v>45930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ТЕ ТРЕЙД ИНВЕСТ АДСИЦ</v>
      </c>
      <c r="B1159" s="625" t="str">
        <f t="shared" si="64"/>
        <v>207612201</v>
      </c>
      <c r="C1159" s="629">
        <f t="shared" si="65"/>
        <v>45930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ТЕ ТРЕЙД ИНВЕСТ АДСИЦ</v>
      </c>
      <c r="B1160" s="625" t="str">
        <f t="shared" si="64"/>
        <v>207612201</v>
      </c>
      <c r="C1160" s="629">
        <f t="shared" si="65"/>
        <v>45930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ТЕ ТРЕЙД ИНВЕСТ АДСИЦ</v>
      </c>
      <c r="B1161" s="625" t="str">
        <f t="shared" si="64"/>
        <v>207612201</v>
      </c>
      <c r="C1161" s="629">
        <f t="shared" si="65"/>
        <v>45930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ТЕ ТРЕЙД ИНВЕСТ АДСИЦ</v>
      </c>
      <c r="B1162" s="625" t="str">
        <f t="shared" si="64"/>
        <v>207612201</v>
      </c>
      <c r="C1162" s="629">
        <f t="shared" si="65"/>
        <v>45930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ТЕ ТРЕЙД ИНВЕСТ АДСИЦ</v>
      </c>
      <c r="B1163" s="625" t="str">
        <f t="shared" si="64"/>
        <v>207612201</v>
      </c>
      <c r="C1163" s="629">
        <f t="shared" si="65"/>
        <v>45930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ТЕ ТРЕЙД ИНВЕСТ АДСИЦ</v>
      </c>
      <c r="B1164" s="625" t="str">
        <f t="shared" si="64"/>
        <v>207612201</v>
      </c>
      <c r="C1164" s="629">
        <f t="shared" si="65"/>
        <v>45930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ТЕ ТРЕЙД ИНВЕСТ АДСИЦ</v>
      </c>
      <c r="B1165" s="625" t="str">
        <f t="shared" si="64"/>
        <v>207612201</v>
      </c>
      <c r="C1165" s="629">
        <f t="shared" si="65"/>
        <v>45930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ТЕ ТРЕЙД ИНВЕСТ АДСИЦ</v>
      </c>
      <c r="B1166" s="625" t="str">
        <f t="shared" si="64"/>
        <v>207612201</v>
      </c>
      <c r="C1166" s="629">
        <f t="shared" si="65"/>
        <v>45930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ТЕ ТРЕЙД ИНВЕСТ АДСИЦ</v>
      </c>
      <c r="B1167" s="625" t="str">
        <f t="shared" si="64"/>
        <v>207612201</v>
      </c>
      <c r="C1167" s="629">
        <f t="shared" si="65"/>
        <v>45930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ТЕ ТРЕЙД ИНВЕСТ АДСИЦ</v>
      </c>
      <c r="B1168" s="625" t="str">
        <f t="shared" ref="B1168:B1195" si="67">pdeBulstat</f>
        <v>207612201</v>
      </c>
      <c r="C1168" s="629">
        <f t="shared" ref="C1168:C1195" si="68">endDate</f>
        <v>45930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ТЕ ТРЕЙД ИНВЕСТ АДСИЦ</v>
      </c>
      <c r="B1169" s="625" t="str">
        <f t="shared" si="67"/>
        <v>207612201</v>
      </c>
      <c r="C1169" s="629">
        <f t="shared" si="68"/>
        <v>45930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ТЕ ТРЕЙД ИНВЕСТ АДСИЦ</v>
      </c>
      <c r="B1170" s="625" t="str">
        <f t="shared" si="67"/>
        <v>207612201</v>
      </c>
      <c r="C1170" s="629">
        <f t="shared" si="68"/>
        <v>45930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ТЕ ТРЕЙД ИНВЕСТ АДСИЦ</v>
      </c>
      <c r="B1171" s="625" t="str">
        <f t="shared" si="67"/>
        <v>207612201</v>
      </c>
      <c r="C1171" s="629">
        <f t="shared" si="68"/>
        <v>45930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ТЕ ТРЕЙД ИНВЕСТ АДСИЦ</v>
      </c>
      <c r="B1172" s="625" t="str">
        <f t="shared" si="67"/>
        <v>207612201</v>
      </c>
      <c r="C1172" s="629">
        <f t="shared" si="68"/>
        <v>45930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ТЕ ТРЕЙД ИНВЕСТ АДСИЦ</v>
      </c>
      <c r="B1173" s="625" t="str">
        <f t="shared" si="67"/>
        <v>207612201</v>
      </c>
      <c r="C1173" s="629">
        <f t="shared" si="68"/>
        <v>45930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ТЕ ТРЕЙД ИНВЕСТ АДСИЦ</v>
      </c>
      <c r="B1174" s="625" t="str">
        <f t="shared" si="67"/>
        <v>207612201</v>
      </c>
      <c r="C1174" s="629">
        <f t="shared" si="68"/>
        <v>45930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ТЕ ТРЕЙД ИНВЕСТ АДСИЦ</v>
      </c>
      <c r="B1175" s="625" t="str">
        <f t="shared" si="67"/>
        <v>207612201</v>
      </c>
      <c r="C1175" s="629">
        <f t="shared" si="68"/>
        <v>45930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ТЕ ТРЕЙД ИНВЕСТ АДСИЦ</v>
      </c>
      <c r="B1176" s="625" t="str">
        <f t="shared" si="67"/>
        <v>207612201</v>
      </c>
      <c r="C1176" s="629">
        <f t="shared" si="68"/>
        <v>45930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ТЕ ТРЕЙД ИНВЕСТ АДСИЦ</v>
      </c>
      <c r="B1177" s="625" t="str">
        <f t="shared" si="67"/>
        <v>207612201</v>
      </c>
      <c r="C1177" s="629">
        <f t="shared" si="68"/>
        <v>45930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ТЕ ТРЕЙД ИНВЕСТ АДСИЦ</v>
      </c>
      <c r="B1178" s="625" t="str">
        <f t="shared" si="67"/>
        <v>207612201</v>
      </c>
      <c r="C1178" s="629">
        <f t="shared" si="68"/>
        <v>45930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ТЕ ТРЕЙД ИНВЕСТ АДСИЦ</v>
      </c>
      <c r="B1179" s="625" t="str">
        <f t="shared" si="67"/>
        <v>207612201</v>
      </c>
      <c r="C1179" s="629">
        <f t="shared" si="68"/>
        <v>45930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ТЕ ТРЕЙД ИНВЕСТ АДСИЦ</v>
      </c>
      <c r="B1180" s="625" t="str">
        <f t="shared" si="67"/>
        <v>207612201</v>
      </c>
      <c r="C1180" s="629">
        <f t="shared" si="68"/>
        <v>45930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ТЕ ТРЕЙД ИНВЕСТ АДСИЦ</v>
      </c>
      <c r="B1181" s="625" t="str">
        <f t="shared" si="67"/>
        <v>207612201</v>
      </c>
      <c r="C1181" s="629">
        <f t="shared" si="68"/>
        <v>45930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ТЕ ТРЕЙД ИНВЕСТ АДСИЦ</v>
      </c>
      <c r="B1182" s="625" t="str">
        <f t="shared" si="67"/>
        <v>207612201</v>
      </c>
      <c r="C1182" s="629">
        <f t="shared" si="68"/>
        <v>45930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ТЕ ТРЕЙД ИНВЕСТ АДСИЦ</v>
      </c>
      <c r="B1183" s="625" t="str">
        <f t="shared" si="67"/>
        <v>207612201</v>
      </c>
      <c r="C1183" s="629">
        <f t="shared" si="68"/>
        <v>45930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ТЕ ТРЕЙД ИНВЕСТ АДСИЦ</v>
      </c>
      <c r="B1184" s="625" t="str">
        <f t="shared" si="67"/>
        <v>207612201</v>
      </c>
      <c r="C1184" s="629">
        <f t="shared" si="68"/>
        <v>45930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ТЕ ТРЕЙД ИНВЕСТ АДСИЦ</v>
      </c>
      <c r="B1185" s="625" t="str">
        <f t="shared" si="67"/>
        <v>207612201</v>
      </c>
      <c r="C1185" s="629">
        <f t="shared" si="68"/>
        <v>45930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ТЕ ТРЕЙД ИНВЕСТ АДСИЦ</v>
      </c>
      <c r="B1186" s="625" t="str">
        <f t="shared" si="67"/>
        <v>207612201</v>
      </c>
      <c r="C1186" s="629">
        <f t="shared" si="68"/>
        <v>45930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ТЕ ТРЕЙД ИНВЕСТ АДСИЦ</v>
      </c>
      <c r="B1187" s="625" t="str">
        <f t="shared" si="67"/>
        <v>207612201</v>
      </c>
      <c r="C1187" s="629">
        <f t="shared" si="68"/>
        <v>45930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ТЕ ТРЕЙД ИНВЕСТ АДСИЦ</v>
      </c>
      <c r="B1188" s="625" t="str">
        <f t="shared" si="67"/>
        <v>207612201</v>
      </c>
      <c r="C1188" s="629">
        <f t="shared" si="68"/>
        <v>45930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ТЕ ТРЕЙД ИНВЕСТ АДСИЦ</v>
      </c>
      <c r="B1189" s="625" t="str">
        <f t="shared" si="67"/>
        <v>207612201</v>
      </c>
      <c r="C1189" s="629">
        <f t="shared" si="68"/>
        <v>45930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ТЕ ТРЕЙД ИНВЕСТ АДСИЦ</v>
      </c>
      <c r="B1190" s="625" t="str">
        <f t="shared" si="67"/>
        <v>207612201</v>
      </c>
      <c r="C1190" s="629">
        <f t="shared" si="68"/>
        <v>45930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ТЕ ТРЕЙД ИНВЕСТ АДСИЦ</v>
      </c>
      <c r="B1191" s="625" t="str">
        <f t="shared" si="67"/>
        <v>207612201</v>
      </c>
      <c r="C1191" s="629">
        <f t="shared" si="68"/>
        <v>45930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ТЕ ТРЕЙД ИНВЕСТ АДСИЦ</v>
      </c>
      <c r="B1192" s="625" t="str">
        <f t="shared" si="67"/>
        <v>207612201</v>
      </c>
      <c r="C1192" s="629">
        <f t="shared" si="68"/>
        <v>45930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ТЕ ТРЕЙД ИНВЕСТ АДСИЦ</v>
      </c>
      <c r="B1193" s="625" t="str">
        <f t="shared" si="67"/>
        <v>207612201</v>
      </c>
      <c r="C1193" s="629">
        <f t="shared" si="68"/>
        <v>45930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ТЕ ТРЕЙД ИНВЕСТ АДСИЦ</v>
      </c>
      <c r="B1194" s="625" t="str">
        <f t="shared" si="67"/>
        <v>207612201</v>
      </c>
      <c r="C1194" s="629">
        <f t="shared" si="68"/>
        <v>45930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ТЕ ТРЕЙД ИНВЕСТ АДСИЦ</v>
      </c>
      <c r="B1195" s="625" t="str">
        <f t="shared" si="67"/>
        <v>207612201</v>
      </c>
      <c r="C1195" s="629">
        <f t="shared" si="68"/>
        <v>45930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1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ТЕ ТРЕЙД ИНВЕСТ АДСИЦ</v>
      </c>
      <c r="B1197" s="625" t="str">
        <f t="shared" ref="B1197:B1228" si="70">pdeBulstat</f>
        <v>207612201</v>
      </c>
      <c r="C1197" s="629">
        <f t="shared" ref="C1197:C1228" si="71">endDate</f>
        <v>45930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ТЕ ТРЕЙД ИНВЕСТ АДСИЦ</v>
      </c>
      <c r="B1198" s="625" t="str">
        <f t="shared" si="70"/>
        <v>207612201</v>
      </c>
      <c r="C1198" s="629">
        <f t="shared" si="71"/>
        <v>45930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ТЕ ТРЕЙД ИНВЕСТ АДСИЦ</v>
      </c>
      <c r="B1199" s="625" t="str">
        <f t="shared" si="70"/>
        <v>207612201</v>
      </c>
      <c r="C1199" s="629">
        <f t="shared" si="71"/>
        <v>45930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ТЕ ТРЕЙД ИНВЕСТ АДСИЦ</v>
      </c>
      <c r="B1200" s="625" t="str">
        <f t="shared" si="70"/>
        <v>207612201</v>
      </c>
      <c r="C1200" s="629">
        <f t="shared" si="71"/>
        <v>45930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ТЕ ТРЕЙД ИНВЕСТ АДСИЦ</v>
      </c>
      <c r="B1201" s="625" t="str">
        <f t="shared" si="70"/>
        <v>207612201</v>
      </c>
      <c r="C1201" s="629">
        <f t="shared" si="71"/>
        <v>45930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ТЕ ТРЕЙД ИНВЕСТ АДСИЦ</v>
      </c>
      <c r="B1202" s="625" t="str">
        <f t="shared" si="70"/>
        <v>207612201</v>
      </c>
      <c r="C1202" s="629">
        <f t="shared" si="71"/>
        <v>45930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ТЕ ТРЕЙД ИНВЕСТ АДСИЦ</v>
      </c>
      <c r="B1203" s="625" t="str">
        <f t="shared" si="70"/>
        <v>207612201</v>
      </c>
      <c r="C1203" s="629">
        <f t="shared" si="71"/>
        <v>45930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ТЕ ТРЕЙД ИНВЕСТ АДСИЦ</v>
      </c>
      <c r="B1204" s="625" t="str">
        <f t="shared" si="70"/>
        <v>207612201</v>
      </c>
      <c r="C1204" s="629">
        <f t="shared" si="71"/>
        <v>45930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ТЕ ТРЕЙД ИНВЕСТ АДСИЦ</v>
      </c>
      <c r="B1205" s="625" t="str">
        <f t="shared" si="70"/>
        <v>207612201</v>
      </c>
      <c r="C1205" s="629">
        <f t="shared" si="71"/>
        <v>45930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ТЕ ТРЕЙД ИНВЕСТ АДСИЦ</v>
      </c>
      <c r="B1206" s="625" t="str">
        <f t="shared" si="70"/>
        <v>207612201</v>
      </c>
      <c r="C1206" s="629">
        <f t="shared" si="71"/>
        <v>45930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ТЕ ТРЕЙД ИНВЕСТ АДСИЦ</v>
      </c>
      <c r="B1207" s="625" t="str">
        <f t="shared" si="70"/>
        <v>207612201</v>
      </c>
      <c r="C1207" s="629">
        <f t="shared" si="71"/>
        <v>45930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ТЕ ТРЕЙД ИНВЕСТ АДСИЦ</v>
      </c>
      <c r="B1208" s="625" t="str">
        <f t="shared" si="70"/>
        <v>207612201</v>
      </c>
      <c r="C1208" s="629">
        <f t="shared" si="71"/>
        <v>45930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ТЕ ТРЕЙД ИНВЕСТ АДСИЦ</v>
      </c>
      <c r="B1209" s="625" t="str">
        <f t="shared" si="70"/>
        <v>207612201</v>
      </c>
      <c r="C1209" s="629">
        <f t="shared" si="71"/>
        <v>45930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ТЕ ТРЕЙД ИНВЕСТ АДСИЦ</v>
      </c>
      <c r="B1210" s="625" t="str">
        <f t="shared" si="70"/>
        <v>207612201</v>
      </c>
      <c r="C1210" s="629">
        <f t="shared" si="71"/>
        <v>45930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ТЕ ТРЕЙД ИНВЕСТ АДСИЦ</v>
      </c>
      <c r="B1211" s="625" t="str">
        <f t="shared" si="70"/>
        <v>207612201</v>
      </c>
      <c r="C1211" s="629">
        <f t="shared" si="71"/>
        <v>45930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ТЕ ТРЕЙД ИНВЕСТ АДСИЦ</v>
      </c>
      <c r="B1212" s="625" t="str">
        <f t="shared" si="70"/>
        <v>207612201</v>
      </c>
      <c r="C1212" s="629">
        <f t="shared" si="71"/>
        <v>45930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ТЕ ТРЕЙД ИНВЕСТ АДСИЦ</v>
      </c>
      <c r="B1213" s="625" t="str">
        <f t="shared" si="70"/>
        <v>207612201</v>
      </c>
      <c r="C1213" s="629">
        <f t="shared" si="71"/>
        <v>45930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ТЕ ТРЕЙД ИНВЕСТ АДСИЦ</v>
      </c>
      <c r="B1214" s="625" t="str">
        <f t="shared" si="70"/>
        <v>207612201</v>
      </c>
      <c r="C1214" s="629">
        <f t="shared" si="71"/>
        <v>45930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ТЕ ТРЕЙД ИНВЕСТ АДСИЦ</v>
      </c>
      <c r="B1215" s="625" t="str">
        <f t="shared" si="70"/>
        <v>207612201</v>
      </c>
      <c r="C1215" s="629">
        <f t="shared" si="71"/>
        <v>45930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ТЕ ТРЕЙД ИНВЕСТ АДСИЦ</v>
      </c>
      <c r="B1216" s="625" t="str">
        <f t="shared" si="70"/>
        <v>207612201</v>
      </c>
      <c r="C1216" s="629">
        <f t="shared" si="71"/>
        <v>45930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ТЕ ТРЕЙД ИНВЕСТ АДСИЦ</v>
      </c>
      <c r="B1217" s="625" t="str">
        <f t="shared" si="70"/>
        <v>207612201</v>
      </c>
      <c r="C1217" s="629">
        <f t="shared" si="71"/>
        <v>45930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ТЕ ТРЕЙД ИНВЕСТ АДСИЦ</v>
      </c>
      <c r="B1218" s="625" t="str">
        <f t="shared" si="70"/>
        <v>207612201</v>
      </c>
      <c r="C1218" s="629">
        <f t="shared" si="71"/>
        <v>45930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ТЕ ТРЕЙД ИНВЕСТ АДСИЦ</v>
      </c>
      <c r="B1219" s="625" t="str">
        <f t="shared" si="70"/>
        <v>207612201</v>
      </c>
      <c r="C1219" s="629">
        <f t="shared" si="71"/>
        <v>45930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ТЕ ТРЕЙД ИНВЕСТ АДСИЦ</v>
      </c>
      <c r="B1220" s="625" t="str">
        <f t="shared" si="70"/>
        <v>207612201</v>
      </c>
      <c r="C1220" s="629">
        <f t="shared" si="71"/>
        <v>45930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ТЕ ТРЕЙД ИНВЕСТ АДСИЦ</v>
      </c>
      <c r="B1221" s="625" t="str">
        <f t="shared" si="70"/>
        <v>207612201</v>
      </c>
      <c r="C1221" s="629">
        <f t="shared" si="71"/>
        <v>45930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ТЕ ТРЕЙД ИНВЕСТ АДСИЦ</v>
      </c>
      <c r="B1222" s="625" t="str">
        <f t="shared" si="70"/>
        <v>207612201</v>
      </c>
      <c r="C1222" s="629">
        <f t="shared" si="71"/>
        <v>45930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ТЕ ТРЕЙД ИНВЕСТ АДСИЦ</v>
      </c>
      <c r="B1223" s="625" t="str">
        <f t="shared" si="70"/>
        <v>207612201</v>
      </c>
      <c r="C1223" s="629">
        <f t="shared" si="71"/>
        <v>45930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ТЕ ТРЕЙД ИНВЕСТ АДСИЦ</v>
      </c>
      <c r="B1224" s="625" t="str">
        <f t="shared" si="70"/>
        <v>207612201</v>
      </c>
      <c r="C1224" s="629">
        <f t="shared" si="71"/>
        <v>45930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ТЕ ТРЕЙД ИНВЕСТ АДСИЦ</v>
      </c>
      <c r="B1225" s="625" t="str">
        <f t="shared" si="70"/>
        <v>207612201</v>
      </c>
      <c r="C1225" s="629">
        <f t="shared" si="71"/>
        <v>45930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ТЕ ТРЕЙД ИНВЕСТ АДСИЦ</v>
      </c>
      <c r="B1226" s="625" t="str">
        <f t="shared" si="70"/>
        <v>207612201</v>
      </c>
      <c r="C1226" s="629">
        <f t="shared" si="71"/>
        <v>45930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ТЕ ТРЕЙД ИНВЕСТ АДСИЦ</v>
      </c>
      <c r="B1227" s="625" t="str">
        <f t="shared" si="70"/>
        <v>207612201</v>
      </c>
      <c r="C1227" s="629">
        <f t="shared" si="71"/>
        <v>45930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ТЕ ТРЕЙД ИНВЕСТ АДСИЦ</v>
      </c>
      <c r="B1228" s="625" t="str">
        <f t="shared" si="70"/>
        <v>207612201</v>
      </c>
      <c r="C1228" s="629">
        <f t="shared" si="71"/>
        <v>45930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ТЕ ТРЕЙД ИНВЕСТ АДСИЦ</v>
      </c>
      <c r="B1229" s="625" t="str">
        <f t="shared" ref="B1229:B1260" si="73">pdeBulstat</f>
        <v>207612201</v>
      </c>
      <c r="C1229" s="629">
        <f t="shared" ref="C1229:C1260" si="74">endDate</f>
        <v>45930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ТЕ ТРЕЙД ИНВЕСТ АДСИЦ</v>
      </c>
      <c r="B1230" s="625" t="str">
        <f t="shared" si="73"/>
        <v>207612201</v>
      </c>
      <c r="C1230" s="629">
        <f t="shared" si="74"/>
        <v>45930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ТЕ ТРЕЙД ИНВЕСТ АДСИЦ</v>
      </c>
      <c r="B1231" s="625" t="str">
        <f t="shared" si="73"/>
        <v>207612201</v>
      </c>
      <c r="C1231" s="629">
        <f t="shared" si="74"/>
        <v>45930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ТЕ ТРЕЙД ИНВЕСТ АДСИЦ</v>
      </c>
      <c r="B1232" s="625" t="str">
        <f t="shared" si="73"/>
        <v>207612201</v>
      </c>
      <c r="C1232" s="629">
        <f t="shared" si="74"/>
        <v>45930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ТЕ ТРЕЙД ИНВЕСТ АДСИЦ</v>
      </c>
      <c r="B1233" s="625" t="str">
        <f t="shared" si="73"/>
        <v>207612201</v>
      </c>
      <c r="C1233" s="629">
        <f t="shared" si="74"/>
        <v>45930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ТЕ ТРЕЙД ИНВЕСТ АДСИЦ</v>
      </c>
      <c r="B1234" s="625" t="str">
        <f t="shared" si="73"/>
        <v>207612201</v>
      </c>
      <c r="C1234" s="629">
        <f t="shared" si="74"/>
        <v>45930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ТЕ ТРЕЙД ИНВЕСТ АДСИЦ</v>
      </c>
      <c r="B1235" s="625" t="str">
        <f t="shared" si="73"/>
        <v>207612201</v>
      </c>
      <c r="C1235" s="629">
        <f t="shared" si="74"/>
        <v>45930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ТЕ ТРЕЙД ИНВЕСТ АДСИЦ</v>
      </c>
      <c r="B1236" s="625" t="str">
        <f t="shared" si="73"/>
        <v>207612201</v>
      </c>
      <c r="C1236" s="629">
        <f t="shared" si="74"/>
        <v>45930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ТЕ ТРЕЙД ИНВЕСТ АДСИЦ</v>
      </c>
      <c r="B1237" s="625" t="str">
        <f t="shared" si="73"/>
        <v>207612201</v>
      </c>
      <c r="C1237" s="629">
        <f t="shared" si="74"/>
        <v>45930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ТЕ ТРЕЙД ИНВЕСТ АДСИЦ</v>
      </c>
      <c r="B1238" s="625" t="str">
        <f t="shared" si="73"/>
        <v>207612201</v>
      </c>
      <c r="C1238" s="629">
        <f t="shared" si="74"/>
        <v>45930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ТЕ ТРЕЙД ИНВЕСТ АДСИЦ</v>
      </c>
      <c r="B1239" s="625" t="str">
        <f t="shared" si="73"/>
        <v>207612201</v>
      </c>
      <c r="C1239" s="629">
        <f t="shared" si="74"/>
        <v>45930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ТЕ ТРЕЙД ИНВЕСТ АДСИЦ</v>
      </c>
      <c r="B1240" s="625" t="str">
        <f t="shared" si="73"/>
        <v>207612201</v>
      </c>
      <c r="C1240" s="629">
        <f t="shared" si="74"/>
        <v>45930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ТЕ ТРЕЙД ИНВЕСТ АДСИЦ</v>
      </c>
      <c r="B1241" s="625" t="str">
        <f t="shared" si="73"/>
        <v>207612201</v>
      </c>
      <c r="C1241" s="629">
        <f t="shared" si="74"/>
        <v>45930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ТЕ ТРЕЙД ИНВЕСТ АДСИЦ</v>
      </c>
      <c r="B1242" s="625" t="str">
        <f t="shared" si="73"/>
        <v>207612201</v>
      </c>
      <c r="C1242" s="629">
        <f t="shared" si="74"/>
        <v>45930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ТЕ ТРЕЙД ИНВЕСТ АДСИЦ</v>
      </c>
      <c r="B1243" s="625" t="str">
        <f t="shared" si="73"/>
        <v>207612201</v>
      </c>
      <c r="C1243" s="629">
        <f t="shared" si="74"/>
        <v>45930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ТЕ ТРЕЙД ИНВЕСТ АДСИЦ</v>
      </c>
      <c r="B1244" s="625" t="str">
        <f t="shared" si="73"/>
        <v>207612201</v>
      </c>
      <c r="C1244" s="629">
        <f t="shared" si="74"/>
        <v>45930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ТЕ ТРЕЙД ИНВЕСТ АДСИЦ</v>
      </c>
      <c r="B1245" s="625" t="str">
        <f t="shared" si="73"/>
        <v>207612201</v>
      </c>
      <c r="C1245" s="629">
        <f t="shared" si="74"/>
        <v>45930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ТЕ ТРЕЙД ИНВЕСТ АДСИЦ</v>
      </c>
      <c r="B1246" s="625" t="str">
        <f t="shared" si="73"/>
        <v>207612201</v>
      </c>
      <c r="C1246" s="629">
        <f t="shared" si="74"/>
        <v>45930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ТЕ ТРЕЙД ИНВЕСТ АДСИЦ</v>
      </c>
      <c r="B1247" s="625" t="str">
        <f t="shared" si="73"/>
        <v>207612201</v>
      </c>
      <c r="C1247" s="629">
        <f t="shared" si="74"/>
        <v>45930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ТЕ ТРЕЙД ИНВЕСТ АДСИЦ</v>
      </c>
      <c r="B1248" s="625" t="str">
        <f t="shared" si="73"/>
        <v>207612201</v>
      </c>
      <c r="C1248" s="629">
        <f t="shared" si="74"/>
        <v>45930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ТЕ ТРЕЙД ИНВЕСТ АДСИЦ</v>
      </c>
      <c r="B1249" s="625" t="str">
        <f t="shared" si="73"/>
        <v>207612201</v>
      </c>
      <c r="C1249" s="629">
        <f t="shared" si="74"/>
        <v>45930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ТЕ ТРЕЙД ИНВЕСТ АДСИЦ</v>
      </c>
      <c r="B1250" s="625" t="str">
        <f t="shared" si="73"/>
        <v>207612201</v>
      </c>
      <c r="C1250" s="629">
        <f t="shared" si="74"/>
        <v>45930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ТЕ ТРЕЙД ИНВЕСТ АДСИЦ</v>
      </c>
      <c r="B1251" s="625" t="str">
        <f t="shared" si="73"/>
        <v>207612201</v>
      </c>
      <c r="C1251" s="629">
        <f t="shared" si="74"/>
        <v>45930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ТЕ ТРЕЙД ИНВЕСТ АДСИЦ</v>
      </c>
      <c r="B1252" s="625" t="str">
        <f t="shared" si="73"/>
        <v>207612201</v>
      </c>
      <c r="C1252" s="629">
        <f t="shared" si="74"/>
        <v>45930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ТЕ ТРЕЙД ИНВЕСТ АДСИЦ</v>
      </c>
      <c r="B1253" s="625" t="str">
        <f t="shared" si="73"/>
        <v>207612201</v>
      </c>
      <c r="C1253" s="629">
        <f t="shared" si="74"/>
        <v>45930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ТЕ ТРЕЙД ИНВЕСТ АДСИЦ</v>
      </c>
      <c r="B1254" s="625" t="str">
        <f t="shared" si="73"/>
        <v>207612201</v>
      </c>
      <c r="C1254" s="629">
        <f t="shared" si="74"/>
        <v>45930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ТЕ ТРЕЙД ИНВЕСТ АДСИЦ</v>
      </c>
      <c r="B1255" s="625" t="str">
        <f t="shared" si="73"/>
        <v>207612201</v>
      </c>
      <c r="C1255" s="629">
        <f t="shared" si="74"/>
        <v>45930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ТЕ ТРЕЙД ИНВЕСТ АДСИЦ</v>
      </c>
      <c r="B1256" s="625" t="str">
        <f t="shared" si="73"/>
        <v>207612201</v>
      </c>
      <c r="C1256" s="629">
        <f t="shared" si="74"/>
        <v>45930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ТЕ ТРЕЙД ИНВЕСТ АДСИЦ</v>
      </c>
      <c r="B1257" s="625" t="str">
        <f t="shared" si="73"/>
        <v>207612201</v>
      </c>
      <c r="C1257" s="629">
        <f t="shared" si="74"/>
        <v>45930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ТЕ ТРЕЙД ИНВЕСТ АДСИЦ</v>
      </c>
      <c r="B1258" s="625" t="str">
        <f t="shared" si="73"/>
        <v>207612201</v>
      </c>
      <c r="C1258" s="629">
        <f t="shared" si="74"/>
        <v>45930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ТЕ ТРЕЙД ИНВЕСТ АДСИЦ</v>
      </c>
      <c r="B1259" s="625" t="str">
        <f t="shared" si="73"/>
        <v>207612201</v>
      </c>
      <c r="C1259" s="629">
        <f t="shared" si="74"/>
        <v>45930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ТЕ ТРЕЙД ИНВЕСТ АДСИЦ</v>
      </c>
      <c r="B1260" s="625" t="str">
        <f t="shared" si="73"/>
        <v>207612201</v>
      </c>
      <c r="C1260" s="629">
        <f t="shared" si="74"/>
        <v>45930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ТЕ ТРЕЙД ИНВЕСТ АДСИЦ</v>
      </c>
      <c r="B1261" s="625" t="str">
        <f t="shared" ref="B1261:B1294" si="76">pdeBulstat</f>
        <v>207612201</v>
      </c>
      <c r="C1261" s="629">
        <f t="shared" ref="C1261:C1294" si="77">endDate</f>
        <v>45930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ТЕ ТРЕЙД ИНВЕСТ АДСИЦ</v>
      </c>
      <c r="B1262" s="625" t="str">
        <f t="shared" si="76"/>
        <v>207612201</v>
      </c>
      <c r="C1262" s="629">
        <f t="shared" si="77"/>
        <v>45930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ТЕ ТРЕЙД ИНВЕСТ АДСИЦ</v>
      </c>
      <c r="B1263" s="625" t="str">
        <f t="shared" si="76"/>
        <v>207612201</v>
      </c>
      <c r="C1263" s="629">
        <f t="shared" si="77"/>
        <v>45930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ТЕ ТРЕЙД ИНВЕСТ АДСИЦ</v>
      </c>
      <c r="B1264" s="625" t="str">
        <f t="shared" si="76"/>
        <v>207612201</v>
      </c>
      <c r="C1264" s="629">
        <f t="shared" si="77"/>
        <v>45930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ТЕ ТРЕЙД ИНВЕСТ АДСИЦ</v>
      </c>
      <c r="B1265" s="625" t="str">
        <f t="shared" si="76"/>
        <v>207612201</v>
      </c>
      <c r="C1265" s="629">
        <f t="shared" si="77"/>
        <v>45930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ТЕ ТРЕЙД ИНВЕСТ АДСИЦ</v>
      </c>
      <c r="B1266" s="625" t="str">
        <f t="shared" si="76"/>
        <v>207612201</v>
      </c>
      <c r="C1266" s="629">
        <f t="shared" si="77"/>
        <v>45930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ТЕ ТРЕЙД ИНВЕСТ АДСИЦ</v>
      </c>
      <c r="B1267" s="625" t="str">
        <f t="shared" si="76"/>
        <v>207612201</v>
      </c>
      <c r="C1267" s="629">
        <f t="shared" si="77"/>
        <v>45930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ТЕ ТРЕЙД ИНВЕСТ АДСИЦ</v>
      </c>
      <c r="B1268" s="625" t="str">
        <f t="shared" si="76"/>
        <v>207612201</v>
      </c>
      <c r="C1268" s="629">
        <f t="shared" si="77"/>
        <v>45930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ТЕ ТРЕЙД ИНВЕСТ АДСИЦ</v>
      </c>
      <c r="B1269" s="625" t="str">
        <f t="shared" si="76"/>
        <v>207612201</v>
      </c>
      <c r="C1269" s="629">
        <f t="shared" si="77"/>
        <v>45930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ТЕ ТРЕЙД ИНВЕСТ АДСИЦ</v>
      </c>
      <c r="B1270" s="625" t="str">
        <f t="shared" si="76"/>
        <v>207612201</v>
      </c>
      <c r="C1270" s="629">
        <f t="shared" si="77"/>
        <v>45930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ТЕ ТРЕЙД ИНВЕСТ АДСИЦ</v>
      </c>
      <c r="B1271" s="625" t="str">
        <f t="shared" si="76"/>
        <v>207612201</v>
      </c>
      <c r="C1271" s="629">
        <f t="shared" si="77"/>
        <v>45930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ТЕ ТРЕЙД ИНВЕСТ АДСИЦ</v>
      </c>
      <c r="B1272" s="625" t="str">
        <f t="shared" si="76"/>
        <v>207612201</v>
      </c>
      <c r="C1272" s="629">
        <f t="shared" si="77"/>
        <v>45930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ТЕ ТРЕЙД ИНВЕСТ АДСИЦ</v>
      </c>
      <c r="B1273" s="625" t="str">
        <f t="shared" si="76"/>
        <v>207612201</v>
      </c>
      <c r="C1273" s="629">
        <f t="shared" si="77"/>
        <v>45930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ТЕ ТРЕЙД ИНВЕСТ АДСИЦ</v>
      </c>
      <c r="B1274" s="625" t="str">
        <f t="shared" si="76"/>
        <v>207612201</v>
      </c>
      <c r="C1274" s="629">
        <f t="shared" si="77"/>
        <v>45930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ТЕ ТРЕЙД ИНВЕСТ АДСИЦ</v>
      </c>
      <c r="B1275" s="625" t="str">
        <f t="shared" si="76"/>
        <v>207612201</v>
      </c>
      <c r="C1275" s="629">
        <f t="shared" si="77"/>
        <v>45930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ТЕ ТРЕЙД ИНВЕСТ АДСИЦ</v>
      </c>
      <c r="B1276" s="625" t="str">
        <f t="shared" si="76"/>
        <v>207612201</v>
      </c>
      <c r="C1276" s="629">
        <f t="shared" si="77"/>
        <v>45930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ТЕ ТРЕЙД ИНВЕСТ АДСИЦ</v>
      </c>
      <c r="B1277" s="625" t="str">
        <f t="shared" si="76"/>
        <v>207612201</v>
      </c>
      <c r="C1277" s="629">
        <f t="shared" si="77"/>
        <v>45930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ТЕ ТРЕЙД ИНВЕСТ АДСИЦ</v>
      </c>
      <c r="B1278" s="625" t="str">
        <f t="shared" si="76"/>
        <v>207612201</v>
      </c>
      <c r="C1278" s="629">
        <f t="shared" si="77"/>
        <v>45930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ТЕ ТРЕЙД ИНВЕСТ АДСИЦ</v>
      </c>
      <c r="B1279" s="625" t="str">
        <f t="shared" si="76"/>
        <v>207612201</v>
      </c>
      <c r="C1279" s="629">
        <f t="shared" si="77"/>
        <v>45930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ТЕ ТРЕЙД ИНВЕСТ АДСИЦ</v>
      </c>
      <c r="B1280" s="625" t="str">
        <f t="shared" si="76"/>
        <v>207612201</v>
      </c>
      <c r="C1280" s="629">
        <f t="shared" si="77"/>
        <v>45930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ТЕ ТРЕЙД ИНВЕСТ АДСИЦ</v>
      </c>
      <c r="B1281" s="625" t="str">
        <f t="shared" si="76"/>
        <v>207612201</v>
      </c>
      <c r="C1281" s="629">
        <f t="shared" si="77"/>
        <v>45930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ТЕ ТРЕЙД ИНВЕСТ АДСИЦ</v>
      </c>
      <c r="B1282" s="625" t="str">
        <f t="shared" si="76"/>
        <v>207612201</v>
      </c>
      <c r="C1282" s="629">
        <f t="shared" si="77"/>
        <v>45930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ТЕ ТРЕЙД ИНВЕСТ АДСИЦ</v>
      </c>
      <c r="B1283" s="625" t="str">
        <f t="shared" si="76"/>
        <v>207612201</v>
      </c>
      <c r="C1283" s="629">
        <f t="shared" si="77"/>
        <v>45930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ТЕ ТРЕЙД ИНВЕСТ АДСИЦ</v>
      </c>
      <c r="B1284" s="625" t="str">
        <f t="shared" si="76"/>
        <v>207612201</v>
      </c>
      <c r="C1284" s="629">
        <f t="shared" si="77"/>
        <v>45930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ТЕ ТРЕЙД ИНВЕСТ АДСИЦ</v>
      </c>
      <c r="B1285" s="625" t="str">
        <f t="shared" si="76"/>
        <v>207612201</v>
      </c>
      <c r="C1285" s="629">
        <f t="shared" si="77"/>
        <v>45930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ТЕ ТРЕЙД ИНВЕСТ АДСИЦ</v>
      </c>
      <c r="B1286" s="625" t="str">
        <f t="shared" si="76"/>
        <v>207612201</v>
      </c>
      <c r="C1286" s="629">
        <f t="shared" si="77"/>
        <v>45930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ТЕ ТРЕЙД ИНВЕСТ АДСИЦ</v>
      </c>
      <c r="B1287" s="625" t="str">
        <f t="shared" si="76"/>
        <v>207612201</v>
      </c>
      <c r="C1287" s="629">
        <f t="shared" si="77"/>
        <v>45930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ТЕ ТРЕЙД ИНВЕСТ АДСИЦ</v>
      </c>
      <c r="B1288" s="625" t="str">
        <f t="shared" si="76"/>
        <v>207612201</v>
      </c>
      <c r="C1288" s="629">
        <f t="shared" si="77"/>
        <v>45930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ТЕ ТРЕЙД ИНВЕСТ АДСИЦ</v>
      </c>
      <c r="B1289" s="625" t="str">
        <f t="shared" si="76"/>
        <v>207612201</v>
      </c>
      <c r="C1289" s="629">
        <f t="shared" si="77"/>
        <v>45930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ТЕ ТРЕЙД ИНВЕСТ АДСИЦ</v>
      </c>
      <c r="B1290" s="625" t="str">
        <f t="shared" si="76"/>
        <v>207612201</v>
      </c>
      <c r="C1290" s="629">
        <f t="shared" si="77"/>
        <v>45930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ТЕ ТРЕЙД ИНВЕСТ АДСИЦ</v>
      </c>
      <c r="B1291" s="625" t="str">
        <f t="shared" si="76"/>
        <v>207612201</v>
      </c>
      <c r="C1291" s="629">
        <f t="shared" si="77"/>
        <v>45930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ТЕ ТРЕЙД ИНВЕСТ АДСИЦ</v>
      </c>
      <c r="B1292" s="625" t="str">
        <f t="shared" si="76"/>
        <v>207612201</v>
      </c>
      <c r="C1292" s="629">
        <f t="shared" si="77"/>
        <v>45930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ТЕ ТРЕЙД ИНВЕСТ АДСИЦ</v>
      </c>
      <c r="B1293" s="625" t="str">
        <f t="shared" si="76"/>
        <v>207612201</v>
      </c>
      <c r="C1293" s="629">
        <f t="shared" si="77"/>
        <v>45930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ТЕ ТРЕЙД ИНВЕСТ АДСИЦ</v>
      </c>
      <c r="B1294" s="625" t="str">
        <f t="shared" si="76"/>
        <v>207612201</v>
      </c>
      <c r="C1294" s="629">
        <f t="shared" si="77"/>
        <v>45930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1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ТЕ ТРЕЙД ИНВЕСТ АДСИЦ</v>
      </c>
      <c r="B1296" s="625" t="str">
        <f t="shared" ref="B1296:B1335" si="79">pdeBulstat</f>
        <v>207612201</v>
      </c>
      <c r="C1296" s="629">
        <f t="shared" ref="C1296:C1335" si="80">endDate</f>
        <v>45930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0</v>
      </c>
    </row>
    <row r="1297" spans="1:8">
      <c r="A1297" s="625" t="str">
        <f t="shared" si="78"/>
        <v>ТЕ ТРЕЙД ИНВЕСТ АДСИЦ</v>
      </c>
      <c r="B1297" s="625" t="str">
        <f t="shared" si="79"/>
        <v>207612201</v>
      </c>
      <c r="C1297" s="629">
        <f t="shared" si="80"/>
        <v>45930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0</v>
      </c>
    </row>
    <row r="1298" spans="1:8">
      <c r="A1298" s="625" t="str">
        <f t="shared" si="78"/>
        <v>ТЕ ТРЕЙД ИНВЕСТ АДСИЦ</v>
      </c>
      <c r="B1298" s="625" t="str">
        <f t="shared" si="79"/>
        <v>207612201</v>
      </c>
      <c r="C1298" s="629">
        <f t="shared" si="80"/>
        <v>45930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ТЕ ТРЕЙД ИНВЕСТ АДСИЦ</v>
      </c>
      <c r="B1299" s="625" t="str">
        <f t="shared" si="79"/>
        <v>207612201</v>
      </c>
      <c r="C1299" s="629">
        <f t="shared" si="80"/>
        <v>45930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ТЕ ТРЕЙД ИНВЕСТ АДСИЦ</v>
      </c>
      <c r="B1300" s="625" t="str">
        <f t="shared" si="79"/>
        <v>207612201</v>
      </c>
      <c r="C1300" s="629">
        <f t="shared" si="80"/>
        <v>45930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0</v>
      </c>
    </row>
    <row r="1301" spans="1:8">
      <c r="A1301" s="625" t="str">
        <f t="shared" si="78"/>
        <v>ТЕ ТРЕЙД ИНВЕСТ АДСИЦ</v>
      </c>
      <c r="B1301" s="625" t="str">
        <f t="shared" si="79"/>
        <v>207612201</v>
      </c>
      <c r="C1301" s="629">
        <f t="shared" si="80"/>
        <v>45930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ТЕ ТРЕЙД ИНВЕСТ АДСИЦ</v>
      </c>
      <c r="B1302" s="625" t="str">
        <f t="shared" si="79"/>
        <v>207612201</v>
      </c>
      <c r="C1302" s="629">
        <f t="shared" si="80"/>
        <v>45930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ТЕ ТРЕЙД ИНВЕСТ АДСИЦ</v>
      </c>
      <c r="B1303" s="625" t="str">
        <f t="shared" si="79"/>
        <v>207612201</v>
      </c>
      <c r="C1303" s="629">
        <f t="shared" si="80"/>
        <v>45930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ТЕ ТРЕЙД ИНВЕСТ АДСИЦ</v>
      </c>
      <c r="B1304" s="625" t="str">
        <f t="shared" si="79"/>
        <v>207612201</v>
      </c>
      <c r="C1304" s="629">
        <f t="shared" si="80"/>
        <v>45930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ТЕ ТРЕЙД ИНВЕСТ АДСИЦ</v>
      </c>
      <c r="B1305" s="625" t="str">
        <f t="shared" si="79"/>
        <v>207612201</v>
      </c>
      <c r="C1305" s="629">
        <f t="shared" si="80"/>
        <v>45930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ТЕ ТРЕЙД ИНВЕСТ АДСИЦ</v>
      </c>
      <c r="B1306" s="625" t="str">
        <f t="shared" si="79"/>
        <v>207612201</v>
      </c>
      <c r="C1306" s="629">
        <f t="shared" si="80"/>
        <v>45930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ТЕ ТРЕЙД ИНВЕСТ АДСИЦ</v>
      </c>
      <c r="B1307" s="625" t="str">
        <f t="shared" si="79"/>
        <v>207612201</v>
      </c>
      <c r="C1307" s="629">
        <f t="shared" si="80"/>
        <v>45930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ТЕ ТРЕЙД ИНВЕСТ АДСИЦ</v>
      </c>
      <c r="B1308" s="625" t="str">
        <f t="shared" si="79"/>
        <v>207612201</v>
      </c>
      <c r="C1308" s="629">
        <f t="shared" si="80"/>
        <v>45930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ТЕ ТРЕЙД ИНВЕСТ АДСИЦ</v>
      </c>
      <c r="B1309" s="625" t="str">
        <f t="shared" si="79"/>
        <v>207612201</v>
      </c>
      <c r="C1309" s="629">
        <f t="shared" si="80"/>
        <v>45930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ТЕ ТРЕЙД ИНВЕСТ АДСИЦ</v>
      </c>
      <c r="B1310" s="625" t="str">
        <f t="shared" si="79"/>
        <v>207612201</v>
      </c>
      <c r="C1310" s="629">
        <f t="shared" si="80"/>
        <v>45930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ТЕ ТРЕЙД ИНВЕСТ АДСИЦ</v>
      </c>
      <c r="B1311" s="625" t="str">
        <f t="shared" si="79"/>
        <v>207612201</v>
      </c>
      <c r="C1311" s="629">
        <f t="shared" si="80"/>
        <v>45930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ТЕ ТРЕЙД ИНВЕСТ АДСИЦ</v>
      </c>
      <c r="B1312" s="625" t="str">
        <f t="shared" si="79"/>
        <v>207612201</v>
      </c>
      <c r="C1312" s="629">
        <f t="shared" si="80"/>
        <v>45930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ТЕ ТРЕЙД ИНВЕСТ АДСИЦ</v>
      </c>
      <c r="B1313" s="625" t="str">
        <f t="shared" si="79"/>
        <v>207612201</v>
      </c>
      <c r="C1313" s="629">
        <f t="shared" si="80"/>
        <v>45930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ТЕ ТРЕЙД ИНВЕСТ АДСИЦ</v>
      </c>
      <c r="B1314" s="625" t="str">
        <f t="shared" si="79"/>
        <v>207612201</v>
      </c>
      <c r="C1314" s="629">
        <f t="shared" si="80"/>
        <v>45930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ТЕ ТРЕЙД ИНВЕСТ АДСИЦ</v>
      </c>
      <c r="B1315" s="625" t="str">
        <f t="shared" si="79"/>
        <v>207612201</v>
      </c>
      <c r="C1315" s="629">
        <f t="shared" si="80"/>
        <v>45930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ТЕ ТРЕЙД ИНВЕСТ АДСИЦ</v>
      </c>
      <c r="B1316" s="625" t="str">
        <f t="shared" si="79"/>
        <v>207612201</v>
      </c>
      <c r="C1316" s="629">
        <f t="shared" si="80"/>
        <v>45930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ТЕ ТРЕЙД ИНВЕСТ АДСИЦ</v>
      </c>
      <c r="B1317" s="625" t="str">
        <f t="shared" si="79"/>
        <v>207612201</v>
      </c>
      <c r="C1317" s="629">
        <f t="shared" si="80"/>
        <v>45930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ТЕ ТРЕЙД ИНВЕСТ АДСИЦ</v>
      </c>
      <c r="B1318" s="625" t="str">
        <f t="shared" si="79"/>
        <v>207612201</v>
      </c>
      <c r="C1318" s="629">
        <f t="shared" si="80"/>
        <v>45930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ТЕ ТРЕЙД ИНВЕСТ АДСИЦ</v>
      </c>
      <c r="B1319" s="625" t="str">
        <f t="shared" si="79"/>
        <v>207612201</v>
      </c>
      <c r="C1319" s="629">
        <f t="shared" si="80"/>
        <v>45930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ТЕ ТРЕЙД ИНВЕСТ АДСИЦ</v>
      </c>
      <c r="B1320" s="625" t="str">
        <f t="shared" si="79"/>
        <v>207612201</v>
      </c>
      <c r="C1320" s="629">
        <f t="shared" si="80"/>
        <v>45930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ТЕ ТРЕЙД ИНВЕСТ АДСИЦ</v>
      </c>
      <c r="B1321" s="625" t="str">
        <f t="shared" si="79"/>
        <v>207612201</v>
      </c>
      <c r="C1321" s="629">
        <f t="shared" si="80"/>
        <v>45930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ТЕ ТРЕЙД ИНВЕСТ АДСИЦ</v>
      </c>
      <c r="B1322" s="625" t="str">
        <f t="shared" si="79"/>
        <v>207612201</v>
      </c>
      <c r="C1322" s="629">
        <f t="shared" si="80"/>
        <v>45930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ТЕ ТРЕЙД ИНВЕСТ АДСИЦ</v>
      </c>
      <c r="B1323" s="625" t="str">
        <f t="shared" si="79"/>
        <v>207612201</v>
      </c>
      <c r="C1323" s="629">
        <f t="shared" si="80"/>
        <v>45930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ТЕ ТРЕЙД ИНВЕСТ АДСИЦ</v>
      </c>
      <c r="B1324" s="625" t="str">
        <f t="shared" si="79"/>
        <v>207612201</v>
      </c>
      <c r="C1324" s="629">
        <f t="shared" si="80"/>
        <v>45930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ТЕ ТРЕЙД ИНВЕСТ АДСИЦ</v>
      </c>
      <c r="B1325" s="625" t="str">
        <f t="shared" si="79"/>
        <v>207612201</v>
      </c>
      <c r="C1325" s="629">
        <f t="shared" si="80"/>
        <v>45930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ТЕ ТРЕЙД ИНВЕСТ АДСИЦ</v>
      </c>
      <c r="B1326" s="625" t="str">
        <f t="shared" si="79"/>
        <v>207612201</v>
      </c>
      <c r="C1326" s="629">
        <f t="shared" si="80"/>
        <v>45930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0</v>
      </c>
    </row>
    <row r="1327" spans="1:8">
      <c r="A1327" s="625" t="str">
        <f t="shared" si="78"/>
        <v>ТЕ ТРЕЙД ИНВЕСТ АДСИЦ</v>
      </c>
      <c r="B1327" s="625" t="str">
        <f t="shared" si="79"/>
        <v>207612201</v>
      </c>
      <c r="C1327" s="629">
        <f t="shared" si="80"/>
        <v>45930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0</v>
      </c>
    </row>
    <row r="1328" spans="1:8">
      <c r="A1328" s="625" t="str">
        <f t="shared" si="78"/>
        <v>ТЕ ТРЕЙД ИНВЕСТ АДСИЦ</v>
      </c>
      <c r="B1328" s="625" t="str">
        <f t="shared" si="79"/>
        <v>207612201</v>
      </c>
      <c r="C1328" s="629">
        <f t="shared" si="80"/>
        <v>45930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ТЕ ТРЕЙД ИНВЕСТ АДСИЦ</v>
      </c>
      <c r="B1329" s="625" t="str">
        <f t="shared" si="79"/>
        <v>207612201</v>
      </c>
      <c r="C1329" s="629">
        <f t="shared" si="80"/>
        <v>45930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ТЕ ТРЕЙД ИНВЕСТ АДСИЦ</v>
      </c>
      <c r="B1330" s="625" t="str">
        <f t="shared" si="79"/>
        <v>207612201</v>
      </c>
      <c r="C1330" s="629">
        <f t="shared" si="80"/>
        <v>45930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0</v>
      </c>
    </row>
    <row r="1331" spans="1:8">
      <c r="A1331" s="625" t="str">
        <f t="shared" si="78"/>
        <v>ТЕ ТРЕЙД ИНВЕСТ АДСИЦ</v>
      </c>
      <c r="B1331" s="625" t="str">
        <f t="shared" si="79"/>
        <v>207612201</v>
      </c>
      <c r="C1331" s="629">
        <f t="shared" si="80"/>
        <v>45930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ТЕ ТРЕЙД ИНВЕСТ АДСИЦ</v>
      </c>
      <c r="B1332" s="625" t="str">
        <f t="shared" si="79"/>
        <v>207612201</v>
      </c>
      <c r="C1332" s="629">
        <f t="shared" si="80"/>
        <v>45930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ТЕ ТРЕЙД ИНВЕСТ АДСИЦ</v>
      </c>
      <c r="B1333" s="625" t="str">
        <f t="shared" si="79"/>
        <v>207612201</v>
      </c>
      <c r="C1333" s="629">
        <f t="shared" si="80"/>
        <v>45930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ТЕ ТРЕЙД ИНВЕСТ АДСИЦ</v>
      </c>
      <c r="B1334" s="625" t="str">
        <f t="shared" si="79"/>
        <v>207612201</v>
      </c>
      <c r="C1334" s="629">
        <f t="shared" si="80"/>
        <v>45930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ТЕ ТРЕЙД ИНВЕСТ АДСИЦ</v>
      </c>
      <c r="B1335" s="625" t="str">
        <f t="shared" si="79"/>
        <v>207612201</v>
      </c>
      <c r="C1335" s="629">
        <f t="shared" si="80"/>
        <v>45930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980</v>
      </c>
    </row>
    <row r="2" spans="1:6" ht="15.7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73" zoomScaleNormal="85" zoomScaleSheetLayoutView="100" workbookViewId="0">
      <selection activeCell="G34" sqref="G34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511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ТЕ ТРЕЙД ИНВЕСТ АДСИЦ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207612201</v>
      </c>
      <c r="B5" s="13"/>
      <c r="C5" s="13"/>
      <c r="D5" s="13"/>
      <c r="H5" s="66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5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1.5">
      <c r="A8" s="68" t="s">
        <v>27</v>
      </c>
      <c r="B8" s="69" t="s">
        <v>28</v>
      </c>
      <c r="C8" s="70" t="s">
        <v>29</v>
      </c>
      <c r="D8" s="71" t="s">
        <v>30</v>
      </c>
      <c r="E8" s="160" t="s">
        <v>31</v>
      </c>
      <c r="F8" s="69" t="s">
        <v>28</v>
      </c>
      <c r="G8" s="70" t="s">
        <v>32</v>
      </c>
      <c r="H8" s="71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.5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4" t="s">
        <v>36</v>
      </c>
      <c r="B10" s="185"/>
      <c r="C10" s="527"/>
      <c r="D10" s="528"/>
      <c r="E10" s="184" t="s">
        <v>37</v>
      </c>
      <c r="F10" s="187"/>
      <c r="G10" s="539"/>
      <c r="H10" s="540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2" t="s">
        <v>38</v>
      </c>
      <c r="B11" s="74"/>
      <c r="C11" s="529"/>
      <c r="D11" s="530"/>
      <c r="E11" s="82" t="s">
        <v>39</v>
      </c>
      <c r="F11" s="161"/>
      <c r="G11" s="541"/>
      <c r="H11" s="542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700</v>
      </c>
      <c r="H12" s="158">
        <v>700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/>
      <c r="H13" s="158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3" t="s">
        <v>48</v>
      </c>
      <c r="B14" s="75" t="s">
        <v>49</v>
      </c>
      <c r="C14" s="159"/>
      <c r="D14" s="158"/>
      <c r="E14" s="73" t="s">
        <v>50</v>
      </c>
      <c r="F14" s="77" t="s">
        <v>51</v>
      </c>
      <c r="G14" s="159"/>
      <c r="H14" s="158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3" t="s">
        <v>56</v>
      </c>
      <c r="B16" s="75" t="s">
        <v>57</v>
      </c>
      <c r="C16" s="159"/>
      <c r="D16" s="158"/>
      <c r="E16" s="162" t="s">
        <v>58</v>
      </c>
      <c r="F16" s="77" t="s">
        <v>59</v>
      </c>
      <c r="G16" s="159"/>
      <c r="H16" s="158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3" t="s">
        <v>60</v>
      </c>
      <c r="B17" s="75" t="s">
        <v>61</v>
      </c>
      <c r="C17" s="159"/>
      <c r="D17" s="158"/>
      <c r="E17" s="162" t="s">
        <v>62</v>
      </c>
      <c r="F17" s="77" t="s">
        <v>63</v>
      </c>
      <c r="G17" s="159"/>
      <c r="H17" s="158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.5">
      <c r="A18" s="73" t="s">
        <v>64</v>
      </c>
      <c r="B18" s="75" t="s">
        <v>65</v>
      </c>
      <c r="C18" s="159"/>
      <c r="D18" s="158"/>
      <c r="E18" s="427" t="s">
        <v>66</v>
      </c>
      <c r="F18" s="426" t="s">
        <v>67</v>
      </c>
      <c r="G18" s="543">
        <f>G12+G15+G16+G17</f>
        <v>700</v>
      </c>
      <c r="H18" s="544">
        <f>H12+H15+H16+H17</f>
        <v>700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5"/>
      <c r="H19" s="546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8" t="s">
        <v>71</v>
      </c>
      <c r="B20" s="79" t="s">
        <v>72</v>
      </c>
      <c r="C20" s="531">
        <f>SUM(C12:C19)</f>
        <v>0</v>
      </c>
      <c r="D20" s="532">
        <f>SUM(D12:D19)</f>
        <v>0</v>
      </c>
      <c r="E20" s="73" t="s">
        <v>73</v>
      </c>
      <c r="F20" s="77" t="s">
        <v>74</v>
      </c>
      <c r="G20" s="159"/>
      <c r="H20" s="158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2" t="s">
        <v>75</v>
      </c>
      <c r="B21" s="79" t="s">
        <v>76</v>
      </c>
      <c r="C21" s="422"/>
      <c r="D21" s="423"/>
      <c r="E21" s="73" t="s">
        <v>77</v>
      </c>
      <c r="F21" s="77" t="s">
        <v>78</v>
      </c>
      <c r="G21" s="159"/>
      <c r="H21" s="158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2" t="s">
        <v>79</v>
      </c>
      <c r="B22" s="79" t="s">
        <v>80</v>
      </c>
      <c r="C22" s="422"/>
      <c r="D22" s="423"/>
      <c r="E22" s="163" t="s">
        <v>81</v>
      </c>
      <c r="F22" s="77" t="s">
        <v>82</v>
      </c>
      <c r="G22" s="529">
        <f>SUM(G23:G25)</f>
        <v>0</v>
      </c>
      <c r="H22" s="530">
        <f>SUM(H23:H25)</f>
        <v>0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2" t="s">
        <v>83</v>
      </c>
      <c r="B23" s="75"/>
      <c r="C23" s="529"/>
      <c r="D23" s="530"/>
      <c r="E23" s="162" t="s">
        <v>84</v>
      </c>
      <c r="F23" s="77" t="s">
        <v>85</v>
      </c>
      <c r="G23" s="159"/>
      <c r="H23" s="158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/>
      <c r="H24" s="158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/>
      <c r="H25" s="158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3" t="s">
        <v>94</v>
      </c>
      <c r="B26" s="75" t="s">
        <v>95</v>
      </c>
      <c r="C26" s="159"/>
      <c r="D26" s="158"/>
      <c r="E26" s="430" t="s">
        <v>96</v>
      </c>
      <c r="F26" s="78" t="s">
        <v>97</v>
      </c>
      <c r="G26" s="531">
        <f>G20+G21+G22</f>
        <v>0</v>
      </c>
      <c r="H26" s="532">
        <f>H20+H21+H22</f>
        <v>0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3" t="s">
        <v>98</v>
      </c>
      <c r="B27" s="75" t="s">
        <v>99</v>
      </c>
      <c r="C27" s="159"/>
      <c r="D27" s="158"/>
      <c r="E27" s="82" t="s">
        <v>100</v>
      </c>
      <c r="F27" s="78"/>
      <c r="G27" s="545"/>
      <c r="H27" s="546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8" t="s">
        <v>101</v>
      </c>
      <c r="B28" s="79" t="s">
        <v>102</v>
      </c>
      <c r="C28" s="531">
        <f>SUM(C24:C27)</f>
        <v>0</v>
      </c>
      <c r="D28" s="532">
        <f>SUM(D24:D27)</f>
        <v>0</v>
      </c>
      <c r="E28" s="164" t="s">
        <v>103</v>
      </c>
      <c r="F28" s="77" t="s">
        <v>104</v>
      </c>
      <c r="G28" s="529">
        <f>SUM(G29:G31)</f>
        <v>-106</v>
      </c>
      <c r="H28" s="530">
        <f>SUM(H29:H31)</f>
        <v>-6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3"/>
      <c r="B29" s="75"/>
      <c r="C29" s="529"/>
      <c r="D29" s="530"/>
      <c r="E29" s="73" t="s">
        <v>105</v>
      </c>
      <c r="F29" s="77" t="s">
        <v>106</v>
      </c>
      <c r="G29" s="159"/>
      <c r="H29" s="158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2" t="s">
        <v>107</v>
      </c>
      <c r="B30" s="75"/>
      <c r="C30" s="529"/>
      <c r="D30" s="530"/>
      <c r="E30" s="163" t="s">
        <v>108</v>
      </c>
      <c r="F30" s="77" t="s">
        <v>109</v>
      </c>
      <c r="G30" s="159">
        <v>-106</v>
      </c>
      <c r="H30" s="158">
        <v>-6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/>
      <c r="H31" s="158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/>
      <c r="H32" s="158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8" t="s">
        <v>118</v>
      </c>
      <c r="B33" s="79" t="s">
        <v>119</v>
      </c>
      <c r="C33" s="531">
        <f>C31+C32</f>
        <v>0</v>
      </c>
      <c r="D33" s="532">
        <f>D31+D32</f>
        <v>0</v>
      </c>
      <c r="E33" s="162" t="s">
        <v>120</v>
      </c>
      <c r="F33" s="77" t="s">
        <v>121</v>
      </c>
      <c r="G33" s="159">
        <v>-81</v>
      </c>
      <c r="H33" s="158">
        <v>-102</v>
      </c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2" t="s">
        <v>122</v>
      </c>
      <c r="B34" s="75"/>
      <c r="C34" s="529"/>
      <c r="D34" s="530"/>
      <c r="E34" s="430" t="s">
        <v>123</v>
      </c>
      <c r="F34" s="78" t="s">
        <v>124</v>
      </c>
      <c r="G34" s="531">
        <f>G28+G32+G33</f>
        <v>-187</v>
      </c>
      <c r="H34" s="532">
        <f>H28+H32+H33</f>
        <v>-108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3" t="s">
        <v>125</v>
      </c>
      <c r="B35" s="75" t="s">
        <v>126</v>
      </c>
      <c r="C35" s="529">
        <f>SUM(C36:C39)</f>
        <v>0</v>
      </c>
      <c r="D35" s="530">
        <f>SUM(D36:D39)</f>
        <v>0</v>
      </c>
      <c r="E35" s="73"/>
      <c r="F35" s="81"/>
      <c r="G35" s="547"/>
      <c r="H35" s="548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3" t="s">
        <v>127</v>
      </c>
      <c r="B36" s="75" t="s">
        <v>128</v>
      </c>
      <c r="C36" s="159"/>
      <c r="D36" s="158"/>
      <c r="E36" s="165"/>
      <c r="F36" s="83"/>
      <c r="G36" s="547"/>
      <c r="H36" s="548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3" t="s">
        <v>129</v>
      </c>
      <c r="B37" s="75" t="s">
        <v>130</v>
      </c>
      <c r="C37" s="159"/>
      <c r="D37" s="158"/>
      <c r="E37" s="429" t="s">
        <v>131</v>
      </c>
      <c r="F37" s="81" t="s">
        <v>132</v>
      </c>
      <c r="G37" s="533">
        <f>G26+G18+G34</f>
        <v>513</v>
      </c>
      <c r="H37" s="534">
        <f>H26+H18+H34</f>
        <v>592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7"/>
      <c r="H38" s="548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.5" thickBot="1">
      <c r="A39" s="73" t="s">
        <v>135</v>
      </c>
      <c r="B39" s="75" t="s">
        <v>136</v>
      </c>
      <c r="C39" s="159"/>
      <c r="D39" s="158"/>
      <c r="E39" s="175"/>
      <c r="F39" s="176"/>
      <c r="G39" s="549"/>
      <c r="H39" s="550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3" t="s">
        <v>137</v>
      </c>
      <c r="B40" s="75" t="s">
        <v>138</v>
      </c>
      <c r="C40" s="529">
        <f>C41+C42+C44</f>
        <v>0</v>
      </c>
      <c r="D40" s="530">
        <f>D41+D42+D44</f>
        <v>0</v>
      </c>
      <c r="E40" s="177" t="s">
        <v>139</v>
      </c>
      <c r="F40" s="174" t="s">
        <v>140</v>
      </c>
      <c r="G40" s="516"/>
      <c r="H40" s="517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.5" thickBot="1">
      <c r="A41" s="73" t="s">
        <v>141</v>
      </c>
      <c r="B41" s="75" t="s">
        <v>142</v>
      </c>
      <c r="C41" s="159"/>
      <c r="D41" s="158"/>
      <c r="E41" s="179"/>
      <c r="F41" s="173"/>
      <c r="G41" s="549"/>
      <c r="H41" s="550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51"/>
      <c r="H42" s="552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7"/>
      <c r="H43" s="548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/>
      <c r="H45" s="158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19" t="s">
        <v>157</v>
      </c>
      <c r="B46" s="79" t="s">
        <v>158</v>
      </c>
      <c r="C46" s="531">
        <f>C35+C40+C45</f>
        <v>0</v>
      </c>
      <c r="D46" s="532">
        <f>D35+D40+D45</f>
        <v>0</v>
      </c>
      <c r="E46" s="163" t="s">
        <v>159</v>
      </c>
      <c r="F46" s="77" t="s">
        <v>160</v>
      </c>
      <c r="G46" s="159"/>
      <c r="H46" s="158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2" t="s">
        <v>161</v>
      </c>
      <c r="B47" s="72"/>
      <c r="C47" s="533"/>
      <c r="D47" s="534"/>
      <c r="E47" s="73" t="s">
        <v>162</v>
      </c>
      <c r="F47" s="77" t="s">
        <v>163</v>
      </c>
      <c r="G47" s="159"/>
      <c r="H47" s="158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3" t="s">
        <v>164</v>
      </c>
      <c r="B48" s="75" t="s">
        <v>165</v>
      </c>
      <c r="C48" s="159"/>
      <c r="D48" s="158"/>
      <c r="E48" s="163" t="s">
        <v>166</v>
      </c>
      <c r="F48" s="77" t="s">
        <v>167</v>
      </c>
      <c r="G48" s="159"/>
      <c r="H48" s="158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/>
      <c r="H49" s="158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9">
        <f>SUM(G44:G49)</f>
        <v>0</v>
      </c>
      <c r="H50" s="530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3" t="s">
        <v>98</v>
      </c>
      <c r="B51" s="75" t="s">
        <v>175</v>
      </c>
      <c r="C51" s="159"/>
      <c r="D51" s="158"/>
      <c r="E51" s="73"/>
      <c r="F51" s="77"/>
      <c r="G51" s="529"/>
      <c r="H51" s="530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8" t="s">
        <v>176</v>
      </c>
      <c r="B52" s="79" t="s">
        <v>177</v>
      </c>
      <c r="C52" s="531">
        <f>SUM(C48:C51)</f>
        <v>0</v>
      </c>
      <c r="D52" s="532">
        <f>SUM(D48:D51)</f>
        <v>0</v>
      </c>
      <c r="E52" s="163" t="s">
        <v>178</v>
      </c>
      <c r="F52" s="78" t="s">
        <v>179</v>
      </c>
      <c r="G52" s="159"/>
      <c r="H52" s="158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3" t="s">
        <v>180</v>
      </c>
      <c r="B53" s="79"/>
      <c r="C53" s="529"/>
      <c r="D53" s="530"/>
      <c r="E53" s="73" t="s">
        <v>181</v>
      </c>
      <c r="F53" s="78" t="s">
        <v>182</v>
      </c>
      <c r="G53" s="159"/>
      <c r="H53" s="158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2" t="s">
        <v>183</v>
      </c>
      <c r="B54" s="79" t="s">
        <v>184</v>
      </c>
      <c r="C54" s="424"/>
      <c r="D54" s="425"/>
      <c r="E54" s="73" t="s">
        <v>185</v>
      </c>
      <c r="F54" s="78" t="s">
        <v>186</v>
      </c>
      <c r="G54" s="159"/>
      <c r="H54" s="158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2" t="s">
        <v>187</v>
      </c>
      <c r="B55" s="79" t="s">
        <v>188</v>
      </c>
      <c r="C55" s="424"/>
      <c r="D55" s="425"/>
      <c r="E55" s="73" t="s">
        <v>189</v>
      </c>
      <c r="F55" s="78" t="s">
        <v>190</v>
      </c>
      <c r="G55" s="159"/>
      <c r="H55" s="158"/>
    </row>
    <row r="56" spans="1:28" ht="16.5" thickBot="1">
      <c r="A56" s="421" t="s">
        <v>191</v>
      </c>
      <c r="B56" s="170" t="s">
        <v>192</v>
      </c>
      <c r="C56" s="535">
        <f>C20+C21+C22+C28+C33+C46+C52+C54+C55</f>
        <v>0</v>
      </c>
      <c r="D56" s="536">
        <f>D20+D21+D22+D28+D33+D46+D52+D54+D55</f>
        <v>0</v>
      </c>
      <c r="E56" s="82" t="s">
        <v>193</v>
      </c>
      <c r="F56" s="81" t="s">
        <v>194</v>
      </c>
      <c r="G56" s="533">
        <f>G50+G52+G53+G54+G55</f>
        <v>0</v>
      </c>
      <c r="H56" s="534">
        <f>H50+H52+H53+H54+H55</f>
        <v>0</v>
      </c>
      <c r="M56" s="80"/>
    </row>
    <row r="57" spans="1:28">
      <c r="A57" s="171" t="s">
        <v>195</v>
      </c>
      <c r="B57" s="172"/>
      <c r="C57" s="527"/>
      <c r="D57" s="528"/>
      <c r="E57" s="171" t="s">
        <v>196</v>
      </c>
      <c r="F57" s="174"/>
      <c r="G57" s="527"/>
      <c r="H57" s="528"/>
    </row>
    <row r="58" spans="1:28">
      <c r="A58" s="82" t="s">
        <v>197</v>
      </c>
      <c r="B58" s="72"/>
      <c r="C58" s="533"/>
      <c r="D58" s="534"/>
      <c r="E58" s="82" t="s">
        <v>148</v>
      </c>
      <c r="F58" s="77"/>
      <c r="G58" s="529"/>
      <c r="H58" s="530"/>
      <c r="M58" s="80"/>
    </row>
    <row r="59" spans="1:28" ht="31.5">
      <c r="A59" s="73" t="s">
        <v>198</v>
      </c>
      <c r="B59" s="75" t="s">
        <v>199</v>
      </c>
      <c r="C59" s="159"/>
      <c r="D59" s="158"/>
      <c r="E59" s="163" t="s">
        <v>200</v>
      </c>
      <c r="F59" s="432" t="s">
        <v>201</v>
      </c>
      <c r="G59" s="159"/>
      <c r="H59" s="158"/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/>
      <c r="H60" s="158"/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9">
        <f>SUM(G62:G68)</f>
        <v>9</v>
      </c>
      <c r="H61" s="530">
        <f>SUM(H62:H68)</f>
        <v>19</v>
      </c>
    </row>
    <row r="62" spans="1:28">
      <c r="A62" s="73" t="s">
        <v>210</v>
      </c>
      <c r="B62" s="75" t="s">
        <v>211</v>
      </c>
      <c r="C62" s="159"/>
      <c r="D62" s="158"/>
      <c r="E62" s="162" t="s">
        <v>212</v>
      </c>
      <c r="F62" s="77" t="s">
        <v>213</v>
      </c>
      <c r="G62" s="159">
        <v>1</v>
      </c>
      <c r="H62" s="158">
        <v>1</v>
      </c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/>
      <c r="H63" s="158"/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v>2</v>
      </c>
      <c r="H64" s="158">
        <v>10</v>
      </c>
      <c r="M64" s="80"/>
    </row>
    <row r="65" spans="1:13">
      <c r="A65" s="428" t="s">
        <v>71</v>
      </c>
      <c r="B65" s="79" t="s">
        <v>222</v>
      </c>
      <c r="C65" s="531">
        <f>SUM(C59:C64)</f>
        <v>0</v>
      </c>
      <c r="D65" s="532">
        <f>SUM(D59:D64)</f>
        <v>0</v>
      </c>
      <c r="E65" s="73" t="s">
        <v>223</v>
      </c>
      <c r="F65" s="77" t="s">
        <v>224</v>
      </c>
      <c r="G65" s="159"/>
      <c r="H65" s="158"/>
    </row>
    <row r="66" spans="1:13">
      <c r="A66" s="73"/>
      <c r="B66" s="79"/>
      <c r="C66" s="529"/>
      <c r="D66" s="530"/>
      <c r="E66" s="73" t="s">
        <v>225</v>
      </c>
      <c r="F66" s="77" t="s">
        <v>226</v>
      </c>
      <c r="G66" s="159">
        <v>5</v>
      </c>
      <c r="H66" s="158">
        <v>6</v>
      </c>
    </row>
    <row r="67" spans="1:13">
      <c r="A67" s="82" t="s">
        <v>227</v>
      </c>
      <c r="B67" s="72"/>
      <c r="C67" s="533"/>
      <c r="D67" s="534"/>
      <c r="E67" s="73" t="s">
        <v>228</v>
      </c>
      <c r="F67" s="77" t="s">
        <v>229</v>
      </c>
      <c r="G67" s="159"/>
      <c r="H67" s="158">
        <v>1</v>
      </c>
    </row>
    <row r="68" spans="1:13">
      <c r="A68" s="73" t="s">
        <v>230</v>
      </c>
      <c r="B68" s="75" t="s">
        <v>231</v>
      </c>
      <c r="C68" s="159">
        <v>375</v>
      </c>
      <c r="D68" s="158">
        <v>375</v>
      </c>
      <c r="E68" s="73" t="s">
        <v>232</v>
      </c>
      <c r="F68" s="77" t="s">
        <v>233</v>
      </c>
      <c r="G68" s="159">
        <v>1</v>
      </c>
      <c r="H68" s="158">
        <v>1</v>
      </c>
    </row>
    <row r="69" spans="1:13">
      <c r="A69" s="73" t="s">
        <v>234</v>
      </c>
      <c r="B69" s="75" t="s">
        <v>235</v>
      </c>
      <c r="C69" s="159"/>
      <c r="D69" s="158"/>
      <c r="E69" s="163" t="s">
        <v>98</v>
      </c>
      <c r="F69" s="77" t="s">
        <v>236</v>
      </c>
      <c r="G69" s="159"/>
      <c r="H69" s="158"/>
    </row>
    <row r="70" spans="1:13">
      <c r="A70" s="73" t="s">
        <v>237</v>
      </c>
      <c r="B70" s="75" t="s">
        <v>238</v>
      </c>
      <c r="C70" s="159"/>
      <c r="D70" s="158"/>
      <c r="E70" s="73" t="s">
        <v>239</v>
      </c>
      <c r="F70" s="77" t="s">
        <v>240</v>
      </c>
      <c r="G70" s="159"/>
      <c r="H70" s="158"/>
    </row>
    <row r="71" spans="1:13">
      <c r="A71" s="73" t="s">
        <v>241</v>
      </c>
      <c r="B71" s="75" t="s">
        <v>242</v>
      </c>
      <c r="C71" s="159"/>
      <c r="D71" s="158"/>
      <c r="E71" s="420" t="s">
        <v>66</v>
      </c>
      <c r="F71" s="78" t="s">
        <v>243</v>
      </c>
      <c r="G71" s="531">
        <f>G59+G60+G61+G69+G70</f>
        <v>9</v>
      </c>
      <c r="H71" s="532">
        <f>H59+H60+H61+H69+H70</f>
        <v>19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9"/>
      <c r="H72" s="530"/>
    </row>
    <row r="73" spans="1:13">
      <c r="A73" s="73" t="s">
        <v>246</v>
      </c>
      <c r="B73" s="75" t="s">
        <v>247</v>
      </c>
      <c r="C73" s="159">
        <v>2</v>
      </c>
      <c r="D73" s="158">
        <v>3</v>
      </c>
      <c r="E73" s="419" t="s">
        <v>248</v>
      </c>
      <c r="F73" s="78" t="s">
        <v>249</v>
      </c>
      <c r="G73" s="424"/>
      <c r="H73" s="425"/>
    </row>
    <row r="74" spans="1:13">
      <c r="A74" s="73" t="s">
        <v>250</v>
      </c>
      <c r="B74" s="75" t="s">
        <v>251</v>
      </c>
      <c r="C74" s="159"/>
      <c r="D74" s="158"/>
      <c r="E74" s="507"/>
      <c r="F74" s="508"/>
      <c r="G74" s="529"/>
      <c r="H74" s="553"/>
    </row>
    <row r="75" spans="1:13">
      <c r="A75" s="73" t="s">
        <v>252</v>
      </c>
      <c r="B75" s="75" t="s">
        <v>253</v>
      </c>
      <c r="C75" s="159"/>
      <c r="D75" s="158"/>
      <c r="E75" s="431" t="s">
        <v>181</v>
      </c>
      <c r="F75" s="78" t="s">
        <v>254</v>
      </c>
      <c r="G75" s="424"/>
      <c r="H75" s="425"/>
    </row>
    <row r="76" spans="1:13">
      <c r="A76" s="428" t="s">
        <v>96</v>
      </c>
      <c r="B76" s="79" t="s">
        <v>255</v>
      </c>
      <c r="C76" s="531">
        <f>SUM(C68:C75)</f>
        <v>377</v>
      </c>
      <c r="D76" s="532">
        <f>SUM(D68:D75)</f>
        <v>378</v>
      </c>
      <c r="E76" s="507"/>
      <c r="F76" s="508"/>
      <c r="G76" s="529"/>
      <c r="H76" s="553"/>
    </row>
    <row r="77" spans="1:13">
      <c r="A77" s="73"/>
      <c r="B77" s="75"/>
      <c r="C77" s="529"/>
      <c r="D77" s="530"/>
      <c r="E77" s="419" t="s">
        <v>256</v>
      </c>
      <c r="F77" s="78" t="s">
        <v>257</v>
      </c>
      <c r="G77" s="424"/>
      <c r="H77" s="425"/>
    </row>
    <row r="78" spans="1:13">
      <c r="A78" s="82" t="s">
        <v>258</v>
      </c>
      <c r="B78" s="72"/>
      <c r="C78" s="533"/>
      <c r="D78" s="534"/>
      <c r="E78" s="73"/>
      <c r="F78" s="83"/>
      <c r="G78" s="547"/>
      <c r="H78" s="548"/>
      <c r="M78" s="80"/>
    </row>
    <row r="79" spans="1:13">
      <c r="A79" s="73" t="s">
        <v>259</v>
      </c>
      <c r="B79" s="75" t="s">
        <v>260</v>
      </c>
      <c r="C79" s="529">
        <f>SUM(C80:C82)</f>
        <v>0</v>
      </c>
      <c r="D79" s="530">
        <f>SUM(D80:D82)</f>
        <v>0</v>
      </c>
      <c r="E79" s="167" t="s">
        <v>261</v>
      </c>
      <c r="F79" s="81" t="s">
        <v>262</v>
      </c>
      <c r="G79" s="533">
        <f>G71+G73+G75+G77</f>
        <v>9</v>
      </c>
      <c r="H79" s="534">
        <f>H71+H73+H75+H77</f>
        <v>19</v>
      </c>
    </row>
    <row r="80" spans="1:13">
      <c r="A80" s="73" t="s">
        <v>263</v>
      </c>
      <c r="B80" s="75" t="s">
        <v>264</v>
      </c>
      <c r="C80" s="159"/>
      <c r="D80" s="158"/>
      <c r="E80" s="507"/>
      <c r="F80" s="508"/>
      <c r="G80" s="529"/>
      <c r="H80" s="553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4"/>
      <c r="H81" s="555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4"/>
      <c r="H82" s="555"/>
    </row>
    <row r="83" spans="1:13">
      <c r="A83" s="73" t="s">
        <v>269</v>
      </c>
      <c r="B83" s="75" t="s">
        <v>270</v>
      </c>
      <c r="C83" s="159"/>
      <c r="D83" s="158"/>
      <c r="E83" s="166"/>
      <c r="F83" s="85"/>
      <c r="G83" s="554"/>
      <c r="H83" s="555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4"/>
      <c r="H84" s="555"/>
    </row>
    <row r="85" spans="1:13">
      <c r="A85" s="428" t="s">
        <v>272</v>
      </c>
      <c r="B85" s="79" t="s">
        <v>273</v>
      </c>
      <c r="C85" s="531">
        <f>C84+C83+C79</f>
        <v>0</v>
      </c>
      <c r="D85" s="532">
        <f>D84+D83+D79</f>
        <v>0</v>
      </c>
      <c r="E85" s="166"/>
      <c r="F85" s="85"/>
      <c r="G85" s="554"/>
      <c r="H85" s="555"/>
    </row>
    <row r="86" spans="1:13">
      <c r="A86" s="73"/>
      <c r="B86" s="79"/>
      <c r="C86" s="529"/>
      <c r="D86" s="530"/>
      <c r="E86" s="169"/>
      <c r="F86" s="85"/>
      <c r="G86" s="554"/>
      <c r="H86" s="555"/>
      <c r="M86" s="80"/>
    </row>
    <row r="87" spans="1:13">
      <c r="A87" s="82" t="s">
        <v>274</v>
      </c>
      <c r="B87" s="75"/>
      <c r="C87" s="529"/>
      <c r="D87" s="530"/>
      <c r="E87" s="166"/>
      <c r="F87" s="85"/>
      <c r="G87" s="554"/>
      <c r="H87" s="555"/>
    </row>
    <row r="88" spans="1:13">
      <c r="A88" s="73" t="s">
        <v>275</v>
      </c>
      <c r="B88" s="75" t="s">
        <v>276</v>
      </c>
      <c r="C88" s="159"/>
      <c r="D88" s="158"/>
      <c r="E88" s="169"/>
      <c r="F88" s="85"/>
      <c r="G88" s="554"/>
      <c r="H88" s="555"/>
      <c r="M88" s="80"/>
    </row>
    <row r="89" spans="1:13">
      <c r="A89" s="73" t="s">
        <v>277</v>
      </c>
      <c r="B89" s="75" t="s">
        <v>278</v>
      </c>
      <c r="C89" s="159">
        <v>145</v>
      </c>
      <c r="D89" s="158">
        <v>233</v>
      </c>
      <c r="E89" s="166"/>
      <c r="F89" s="85"/>
      <c r="G89" s="554"/>
      <c r="H89" s="555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4"/>
      <c r="H90" s="555"/>
      <c r="M90" s="80"/>
    </row>
    <row r="91" spans="1:13">
      <c r="A91" s="73" t="s">
        <v>281</v>
      </c>
      <c r="B91" s="75" t="s">
        <v>282</v>
      </c>
      <c r="C91" s="159"/>
      <c r="D91" s="158"/>
      <c r="E91" s="166"/>
      <c r="F91" s="85"/>
      <c r="G91" s="554"/>
      <c r="H91" s="555"/>
    </row>
    <row r="92" spans="1:13">
      <c r="A92" s="428" t="s">
        <v>283</v>
      </c>
      <c r="B92" s="79" t="s">
        <v>284</v>
      </c>
      <c r="C92" s="531">
        <f>SUM(C88:C91)</f>
        <v>145</v>
      </c>
      <c r="D92" s="532">
        <f>SUM(D88:D91)</f>
        <v>233</v>
      </c>
      <c r="E92" s="166"/>
      <c r="F92" s="85"/>
      <c r="G92" s="554"/>
      <c r="H92" s="555"/>
      <c r="M92" s="80"/>
    </row>
    <row r="93" spans="1:13">
      <c r="A93" s="419" t="s">
        <v>285</v>
      </c>
      <c r="B93" s="79" t="s">
        <v>286</v>
      </c>
      <c r="C93" s="424"/>
      <c r="D93" s="425"/>
      <c r="E93" s="166"/>
      <c r="F93" s="85"/>
      <c r="G93" s="554"/>
      <c r="H93" s="555"/>
    </row>
    <row r="94" spans="1:13" ht="16.5" thickBot="1">
      <c r="A94" s="421" t="s">
        <v>287</v>
      </c>
      <c r="B94" s="170" t="s">
        <v>288</v>
      </c>
      <c r="C94" s="535">
        <f>C65+C76+C85+C92+C93</f>
        <v>522</v>
      </c>
      <c r="D94" s="536">
        <f>D65+D76+D85+D92+D93</f>
        <v>611</v>
      </c>
      <c r="E94" s="188"/>
      <c r="F94" s="189"/>
      <c r="G94" s="556"/>
      <c r="H94" s="557"/>
      <c r="M94" s="80"/>
    </row>
    <row r="95" spans="1:13" ht="32.25" thickBot="1">
      <c r="A95" s="433" t="s">
        <v>289</v>
      </c>
      <c r="B95" s="434" t="s">
        <v>290</v>
      </c>
      <c r="C95" s="537">
        <f>C94+C56</f>
        <v>522</v>
      </c>
      <c r="D95" s="538">
        <f>D94+D56</f>
        <v>611</v>
      </c>
      <c r="E95" s="190" t="s">
        <v>291</v>
      </c>
      <c r="F95" s="435" t="s">
        <v>292</v>
      </c>
      <c r="G95" s="537">
        <f>G37+G40+G56+G79</f>
        <v>522</v>
      </c>
      <c r="H95" s="538">
        <f>H37+H40+H56+H79</f>
        <v>611</v>
      </c>
    </row>
    <row r="96" spans="1:13">
      <c r="A96" s="143"/>
      <c r="B96" s="509"/>
      <c r="C96" s="143"/>
      <c r="D96" s="143"/>
      <c r="E96" s="510"/>
      <c r="M96" s="80"/>
    </row>
    <row r="97" spans="1:13">
      <c r="A97" s="512"/>
      <c r="B97" s="509"/>
      <c r="C97" s="143"/>
      <c r="D97" s="143"/>
      <c r="E97" s="510"/>
      <c r="M97" s="80"/>
    </row>
    <row r="98" spans="1:13">
      <c r="A98" s="612" t="s">
        <v>8</v>
      </c>
      <c r="B98" s="635">
        <f>pdeReportingDate</f>
        <v>45958</v>
      </c>
      <c r="C98" s="635"/>
      <c r="D98" s="635"/>
      <c r="E98" s="635"/>
      <c r="F98" s="635"/>
      <c r="G98" s="635"/>
      <c r="H98" s="635"/>
      <c r="M98" s="80"/>
    </row>
    <row r="99" spans="1:13">
      <c r="A99" s="612"/>
      <c r="B99" s="44"/>
      <c r="C99" s="44"/>
      <c r="D99" s="44"/>
      <c r="E99" s="44"/>
      <c r="F99" s="44"/>
      <c r="G99" s="44"/>
      <c r="H99" s="44"/>
      <c r="M99" s="80"/>
    </row>
    <row r="100" spans="1:13">
      <c r="A100" s="613" t="s">
        <v>293</v>
      </c>
      <c r="B100" s="636" t="str">
        <f>authorName</f>
        <v>Прайм Бизнес Консулинг АД</v>
      </c>
      <c r="C100" s="636"/>
      <c r="D100" s="636"/>
      <c r="E100" s="636"/>
      <c r="F100" s="636"/>
      <c r="G100" s="636"/>
      <c r="H100" s="636"/>
    </row>
    <row r="101" spans="1:13">
      <c r="A101" s="613"/>
      <c r="B101" s="65"/>
      <c r="C101" s="65"/>
      <c r="D101" s="65"/>
      <c r="E101" s="65"/>
      <c r="F101" s="65"/>
      <c r="G101" s="65"/>
      <c r="H101" s="65"/>
    </row>
    <row r="102" spans="1:13">
      <c r="A102" s="613" t="s">
        <v>13</v>
      </c>
      <c r="B102" s="637"/>
      <c r="C102" s="637"/>
      <c r="D102" s="637"/>
      <c r="E102" s="637"/>
      <c r="F102" s="637"/>
      <c r="G102" s="637"/>
      <c r="H102" s="637"/>
    </row>
    <row r="103" spans="1:13" ht="21.75" customHeight="1">
      <c r="A103" s="614"/>
      <c r="B103" s="634" t="s">
        <v>294</v>
      </c>
      <c r="C103" s="634"/>
      <c r="D103" s="634"/>
      <c r="E103" s="634"/>
      <c r="M103" s="80"/>
    </row>
    <row r="104" spans="1:13" ht="21.75" customHeight="1">
      <c r="A104" s="614"/>
      <c r="B104" s="634" t="s">
        <v>294</v>
      </c>
      <c r="C104" s="634"/>
      <c r="D104" s="634"/>
      <c r="E104" s="634"/>
    </row>
    <row r="105" spans="1:13" ht="21.75" customHeight="1">
      <c r="A105" s="614"/>
      <c r="B105" s="634" t="s">
        <v>294</v>
      </c>
      <c r="C105" s="634"/>
      <c r="D105" s="634"/>
      <c r="E105" s="634"/>
      <c r="M105" s="80"/>
    </row>
    <row r="106" spans="1:13" ht="21.75" customHeight="1">
      <c r="A106" s="614"/>
      <c r="B106" s="634" t="s">
        <v>294</v>
      </c>
      <c r="C106" s="634"/>
      <c r="D106" s="634"/>
      <c r="E106" s="634"/>
    </row>
    <row r="107" spans="1:13" ht="21.75" customHeight="1">
      <c r="A107" s="614"/>
      <c r="B107" s="634"/>
      <c r="C107" s="634"/>
      <c r="D107" s="634"/>
      <c r="E107" s="634"/>
      <c r="M107" s="80"/>
    </row>
    <row r="108" spans="1:13" ht="21.75" customHeight="1">
      <c r="A108" s="614"/>
      <c r="B108" s="634"/>
      <c r="C108" s="634"/>
      <c r="D108" s="634"/>
      <c r="E108" s="634"/>
    </row>
    <row r="109" spans="1:13" ht="21.75" customHeight="1">
      <c r="A109" s="614"/>
      <c r="B109" s="634"/>
      <c r="C109" s="634"/>
      <c r="D109" s="634"/>
      <c r="E109" s="634"/>
      <c r="M109" s="80"/>
    </row>
    <row r="117" spans="5:13">
      <c r="E117" s="510"/>
    </row>
    <row r="119" spans="5:13">
      <c r="E119" s="510"/>
      <c r="M119" s="80"/>
    </row>
    <row r="121" spans="5:13">
      <c r="E121" s="510"/>
      <c r="M121" s="80"/>
    </row>
    <row r="123" spans="5:13">
      <c r="E123" s="510"/>
    </row>
    <row r="125" spans="5:13">
      <c r="E125" s="510"/>
      <c r="M125" s="80"/>
    </row>
    <row r="127" spans="5:13">
      <c r="E127" s="51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10"/>
      <c r="M135" s="80"/>
    </row>
    <row r="137" spans="5:13">
      <c r="E137" s="510"/>
      <c r="M137" s="80"/>
    </row>
    <row r="139" spans="5:13">
      <c r="E139" s="510"/>
      <c r="M139" s="80"/>
    </row>
    <row r="141" spans="5:13">
      <c r="E141" s="510"/>
      <c r="M141" s="80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0"/>
    </row>
    <row r="151" spans="5:13">
      <c r="M151" s="80"/>
    </row>
    <row r="153" spans="5:13">
      <c r="M153" s="80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zoomScale="120" zoomScaleNormal="70" zoomScaleSheetLayoutView="120" workbookViewId="0">
      <selection activeCell="D29" sqref="D29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ТЕ ТРЕЙД ИНВЕСТ АДСИЦ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207612201</v>
      </c>
      <c r="B5" s="503"/>
      <c r="C5" s="503"/>
      <c r="D5" s="503"/>
      <c r="E5" s="11"/>
      <c r="F5" s="64"/>
      <c r="G5" s="65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4"/>
      <c r="G6" s="67"/>
      <c r="H6" s="11"/>
    </row>
    <row r="7" spans="1:9" ht="16.5" thickBot="1">
      <c r="A7" s="25"/>
      <c r="B7" s="11"/>
      <c r="G7" s="11"/>
      <c r="H7" s="28" t="s">
        <v>26</v>
      </c>
    </row>
    <row r="8" spans="1:9" ht="31.5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5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2"/>
      <c r="G10" s="562"/>
      <c r="H10" s="563"/>
      <c r="I10" s="619"/>
    </row>
    <row r="11" spans="1:9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74"/>
      <c r="D12" s="275"/>
      <c r="E12" s="156" t="s">
        <v>304</v>
      </c>
      <c r="F12" s="201" t="s">
        <v>305</v>
      </c>
      <c r="G12" s="274"/>
      <c r="H12" s="275"/>
    </row>
    <row r="13" spans="1:9">
      <c r="A13" s="156" t="s">
        <v>306</v>
      </c>
      <c r="B13" s="154" t="s">
        <v>307</v>
      </c>
      <c r="C13" s="274">
        <v>28</v>
      </c>
      <c r="D13" s="275">
        <v>35</v>
      </c>
      <c r="E13" s="156" t="s">
        <v>308</v>
      </c>
      <c r="F13" s="201" t="s">
        <v>309</v>
      </c>
      <c r="G13" s="274"/>
      <c r="H13" s="275"/>
    </row>
    <row r="14" spans="1:9">
      <c r="A14" s="156" t="s">
        <v>310</v>
      </c>
      <c r="B14" s="154" t="s">
        <v>311</v>
      </c>
      <c r="C14" s="274"/>
      <c r="D14" s="275"/>
      <c r="E14" s="156" t="s">
        <v>312</v>
      </c>
      <c r="F14" s="201" t="s">
        <v>313</v>
      </c>
      <c r="G14" s="274"/>
      <c r="H14" s="275"/>
    </row>
    <row r="15" spans="1:9">
      <c r="A15" s="156" t="s">
        <v>314</v>
      </c>
      <c r="B15" s="154" t="s">
        <v>315</v>
      </c>
      <c r="C15" s="274">
        <v>48</v>
      </c>
      <c r="D15" s="275">
        <v>27</v>
      </c>
      <c r="E15" s="156" t="s">
        <v>98</v>
      </c>
      <c r="F15" s="201" t="s">
        <v>316</v>
      </c>
      <c r="G15" s="274"/>
      <c r="H15" s="275"/>
    </row>
    <row r="16" spans="1:9">
      <c r="A16" s="156" t="s">
        <v>317</v>
      </c>
      <c r="B16" s="154" t="s">
        <v>318</v>
      </c>
      <c r="C16" s="274">
        <v>3</v>
      </c>
      <c r="D16" s="275">
        <v>6</v>
      </c>
      <c r="E16" s="197" t="s">
        <v>71</v>
      </c>
      <c r="F16" s="223" t="s">
        <v>319</v>
      </c>
      <c r="G16" s="558">
        <f>SUM(G12:G15)</f>
        <v>0</v>
      </c>
      <c r="H16" s="559">
        <f>SUM(H12:H15)</f>
        <v>0</v>
      </c>
    </row>
    <row r="17" spans="1:8" ht="31.5">
      <c r="A17" s="156" t="s">
        <v>320</v>
      </c>
      <c r="B17" s="154" t="s">
        <v>321</v>
      </c>
      <c r="C17" s="274"/>
      <c r="D17" s="275"/>
      <c r="E17" s="156"/>
      <c r="F17" s="198"/>
      <c r="G17" s="152"/>
      <c r="H17" s="203"/>
    </row>
    <row r="18" spans="1:8" ht="31.5">
      <c r="A18" s="156" t="s">
        <v>322</v>
      </c>
      <c r="B18" s="154" t="s">
        <v>323</v>
      </c>
      <c r="C18" s="274"/>
      <c r="D18" s="275"/>
      <c r="E18" s="195" t="s">
        <v>324</v>
      </c>
      <c r="F18" s="199" t="s">
        <v>325</v>
      </c>
      <c r="G18" s="567"/>
      <c r="H18" s="568"/>
    </row>
    <row r="19" spans="1:8">
      <c r="A19" s="156" t="s">
        <v>326</v>
      </c>
      <c r="B19" s="154" t="s">
        <v>327</v>
      </c>
      <c r="C19" s="274"/>
      <c r="D19" s="275"/>
      <c r="E19" s="156" t="s">
        <v>328</v>
      </c>
      <c r="F19" s="198" t="s">
        <v>329</v>
      </c>
      <c r="G19" s="274"/>
      <c r="H19" s="275"/>
    </row>
    <row r="20" spans="1:8">
      <c r="A20" s="196" t="s">
        <v>330</v>
      </c>
      <c r="B20" s="154" t="s">
        <v>331</v>
      </c>
      <c r="C20" s="274"/>
      <c r="D20" s="275"/>
      <c r="E20" s="195"/>
      <c r="F20" s="153"/>
      <c r="G20" s="152"/>
      <c r="H20" s="203"/>
    </row>
    <row r="21" spans="1:8">
      <c r="A21" s="196" t="s">
        <v>332</v>
      </c>
      <c r="B21" s="154" t="s">
        <v>333</v>
      </c>
      <c r="C21" s="274"/>
      <c r="D21" s="275"/>
      <c r="E21" s="195" t="s">
        <v>334</v>
      </c>
      <c r="F21" s="153"/>
      <c r="G21" s="152"/>
      <c r="H21" s="203"/>
    </row>
    <row r="22" spans="1:8">
      <c r="A22" s="197" t="s">
        <v>71</v>
      </c>
      <c r="B22" s="155" t="s">
        <v>335</v>
      </c>
      <c r="C22" s="558">
        <f>SUM(C12:C18)+C19</f>
        <v>79</v>
      </c>
      <c r="D22" s="559">
        <f>SUM(D12:D18)+D19</f>
        <v>68</v>
      </c>
      <c r="E22" s="156" t="s">
        <v>336</v>
      </c>
      <c r="F22" s="198" t="s">
        <v>337</v>
      </c>
      <c r="G22" s="274"/>
      <c r="H22" s="275"/>
    </row>
    <row r="23" spans="1:8">
      <c r="A23" s="195"/>
      <c r="B23" s="154"/>
      <c r="C23" s="152"/>
      <c r="D23" s="203"/>
      <c r="E23" s="196" t="s">
        <v>338</v>
      </c>
      <c r="F23" s="198" t="s">
        <v>339</v>
      </c>
      <c r="G23" s="274"/>
      <c r="H23" s="275"/>
    </row>
    <row r="24" spans="1:8" ht="31.5">
      <c r="A24" s="195" t="s">
        <v>340</v>
      </c>
      <c r="B24" s="198"/>
      <c r="C24" s="152"/>
      <c r="D24" s="203"/>
      <c r="E24" s="156" t="s">
        <v>341</v>
      </c>
      <c r="F24" s="198" t="s">
        <v>342</v>
      </c>
      <c r="G24" s="274"/>
      <c r="H24" s="275"/>
    </row>
    <row r="25" spans="1:8" ht="31.5">
      <c r="A25" s="156" t="s">
        <v>343</v>
      </c>
      <c r="B25" s="198" t="s">
        <v>344</v>
      </c>
      <c r="C25" s="274"/>
      <c r="D25" s="275"/>
      <c r="E25" s="156" t="s">
        <v>345</v>
      </c>
      <c r="F25" s="198" t="s">
        <v>346</v>
      </c>
      <c r="G25" s="274"/>
      <c r="H25" s="275"/>
    </row>
    <row r="26" spans="1:8" ht="31.5">
      <c r="A26" s="156" t="s">
        <v>347</v>
      </c>
      <c r="B26" s="198" t="s">
        <v>348</v>
      </c>
      <c r="C26" s="274"/>
      <c r="D26" s="275"/>
      <c r="E26" s="156" t="s">
        <v>349</v>
      </c>
      <c r="F26" s="198" t="s">
        <v>350</v>
      </c>
      <c r="G26" s="274"/>
      <c r="H26" s="275"/>
    </row>
    <row r="27" spans="1:8" ht="31.5">
      <c r="A27" s="156" t="s">
        <v>351</v>
      </c>
      <c r="B27" s="198" t="s">
        <v>352</v>
      </c>
      <c r="C27" s="274"/>
      <c r="D27" s="275"/>
      <c r="E27" s="197" t="s">
        <v>123</v>
      </c>
      <c r="F27" s="199" t="s">
        <v>353</v>
      </c>
      <c r="G27" s="558">
        <f>SUM(G22:G26)</f>
        <v>0</v>
      </c>
      <c r="H27" s="559">
        <f>SUM(H22:H26)</f>
        <v>0</v>
      </c>
    </row>
    <row r="28" spans="1:8">
      <c r="A28" s="156" t="s">
        <v>98</v>
      </c>
      <c r="B28" s="198" t="s">
        <v>354</v>
      </c>
      <c r="C28" s="274">
        <v>2</v>
      </c>
      <c r="D28" s="275">
        <v>1</v>
      </c>
      <c r="E28" s="196"/>
      <c r="F28" s="153"/>
      <c r="G28" s="152"/>
      <c r="H28" s="203"/>
    </row>
    <row r="29" spans="1:8">
      <c r="A29" s="197" t="s">
        <v>96</v>
      </c>
      <c r="B29" s="199" t="s">
        <v>355</v>
      </c>
      <c r="C29" s="558">
        <f>SUM(C25:C28)</f>
        <v>2</v>
      </c>
      <c r="D29" s="559">
        <f>SUM(D25:D28)</f>
        <v>1</v>
      </c>
      <c r="E29" s="156"/>
      <c r="F29" s="153"/>
      <c r="G29" s="152"/>
      <c r="H29" s="203"/>
    </row>
    <row r="30" spans="1:8" ht="16.5" thickBot="1">
      <c r="A30" s="214"/>
      <c r="B30" s="215"/>
      <c r="C30" s="226"/>
      <c r="D30" s="227"/>
      <c r="E30" s="216"/>
      <c r="F30" s="224"/>
      <c r="G30" s="218"/>
      <c r="H30" s="219"/>
    </row>
    <row r="31" spans="1:8" ht="31.5">
      <c r="A31" s="210" t="s">
        <v>356</v>
      </c>
      <c r="B31" s="192" t="s">
        <v>357</v>
      </c>
      <c r="C31" s="212">
        <f>C29+C22</f>
        <v>81</v>
      </c>
      <c r="D31" s="213">
        <f>D29+D22</f>
        <v>69</v>
      </c>
      <c r="E31" s="210" t="s">
        <v>358</v>
      </c>
      <c r="F31" s="225" t="s">
        <v>359</v>
      </c>
      <c r="G31" s="212">
        <f>G16+G18+G27</f>
        <v>0</v>
      </c>
      <c r="H31" s="213">
        <f>H16+H18+H27</f>
        <v>0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>
      <c r="A33" s="194" t="s">
        <v>360</v>
      </c>
      <c r="B33" s="150" t="s">
        <v>361</v>
      </c>
      <c r="C33" s="202">
        <f>IF((G31-C31)&gt;0,G31-C31,0)</f>
        <v>0</v>
      </c>
      <c r="D33" s="204">
        <f>IF((H31-D31)&gt;0,H31-D31,0)</f>
        <v>0</v>
      </c>
      <c r="E33" s="194" t="s">
        <v>362</v>
      </c>
      <c r="F33" s="199" t="s">
        <v>363</v>
      </c>
      <c r="G33" s="558">
        <f>IF((C31-G31)&gt;0,C31-G31,0)</f>
        <v>81</v>
      </c>
      <c r="H33" s="559">
        <f>IF((D31-H31)&gt;0,D31-H31,0)</f>
        <v>69</v>
      </c>
    </row>
    <row r="34" spans="1:8" ht="31.5">
      <c r="A34" s="200" t="s">
        <v>364</v>
      </c>
      <c r="B34" s="199" t="s">
        <v>365</v>
      </c>
      <c r="C34" s="274"/>
      <c r="D34" s="275"/>
      <c r="E34" s="195" t="s">
        <v>366</v>
      </c>
      <c r="F34" s="198" t="s">
        <v>367</v>
      </c>
      <c r="G34" s="274"/>
      <c r="H34" s="275"/>
    </row>
    <row r="35" spans="1:8">
      <c r="A35" s="195" t="s">
        <v>368</v>
      </c>
      <c r="B35" s="199" t="s">
        <v>369</v>
      </c>
      <c r="C35" s="274"/>
      <c r="D35" s="275"/>
      <c r="E35" s="195" t="s">
        <v>370</v>
      </c>
      <c r="F35" s="198" t="s">
        <v>371</v>
      </c>
      <c r="G35" s="274"/>
      <c r="H35" s="275"/>
    </row>
    <row r="36" spans="1:8" ht="16.5" thickBot="1">
      <c r="A36" s="217" t="s">
        <v>372</v>
      </c>
      <c r="B36" s="215" t="s">
        <v>373</v>
      </c>
      <c r="C36" s="564">
        <f>C31-C34+C35</f>
        <v>81</v>
      </c>
      <c r="D36" s="565">
        <f>D31-D34+D35</f>
        <v>69</v>
      </c>
      <c r="E36" s="221" t="s">
        <v>374</v>
      </c>
      <c r="F36" s="215" t="s">
        <v>375</v>
      </c>
      <c r="G36" s="226">
        <f>G35-G34+G31</f>
        <v>0</v>
      </c>
      <c r="H36" s="227">
        <f>H35-H34+H31</f>
        <v>0</v>
      </c>
    </row>
    <row r="37" spans="1:8">
      <c r="A37" s="220" t="s">
        <v>376</v>
      </c>
      <c r="B37" s="192" t="s">
        <v>377</v>
      </c>
      <c r="C37" s="212">
        <f>IF((G36-C36)&gt;0,G36-C36,0)</f>
        <v>0</v>
      </c>
      <c r="D37" s="213">
        <f>IF((H36-D36)&gt;0,H36-D36,0)</f>
        <v>0</v>
      </c>
      <c r="E37" s="220" t="s">
        <v>378</v>
      </c>
      <c r="F37" s="225" t="s">
        <v>379</v>
      </c>
      <c r="G37" s="212">
        <f>IF((C36-G36)&gt;0,C36-G36,0)</f>
        <v>81</v>
      </c>
      <c r="H37" s="213">
        <f>IF((D36-H36)&gt;0,D36-H36,0)</f>
        <v>69</v>
      </c>
    </row>
    <row r="38" spans="1:8">
      <c r="A38" s="195" t="s">
        <v>380</v>
      </c>
      <c r="B38" s="199" t="s">
        <v>381</v>
      </c>
      <c r="C38" s="558">
        <f>C39+C40+C41</f>
        <v>0</v>
      </c>
      <c r="D38" s="559">
        <f>D39+D40+D41</f>
        <v>0</v>
      </c>
      <c r="E38" s="205"/>
      <c r="F38" s="153"/>
      <c r="G38" s="152"/>
      <c r="H38" s="203"/>
    </row>
    <row r="39" spans="1:8" ht="31.5">
      <c r="A39" s="156" t="s">
        <v>382</v>
      </c>
      <c r="B39" s="198" t="s">
        <v>383</v>
      </c>
      <c r="C39" s="274"/>
      <c r="D39" s="275"/>
      <c r="E39" s="205"/>
      <c r="F39" s="153"/>
      <c r="G39" s="152"/>
      <c r="H39" s="203"/>
    </row>
    <row r="40" spans="1:8" ht="31.5">
      <c r="A40" s="156" t="s">
        <v>384</v>
      </c>
      <c r="B40" s="201" t="s">
        <v>385</v>
      </c>
      <c r="C40" s="274"/>
      <c r="D40" s="275"/>
      <c r="E40" s="205"/>
      <c r="F40" s="198"/>
      <c r="G40" s="152"/>
      <c r="H40" s="203"/>
    </row>
    <row r="41" spans="1:8">
      <c r="A41" s="156" t="s">
        <v>386</v>
      </c>
      <c r="B41" s="201" t="s">
        <v>387</v>
      </c>
      <c r="C41" s="274"/>
      <c r="D41" s="275"/>
      <c r="E41" s="205"/>
      <c r="F41" s="198"/>
      <c r="G41" s="152"/>
      <c r="H41" s="203"/>
    </row>
    <row r="42" spans="1:8">
      <c r="A42" s="194" t="s">
        <v>388</v>
      </c>
      <c r="B42" s="157" t="s">
        <v>389</v>
      </c>
      <c r="C42" s="202">
        <f>+IF((G36-C36-C38)&gt;0,G36-C36-C38,0)</f>
        <v>0</v>
      </c>
      <c r="D42" s="204">
        <f>+IF((H36-D36-D38)&gt;0,H36-D36-D38,0)</f>
        <v>0</v>
      </c>
      <c r="E42" s="206" t="s">
        <v>390</v>
      </c>
      <c r="F42" s="157" t="s">
        <v>391</v>
      </c>
      <c r="G42" s="202">
        <f>IF(G37&gt;0,IF(C38+G37&lt;0,0,C38+G37),IF(C37-C38&lt;0,C38-C37,0))</f>
        <v>81</v>
      </c>
      <c r="H42" s="204">
        <f>IF(H37&gt;0,IF(D38+H37&lt;0,0,D38+H37),IF(D37-D38&lt;0,D38-D37,0))</f>
        <v>69</v>
      </c>
    </row>
    <row r="43" spans="1:8">
      <c r="A43" s="194" t="s">
        <v>392</v>
      </c>
      <c r="B43" s="150" t="s">
        <v>393</v>
      </c>
      <c r="C43" s="274"/>
      <c r="D43" s="275"/>
      <c r="E43" s="194" t="s">
        <v>392</v>
      </c>
      <c r="F43" s="157" t="s">
        <v>394</v>
      </c>
      <c r="G43" s="519"/>
      <c r="H43" s="566"/>
    </row>
    <row r="44" spans="1:8" ht="16.5" thickBot="1">
      <c r="A44" s="221" t="s">
        <v>395</v>
      </c>
      <c r="B44" s="208" t="s">
        <v>396</v>
      </c>
      <c r="C44" s="226">
        <f>IF(G42=0,IF(C42-C43&gt;0,C42-C43+G43,0),IF(G42-G43&lt;0,G43-G42+C42,0))</f>
        <v>0</v>
      </c>
      <c r="D44" s="227">
        <f>IF(H42=0,IF(D42-D43&gt;0,D42-D43+H43,0),IF(H42-H43&lt;0,H43-H42+D42,0))</f>
        <v>0</v>
      </c>
      <c r="E44" s="221" t="s">
        <v>397</v>
      </c>
      <c r="F44" s="228" t="s">
        <v>398</v>
      </c>
      <c r="G44" s="226">
        <f>IF(C42=0,IF(G42-G43&gt;0,G42-G43+C43,0),IF(C42-C43&lt;0,C43-C42+G43,0))</f>
        <v>81</v>
      </c>
      <c r="H44" s="227">
        <f>IF(D42=0,IF(H42-H43&gt;0,H42-H43+D43,0),IF(D42-D43&lt;0,D43-D42+H43,0))</f>
        <v>69</v>
      </c>
    </row>
    <row r="45" spans="1:8" ht="16.5" thickBot="1">
      <c r="A45" s="229" t="s">
        <v>399</v>
      </c>
      <c r="B45" s="230" t="s">
        <v>400</v>
      </c>
      <c r="C45" s="560">
        <f>C36+C38+C42</f>
        <v>81</v>
      </c>
      <c r="D45" s="561">
        <f>D36+D38+D42</f>
        <v>69</v>
      </c>
      <c r="E45" s="229" t="s">
        <v>401</v>
      </c>
      <c r="F45" s="231" t="s">
        <v>402</v>
      </c>
      <c r="G45" s="560">
        <f>G42+G36</f>
        <v>81</v>
      </c>
      <c r="H45" s="561">
        <f>H42+H36</f>
        <v>69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8" t="s">
        <v>403</v>
      </c>
      <c r="B47" s="638"/>
      <c r="C47" s="638"/>
      <c r="D47" s="638"/>
      <c r="E47" s="638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2" t="s">
        <v>8</v>
      </c>
      <c r="B50" s="635">
        <f>pdeReportingDate</f>
        <v>45958</v>
      </c>
      <c r="C50" s="635"/>
      <c r="D50" s="635"/>
      <c r="E50" s="635"/>
      <c r="F50" s="635"/>
      <c r="G50" s="635"/>
      <c r="H50" s="635"/>
      <c r="M50" s="80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3" t="s">
        <v>293</v>
      </c>
      <c r="B52" s="636" t="str">
        <f>authorName</f>
        <v>Прайм Бизнес Консулинг АД</v>
      </c>
      <c r="C52" s="636"/>
      <c r="D52" s="636"/>
      <c r="E52" s="636"/>
      <c r="F52" s="636"/>
      <c r="G52" s="636"/>
      <c r="H52" s="636"/>
    </row>
    <row r="53" spans="1:13" s="35" customFormat="1">
      <c r="A53" s="613"/>
      <c r="B53" s="65"/>
      <c r="C53" s="65"/>
      <c r="D53" s="65"/>
      <c r="E53" s="65"/>
      <c r="F53" s="65"/>
      <c r="G53" s="65"/>
      <c r="H53" s="65"/>
    </row>
    <row r="54" spans="1:13" s="35" customFormat="1">
      <c r="A54" s="613" t="s">
        <v>13</v>
      </c>
      <c r="B54" s="637"/>
      <c r="C54" s="637"/>
      <c r="D54" s="637"/>
      <c r="E54" s="637"/>
      <c r="F54" s="637"/>
      <c r="G54" s="637"/>
      <c r="H54" s="637"/>
    </row>
    <row r="55" spans="1:13" ht="15.75" customHeight="1">
      <c r="A55" s="614"/>
      <c r="B55" s="634" t="s">
        <v>294</v>
      </c>
      <c r="C55" s="634"/>
      <c r="D55" s="634"/>
      <c r="E55" s="634"/>
      <c r="F55" s="511"/>
      <c r="G55" s="38"/>
      <c r="H55" s="35"/>
    </row>
    <row r="56" spans="1:13" ht="15.75" customHeight="1">
      <c r="A56" s="614"/>
      <c r="B56" s="634" t="s">
        <v>294</v>
      </c>
      <c r="C56" s="634"/>
      <c r="D56" s="634"/>
      <c r="E56" s="634"/>
      <c r="F56" s="511"/>
      <c r="G56" s="38"/>
      <c r="H56" s="35"/>
    </row>
    <row r="57" spans="1:13" ht="15.75" customHeight="1">
      <c r="A57" s="614"/>
      <c r="B57" s="634" t="s">
        <v>294</v>
      </c>
      <c r="C57" s="634"/>
      <c r="D57" s="634"/>
      <c r="E57" s="634"/>
      <c r="F57" s="511"/>
      <c r="G57" s="38"/>
      <c r="H57" s="35"/>
    </row>
    <row r="58" spans="1:13" ht="15.75" customHeight="1">
      <c r="A58" s="614"/>
      <c r="B58" s="634" t="s">
        <v>294</v>
      </c>
      <c r="C58" s="634"/>
      <c r="D58" s="634"/>
      <c r="E58" s="634"/>
      <c r="F58" s="511"/>
      <c r="G58" s="38"/>
      <c r="H58" s="35"/>
    </row>
    <row r="59" spans="1:13">
      <c r="A59" s="614"/>
      <c r="B59" s="634"/>
      <c r="C59" s="634"/>
      <c r="D59" s="634"/>
      <c r="E59" s="634"/>
      <c r="F59" s="511"/>
      <c r="G59" s="38"/>
      <c r="H59" s="35"/>
    </row>
    <row r="60" spans="1:13">
      <c r="A60" s="614"/>
      <c r="B60" s="634"/>
      <c r="C60" s="634"/>
      <c r="D60" s="634"/>
      <c r="E60" s="634"/>
      <c r="F60" s="511"/>
      <c r="G60" s="38"/>
      <c r="H60" s="35"/>
    </row>
    <row r="61" spans="1:13">
      <c r="A61" s="614"/>
      <c r="B61" s="634"/>
      <c r="C61" s="634"/>
      <c r="D61" s="634"/>
      <c r="E61" s="634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8" zoomScale="145" zoomScaleNormal="145" zoomScaleSheetLayoutView="80" workbookViewId="0">
      <selection activeCell="C35" sqref="C35:D42"/>
    </sheetView>
  </sheetViews>
  <sheetFormatPr defaultColWidth="9.28515625" defaultRowHeight="15.75"/>
  <cols>
    <col min="1" max="1" width="69.85546875" style="141" customWidth="1"/>
    <col min="2" max="2" width="11.85546875" style="141" bestFit="1" customWidth="1"/>
    <col min="3" max="4" width="22.7109375" style="141" customWidth="1"/>
    <col min="5" max="5" width="10.140625" style="141" customWidth="1"/>
    <col min="6" max="6" width="12" style="141" customWidth="1"/>
    <col min="7" max="7" width="12.140625" style="141" bestFit="1" customWidth="1"/>
    <col min="8" max="16384" width="9.285156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ТЕ ТРЕЙД ИНВЕСТ АДСИЦ</v>
      </c>
      <c r="B4" s="439"/>
      <c r="C4" s="43"/>
      <c r="D4" s="63"/>
      <c r="E4" s="11"/>
    </row>
    <row r="5" spans="1:13">
      <c r="A5" s="62" t="str">
        <f>CONCATENATE("ЕИК по БУЛСТАТ: ", pdeBulstat)</f>
        <v>ЕИК по БУЛСТАТ: 207612201</v>
      </c>
      <c r="B5" s="440"/>
      <c r="C5" s="64"/>
      <c r="D5" s="65"/>
      <c r="E5" s="140"/>
    </row>
    <row r="6" spans="1:13">
      <c r="A6" s="62" t="str">
        <f>CONCATENATE("към ",TEXT(endDate,"dd.mm.yyyy")," г.")</f>
        <v>към 30.09.2025 г.</v>
      </c>
      <c r="B6" s="439"/>
      <c r="C6" s="64"/>
      <c r="D6" s="67"/>
      <c r="E6" s="140"/>
    </row>
    <row r="7" spans="1:13" ht="16.5" thickBot="1">
      <c r="A7" s="143"/>
      <c r="B7" s="11"/>
      <c r="C7" s="143"/>
      <c r="D7" s="28" t="s">
        <v>26</v>
      </c>
      <c r="E7" s="144"/>
      <c r="F7" s="140"/>
      <c r="G7" s="140"/>
    </row>
    <row r="8" spans="1:13" ht="33.75" customHeight="1">
      <c r="A8" s="232" t="s">
        <v>405</v>
      </c>
      <c r="B8" s="233" t="s">
        <v>28</v>
      </c>
      <c r="C8" s="234" t="s">
        <v>29</v>
      </c>
      <c r="D8" s="235" t="s">
        <v>33</v>
      </c>
      <c r="E8" s="145"/>
      <c r="F8" s="145"/>
    </row>
    <row r="9" spans="1:13" ht="16.5" thickBot="1">
      <c r="A9" s="240" t="s">
        <v>34</v>
      </c>
      <c r="B9" s="241" t="s">
        <v>35</v>
      </c>
      <c r="C9" s="242">
        <v>1</v>
      </c>
      <c r="D9" s="243">
        <v>2</v>
      </c>
      <c r="E9" s="145"/>
      <c r="F9" s="145"/>
    </row>
    <row r="10" spans="1:13">
      <c r="A10" s="246" t="s">
        <v>406</v>
      </c>
      <c r="B10" s="247"/>
      <c r="C10" s="248"/>
      <c r="D10" s="249"/>
      <c r="E10" s="619"/>
    </row>
    <row r="11" spans="1:13">
      <c r="A11" s="236" t="s">
        <v>407</v>
      </c>
      <c r="B11" s="146" t="s">
        <v>408</v>
      </c>
      <c r="C11" s="159"/>
      <c r="D11" s="158">
        <v>1</v>
      </c>
    </row>
    <row r="12" spans="1:13">
      <c r="A12" s="236" t="s">
        <v>409</v>
      </c>
      <c r="B12" s="146" t="s">
        <v>410</v>
      </c>
      <c r="C12" s="159">
        <v>-40</v>
      </c>
      <c r="D12" s="158">
        <v>-34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5">
      <c r="A13" s="236" t="s">
        <v>411</v>
      </c>
      <c r="B13" s="146" t="s">
        <v>412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413</v>
      </c>
      <c r="B14" s="146" t="s">
        <v>414</v>
      </c>
      <c r="C14" s="159">
        <v>-49</v>
      </c>
      <c r="D14" s="158">
        <v>-24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415</v>
      </c>
      <c r="B15" s="146" t="s">
        <v>416</v>
      </c>
      <c r="C15" s="159">
        <v>2</v>
      </c>
      <c r="D15" s="158">
        <v>71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417</v>
      </c>
      <c r="B16" s="146" t="s">
        <v>418</v>
      </c>
      <c r="C16" s="159"/>
      <c r="D16" s="158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419</v>
      </c>
      <c r="B17" s="146" t="s">
        <v>420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5">
      <c r="A18" s="236" t="s">
        <v>421</v>
      </c>
      <c r="B18" s="146" t="s">
        <v>422</v>
      </c>
      <c r="C18" s="159"/>
      <c r="D18" s="158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423</v>
      </c>
      <c r="B19" s="146" t="s">
        <v>424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425</v>
      </c>
      <c r="B20" s="146" t="s">
        <v>426</v>
      </c>
      <c r="C20" s="159"/>
      <c r="D20" s="158"/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5" thickBot="1">
      <c r="A21" s="250" t="s">
        <v>427</v>
      </c>
      <c r="B21" s="251" t="s">
        <v>428</v>
      </c>
      <c r="C21" s="581">
        <f>SUM(C11:C20)</f>
        <v>-87</v>
      </c>
      <c r="D21" s="582">
        <f>SUM(D11:D20)</f>
        <v>14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>
      <c r="A22" s="246" t="s">
        <v>429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430</v>
      </c>
      <c r="B23" s="146" t="s">
        <v>431</v>
      </c>
      <c r="C23" s="159"/>
      <c r="D23" s="158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432</v>
      </c>
      <c r="B24" s="146" t="s">
        <v>433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434</v>
      </c>
      <c r="B25" s="146" t="s">
        <v>435</v>
      </c>
      <c r="C25" s="159"/>
      <c r="D25" s="158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436</v>
      </c>
      <c r="B26" s="146" t="s">
        <v>437</v>
      </c>
      <c r="C26" s="159"/>
      <c r="D26" s="158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438</v>
      </c>
      <c r="B27" s="146" t="s">
        <v>439</v>
      </c>
      <c r="C27" s="159"/>
      <c r="D27" s="158"/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440</v>
      </c>
      <c r="B28" s="146" t="s">
        <v>441</v>
      </c>
      <c r="C28" s="159"/>
      <c r="D28" s="158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442</v>
      </c>
      <c r="B29" s="146" t="s">
        <v>443</v>
      </c>
      <c r="C29" s="159"/>
      <c r="D29" s="158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444</v>
      </c>
      <c r="B30" s="146" t="s">
        <v>445</v>
      </c>
      <c r="C30" s="159"/>
      <c r="D30" s="158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423</v>
      </c>
      <c r="B31" s="146" t="s">
        <v>446</v>
      </c>
      <c r="C31" s="159"/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447</v>
      </c>
      <c r="B32" s="146" t="s">
        <v>448</v>
      </c>
      <c r="C32" s="159"/>
      <c r="D32" s="158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5" thickBot="1">
      <c r="A33" s="250" t="s">
        <v>449</v>
      </c>
      <c r="B33" s="251" t="s">
        <v>450</v>
      </c>
      <c r="C33" s="581">
        <f>SUM(C23:C32)</f>
        <v>0</v>
      </c>
      <c r="D33" s="582">
        <f>SUM(D23:D32)</f>
        <v>0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>
      <c r="A34" s="244" t="s">
        <v>451</v>
      </c>
      <c r="B34" s="245"/>
      <c r="C34" s="579"/>
      <c r="D34" s="580"/>
    </row>
    <row r="35" spans="1:13">
      <c r="A35" s="236" t="s">
        <v>452</v>
      </c>
      <c r="B35" s="146" t="s">
        <v>453</v>
      </c>
      <c r="C35" s="159"/>
      <c r="D35" s="158">
        <v>200</v>
      </c>
    </row>
    <row r="36" spans="1:13">
      <c r="A36" s="236" t="s">
        <v>454</v>
      </c>
      <c r="B36" s="146" t="s">
        <v>455</v>
      </c>
      <c r="C36" s="159"/>
      <c r="D36" s="158"/>
    </row>
    <row r="37" spans="1:13">
      <c r="A37" s="236" t="s">
        <v>456</v>
      </c>
      <c r="B37" s="146" t="s">
        <v>457</v>
      </c>
      <c r="C37" s="159"/>
      <c r="D37" s="158"/>
    </row>
    <row r="38" spans="1:13">
      <c r="A38" s="236" t="s">
        <v>458</v>
      </c>
      <c r="B38" s="146" t="s">
        <v>459</v>
      </c>
      <c r="C38" s="159"/>
      <c r="D38" s="158"/>
    </row>
    <row r="39" spans="1:13">
      <c r="A39" s="236" t="s">
        <v>460</v>
      </c>
      <c r="B39" s="146" t="s">
        <v>461</v>
      </c>
      <c r="C39" s="159"/>
      <c r="D39" s="158"/>
    </row>
    <row r="40" spans="1:13" ht="31.5">
      <c r="A40" s="236" t="s">
        <v>462</v>
      </c>
      <c r="B40" s="146" t="s">
        <v>463</v>
      </c>
      <c r="C40" s="159"/>
      <c r="D40" s="158"/>
    </row>
    <row r="41" spans="1:13">
      <c r="A41" s="236" t="s">
        <v>464</v>
      </c>
      <c r="B41" s="146" t="s">
        <v>465</v>
      </c>
      <c r="C41" s="159"/>
      <c r="D41" s="158"/>
    </row>
    <row r="42" spans="1:13">
      <c r="A42" s="236" t="s">
        <v>466</v>
      </c>
      <c r="B42" s="146" t="s">
        <v>467</v>
      </c>
      <c r="C42" s="159">
        <v>-1</v>
      </c>
      <c r="D42" s="158">
        <v>-1</v>
      </c>
      <c r="G42" s="147"/>
      <c r="H42" s="147"/>
    </row>
    <row r="43" spans="1:13" ht="16.5" thickBot="1">
      <c r="A43" s="253" t="s">
        <v>468</v>
      </c>
      <c r="B43" s="254" t="s">
        <v>469</v>
      </c>
      <c r="C43" s="583">
        <f>SUM(C35:C42)</f>
        <v>-1</v>
      </c>
      <c r="D43" s="584">
        <f>SUM(D35:D42)</f>
        <v>199</v>
      </c>
      <c r="G43" s="147"/>
      <c r="H43" s="147"/>
    </row>
    <row r="44" spans="1:13" ht="16.5" thickBot="1">
      <c r="A44" s="257" t="s">
        <v>470</v>
      </c>
      <c r="B44" s="258" t="s">
        <v>471</v>
      </c>
      <c r="C44" s="264">
        <f>C43+C33+C21</f>
        <v>-88</v>
      </c>
      <c r="D44" s="265">
        <f>D43+D33+D21</f>
        <v>213</v>
      </c>
      <c r="G44" s="147"/>
      <c r="H44" s="147"/>
    </row>
    <row r="45" spans="1:13" ht="16.5" thickBot="1">
      <c r="A45" s="259" t="s">
        <v>472</v>
      </c>
      <c r="B45" s="260" t="s">
        <v>473</v>
      </c>
      <c r="C45" s="266">
        <v>233</v>
      </c>
      <c r="D45" s="267">
        <v>48</v>
      </c>
      <c r="G45" s="147"/>
      <c r="H45" s="147"/>
    </row>
    <row r="46" spans="1:13" ht="16.5" thickBot="1">
      <c r="A46" s="262" t="s">
        <v>474</v>
      </c>
      <c r="B46" s="263" t="s">
        <v>475</v>
      </c>
      <c r="C46" s="268">
        <f>C45+C44</f>
        <v>145</v>
      </c>
      <c r="D46" s="269">
        <f>D45+D44</f>
        <v>261</v>
      </c>
      <c r="G46" s="147"/>
      <c r="H46" s="147"/>
    </row>
    <row r="47" spans="1:13">
      <c r="A47" s="261" t="s">
        <v>476</v>
      </c>
      <c r="B47" s="270" t="s">
        <v>477</v>
      </c>
      <c r="C47" s="255"/>
      <c r="D47" s="256"/>
      <c r="G47" s="147"/>
      <c r="H47" s="147"/>
    </row>
    <row r="48" spans="1:13" ht="16.5" thickBot="1">
      <c r="A48" s="237" t="s">
        <v>478</v>
      </c>
      <c r="B48" s="271" t="s">
        <v>479</v>
      </c>
      <c r="C48" s="238"/>
      <c r="D48" s="239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10" t="s">
        <v>480</v>
      </c>
      <c r="G50" s="147"/>
      <c r="H50" s="147"/>
    </row>
    <row r="51" spans="1:13">
      <c r="A51" s="639" t="s">
        <v>481</v>
      </c>
      <c r="B51" s="639"/>
      <c r="C51" s="639"/>
      <c r="D51" s="639"/>
      <c r="G51" s="147"/>
      <c r="H51" s="147"/>
    </row>
    <row r="52" spans="1:13">
      <c r="A52" s="611"/>
      <c r="B52" s="611"/>
      <c r="C52" s="611"/>
      <c r="D52" s="611"/>
      <c r="G52" s="147"/>
      <c r="H52" s="147"/>
    </row>
    <row r="53" spans="1:13">
      <c r="A53" s="611"/>
      <c r="B53" s="611"/>
      <c r="C53" s="611"/>
      <c r="D53" s="611"/>
      <c r="G53" s="147"/>
      <c r="H53" s="147"/>
    </row>
    <row r="54" spans="1:13" s="35" customFormat="1">
      <c r="A54" s="612" t="s">
        <v>8</v>
      </c>
      <c r="B54" s="635">
        <f>pdeReportingDate</f>
        <v>45958</v>
      </c>
      <c r="C54" s="635"/>
      <c r="D54" s="635"/>
      <c r="E54" s="635"/>
      <c r="F54" s="615"/>
      <c r="G54" s="615"/>
      <c r="H54" s="615"/>
      <c r="M54" s="80"/>
    </row>
    <row r="55" spans="1:13" s="35" customFormat="1">
      <c r="A55" s="612"/>
      <c r="B55" s="635"/>
      <c r="C55" s="635"/>
      <c r="D55" s="635"/>
      <c r="E55" s="635"/>
      <c r="F55" s="44"/>
      <c r="G55" s="44"/>
      <c r="H55" s="44"/>
      <c r="M55" s="80"/>
    </row>
    <row r="56" spans="1:13" s="35" customFormat="1">
      <c r="A56" s="613" t="s">
        <v>293</v>
      </c>
      <c r="B56" s="636" t="str">
        <f>authorName</f>
        <v>Прайм Бизнес Консулинг АД</v>
      </c>
      <c r="C56" s="636"/>
      <c r="D56" s="636"/>
      <c r="E56" s="636"/>
      <c r="F56" s="65"/>
      <c r="G56" s="65"/>
      <c r="H56" s="65"/>
    </row>
    <row r="57" spans="1:13" s="35" customFormat="1">
      <c r="A57" s="613"/>
      <c r="B57" s="636"/>
      <c r="C57" s="636"/>
      <c r="D57" s="636"/>
      <c r="E57" s="636"/>
      <c r="F57" s="65"/>
      <c r="G57" s="65"/>
      <c r="H57" s="65"/>
    </row>
    <row r="58" spans="1:13" s="35" customFormat="1">
      <c r="A58" s="613" t="s">
        <v>13</v>
      </c>
      <c r="B58" s="636"/>
      <c r="C58" s="636"/>
      <c r="D58" s="636"/>
      <c r="E58" s="636"/>
      <c r="F58" s="65"/>
      <c r="G58" s="65"/>
      <c r="H58" s="65"/>
    </row>
    <row r="59" spans="1:13" s="26" customFormat="1">
      <c r="A59" s="614"/>
      <c r="B59" s="634" t="s">
        <v>294</v>
      </c>
      <c r="C59" s="634"/>
      <c r="D59" s="634"/>
      <c r="E59" s="634"/>
      <c r="F59" s="511"/>
      <c r="G59" s="38"/>
      <c r="H59" s="35"/>
    </row>
    <row r="60" spans="1:13">
      <c r="A60" s="614"/>
      <c r="B60" s="634" t="s">
        <v>294</v>
      </c>
      <c r="C60" s="634"/>
      <c r="D60" s="634"/>
      <c r="E60" s="634"/>
      <c r="F60" s="511"/>
      <c r="G60" s="38"/>
      <c r="H60" s="35"/>
    </row>
    <row r="61" spans="1:13">
      <c r="A61" s="614"/>
      <c r="B61" s="634" t="s">
        <v>294</v>
      </c>
      <c r="C61" s="634"/>
      <c r="D61" s="634"/>
      <c r="E61" s="634"/>
      <c r="F61" s="511"/>
      <c r="G61" s="38"/>
      <c r="H61" s="35"/>
    </row>
    <row r="62" spans="1:13">
      <c r="A62" s="614"/>
      <c r="B62" s="634" t="s">
        <v>294</v>
      </c>
      <c r="C62" s="634"/>
      <c r="D62" s="634"/>
      <c r="E62" s="634"/>
      <c r="F62" s="511"/>
      <c r="G62" s="38"/>
      <c r="H62" s="35"/>
    </row>
    <row r="63" spans="1:13">
      <c r="A63" s="614"/>
      <c r="B63" s="634"/>
      <c r="C63" s="634"/>
      <c r="D63" s="634"/>
      <c r="E63" s="634"/>
      <c r="F63" s="511"/>
      <c r="G63" s="38"/>
      <c r="H63" s="35"/>
    </row>
    <row r="64" spans="1:13">
      <c r="A64" s="614"/>
      <c r="B64" s="634"/>
      <c r="C64" s="634"/>
      <c r="D64" s="634"/>
      <c r="E64" s="634"/>
      <c r="F64" s="511"/>
      <c r="G64" s="38"/>
      <c r="H64" s="35"/>
    </row>
    <row r="65" spans="1:8">
      <c r="A65" s="614"/>
      <c r="B65" s="634"/>
      <c r="C65" s="634"/>
      <c r="D65" s="634"/>
      <c r="E65" s="634"/>
      <c r="F65" s="511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19" zoomScale="130" zoomScaleNormal="100" zoomScaleSheetLayoutView="130" workbookViewId="0">
      <selection activeCell="J16" sqref="J16"/>
    </sheetView>
  </sheetViews>
  <sheetFormatPr defaultColWidth="9.28515625" defaultRowHeight="15.75"/>
  <cols>
    <col min="1" max="1" width="50.7109375" style="501" customWidth="1"/>
    <col min="2" max="2" width="10.7109375" style="502" customWidth="1"/>
    <col min="3" max="3" width="10.7109375" style="138" customWidth="1"/>
    <col min="4" max="4" width="12.7109375" style="138" customWidth="1"/>
    <col min="5" max="8" width="11.7109375" style="138" customWidth="1"/>
    <col min="9" max="10" width="10.7109375" style="138" customWidth="1"/>
    <col min="11" max="11" width="11.140625" style="138" customWidth="1"/>
    <col min="12" max="12" width="14.7109375" style="138" customWidth="1"/>
    <col min="13" max="13" width="16.85546875" style="138" customWidth="1"/>
    <col min="14" max="14" width="11" style="138" customWidth="1"/>
    <col min="15" max="16384" width="9.285156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ТЕ ТРЕЙД ИНВЕСТ АДСИЦ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207612201</v>
      </c>
      <c r="B5" s="468"/>
      <c r="C5" s="469"/>
      <c r="D5" s="469"/>
      <c r="E5" s="469"/>
      <c r="F5" s="469"/>
      <c r="G5" s="469"/>
      <c r="H5" s="469"/>
      <c r="I5" s="36"/>
      <c r="K5" s="64"/>
      <c r="L5" s="65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7"/>
      <c r="H6" s="467"/>
      <c r="I6" s="135"/>
      <c r="K6" s="64"/>
      <c r="L6" s="67"/>
    </row>
    <row r="7" spans="1:14" ht="16.5" thickBot="1">
      <c r="A7" s="134"/>
      <c r="B7" s="11"/>
      <c r="C7" s="134"/>
      <c r="D7" s="134"/>
      <c r="E7" s="134"/>
      <c r="F7" s="136"/>
      <c r="G7" s="136"/>
      <c r="H7" s="136"/>
      <c r="M7" s="28" t="s">
        <v>483</v>
      </c>
    </row>
    <row r="8" spans="1:14" s="473" customFormat="1" ht="31.5">
      <c r="A8" s="644" t="s">
        <v>484</v>
      </c>
      <c r="B8" s="647" t="s">
        <v>485</v>
      </c>
      <c r="C8" s="640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40" t="s">
        <v>489</v>
      </c>
      <c r="L8" s="640" t="s">
        <v>490</v>
      </c>
      <c r="M8" s="471"/>
      <c r="N8" s="472"/>
    </row>
    <row r="9" spans="1:14" s="473" customFormat="1" ht="31.5">
      <c r="A9" s="645"/>
      <c r="B9" s="648"/>
      <c r="C9" s="641"/>
      <c r="D9" s="643" t="s">
        <v>491</v>
      </c>
      <c r="E9" s="643" t="s">
        <v>492</v>
      </c>
      <c r="F9" s="475" t="s">
        <v>493</v>
      </c>
      <c r="G9" s="475"/>
      <c r="H9" s="475"/>
      <c r="I9" s="650" t="s">
        <v>494</v>
      </c>
      <c r="J9" s="650" t="s">
        <v>495</v>
      </c>
      <c r="K9" s="641"/>
      <c r="L9" s="641"/>
      <c r="M9" s="476" t="s">
        <v>496</v>
      </c>
      <c r="N9" s="472"/>
    </row>
    <row r="10" spans="1:14" s="473" customFormat="1" ht="31.5">
      <c r="A10" s="646"/>
      <c r="B10" s="649"/>
      <c r="C10" s="642"/>
      <c r="D10" s="643"/>
      <c r="E10" s="643"/>
      <c r="F10" s="474" t="s">
        <v>497</v>
      </c>
      <c r="G10" s="474" t="s">
        <v>498</v>
      </c>
      <c r="H10" s="474" t="s">
        <v>499</v>
      </c>
      <c r="I10" s="642"/>
      <c r="J10" s="642"/>
      <c r="K10" s="642"/>
      <c r="L10" s="642"/>
      <c r="M10" s="477"/>
      <c r="N10" s="472"/>
    </row>
    <row r="11" spans="1:14" s="473" customFormat="1" ht="16.5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9"/>
    </row>
    <row r="13" spans="1:14">
      <c r="A13" s="486" t="s">
        <v>502</v>
      </c>
      <c r="B13" s="487" t="s">
        <v>503</v>
      </c>
      <c r="C13" s="518">
        <f>'1-Баланс'!H18</f>
        <v>700</v>
      </c>
      <c r="D13" s="518">
        <f>'1-Баланс'!H20</f>
        <v>0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/>
      <c r="I13" s="518">
        <f>'1-Баланс'!H29+'1-Баланс'!H32</f>
        <v>0</v>
      </c>
      <c r="J13" s="518">
        <f>'1-Баланс'!H30+'1-Баланс'!H33</f>
        <v>-108</v>
      </c>
      <c r="K13" s="519"/>
      <c r="L13" s="518">
        <f>SUM(C13:K13)</f>
        <v>592</v>
      </c>
      <c r="M13" s="520">
        <f>'1-Баланс'!H40</f>
        <v>0</v>
      </c>
      <c r="N13" s="137"/>
    </row>
    <row r="14" spans="1:14">
      <c r="A14" s="486" t="s">
        <v>504</v>
      </c>
      <c r="B14" s="489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2</v>
      </c>
      <c r="K14" s="139">
        <f t="shared" si="0"/>
        <v>0</v>
      </c>
      <c r="L14" s="139">
        <f t="shared" ref="L14:L34" si="1">SUM(C14:K14)</f>
        <v>2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/>
      <c r="J15" s="274">
        <v>2</v>
      </c>
      <c r="K15" s="274"/>
      <c r="L15" s="518">
        <f t="shared" si="1"/>
        <v>2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5">
      <c r="A17" s="486" t="s">
        <v>510</v>
      </c>
      <c r="B17" s="487" t="s">
        <v>511</v>
      </c>
      <c r="C17" s="518">
        <f>C13+C14</f>
        <v>700</v>
      </c>
      <c r="D17" s="518">
        <f t="shared" ref="D17:M17" si="2">D13+D14</f>
        <v>0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0</v>
      </c>
      <c r="I17" s="518">
        <f t="shared" si="2"/>
        <v>0</v>
      </c>
      <c r="J17" s="518">
        <f t="shared" si="2"/>
        <v>-106</v>
      </c>
      <c r="K17" s="518">
        <f t="shared" si="2"/>
        <v>0</v>
      </c>
      <c r="L17" s="518">
        <f t="shared" si="1"/>
        <v>594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0</v>
      </c>
      <c r="J18" s="518">
        <f>+'1-Баланс'!G33</f>
        <v>-81</v>
      </c>
      <c r="K18" s="519"/>
      <c r="L18" s="518">
        <f t="shared" si="1"/>
        <v>-81</v>
      </c>
      <c r="M18" s="566"/>
    </row>
    <row r="19" spans="1:14">
      <c r="A19" s="488" t="s">
        <v>514</v>
      </c>
      <c r="B19" s="489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5">
      <c r="A23" s="488" t="s">
        <v>522</v>
      </c>
      <c r="B23" s="489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5">
      <c r="A26" s="488" t="s">
        <v>528</v>
      </c>
      <c r="B26" s="489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/>
      <c r="D30" s="274"/>
      <c r="E30" s="274"/>
      <c r="F30" s="274"/>
      <c r="G30" s="274"/>
      <c r="H30" s="274"/>
      <c r="I30" s="274"/>
      <c r="J30" s="274"/>
      <c r="K30" s="274"/>
      <c r="L30" s="518">
        <f t="shared" si="1"/>
        <v>0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700</v>
      </c>
      <c r="D31" s="518">
        <f t="shared" ref="D31:M31" si="6">D19+D22+D23+D26+D30+D29+D17+D18</f>
        <v>0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0</v>
      </c>
      <c r="I31" s="518">
        <f t="shared" si="6"/>
        <v>0</v>
      </c>
      <c r="J31" s="518">
        <f t="shared" si="6"/>
        <v>-187</v>
      </c>
      <c r="K31" s="518">
        <f t="shared" si="6"/>
        <v>0</v>
      </c>
      <c r="L31" s="518">
        <f t="shared" si="1"/>
        <v>513</v>
      </c>
      <c r="M31" s="520">
        <f t="shared" si="6"/>
        <v>0</v>
      </c>
      <c r="N31" s="137"/>
    </row>
    <row r="32" spans="1:14" ht="31.5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2.25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2.25" thickBot="1">
      <c r="A34" s="494" t="s">
        <v>542</v>
      </c>
      <c r="B34" s="495" t="s">
        <v>543</v>
      </c>
      <c r="C34" s="521">
        <f t="shared" ref="C34:K34" si="7">C31+C32+C33</f>
        <v>700</v>
      </c>
      <c r="D34" s="521">
        <f t="shared" si="7"/>
        <v>0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0</v>
      </c>
      <c r="I34" s="521">
        <f t="shared" si="7"/>
        <v>0</v>
      </c>
      <c r="J34" s="521">
        <f t="shared" si="7"/>
        <v>-187</v>
      </c>
      <c r="K34" s="521">
        <f t="shared" si="7"/>
        <v>0</v>
      </c>
      <c r="L34" s="521">
        <f t="shared" si="1"/>
        <v>513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2" t="s">
        <v>8</v>
      </c>
      <c r="B38" s="635">
        <f>pdeReportingDate</f>
        <v>45958</v>
      </c>
      <c r="C38" s="635"/>
      <c r="D38" s="635"/>
      <c r="E38" s="635"/>
      <c r="F38" s="635"/>
      <c r="G38" s="635"/>
      <c r="H38" s="635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6" t="str">
        <f>authorName</f>
        <v>Прайм Бизнес Консулинг АД</v>
      </c>
      <c r="C40" s="636"/>
      <c r="D40" s="636"/>
      <c r="E40" s="636"/>
      <c r="F40" s="636"/>
      <c r="G40" s="636"/>
      <c r="H40" s="636"/>
    </row>
    <row r="41" spans="1:13">
      <c r="A41" s="613"/>
      <c r="B41" s="65"/>
      <c r="C41" s="65"/>
      <c r="D41" s="65"/>
      <c r="E41" s="65"/>
      <c r="F41" s="65"/>
      <c r="G41" s="65"/>
      <c r="H41" s="65"/>
    </row>
    <row r="42" spans="1:13">
      <c r="A42" s="613" t="s">
        <v>13</v>
      </c>
      <c r="B42" s="637"/>
      <c r="C42" s="637"/>
      <c r="D42" s="637"/>
      <c r="E42" s="637"/>
      <c r="F42" s="637"/>
      <c r="G42" s="637"/>
      <c r="H42" s="637"/>
    </row>
    <row r="43" spans="1:13">
      <c r="A43" s="614"/>
      <c r="B43" s="634" t="s">
        <v>294</v>
      </c>
      <c r="C43" s="634"/>
      <c r="D43" s="634"/>
      <c r="E43" s="634"/>
      <c r="F43" s="511"/>
      <c r="G43" s="38"/>
      <c r="H43" s="35"/>
    </row>
    <row r="44" spans="1:13">
      <c r="A44" s="614"/>
      <c r="B44" s="634" t="s">
        <v>294</v>
      </c>
      <c r="C44" s="634"/>
      <c r="D44" s="634"/>
      <c r="E44" s="634"/>
      <c r="F44" s="511"/>
      <c r="G44" s="38"/>
      <c r="H44" s="35"/>
    </row>
    <row r="45" spans="1:13">
      <c r="A45" s="614"/>
      <c r="B45" s="634" t="s">
        <v>294</v>
      </c>
      <c r="C45" s="634"/>
      <c r="D45" s="634"/>
      <c r="E45" s="634"/>
      <c r="F45" s="511"/>
      <c r="G45" s="38"/>
      <c r="H45" s="35"/>
    </row>
    <row r="46" spans="1:13">
      <c r="A46" s="614"/>
      <c r="B46" s="634" t="s">
        <v>294</v>
      </c>
      <c r="C46" s="634"/>
      <c r="D46" s="634"/>
      <c r="E46" s="634"/>
      <c r="F46" s="511"/>
      <c r="G46" s="38"/>
      <c r="H46" s="35"/>
    </row>
    <row r="47" spans="1:13">
      <c r="A47" s="614"/>
      <c r="B47" s="634"/>
      <c r="C47" s="634"/>
      <c r="D47" s="634"/>
      <c r="E47" s="634"/>
      <c r="F47" s="511"/>
      <c r="G47" s="38"/>
      <c r="H47" s="35"/>
    </row>
    <row r="48" spans="1:13">
      <c r="A48" s="614"/>
      <c r="B48" s="634"/>
      <c r="C48" s="634"/>
      <c r="D48" s="634"/>
      <c r="E48" s="634"/>
      <c r="F48" s="511"/>
      <c r="G48" s="38"/>
      <c r="H48" s="35"/>
    </row>
    <row r="49" spans="1:8">
      <c r="A49" s="614"/>
      <c r="B49" s="634"/>
      <c r="C49" s="634"/>
      <c r="D49" s="634"/>
      <c r="E49" s="634"/>
      <c r="F49" s="511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zoomScaleNormal="70" zoomScaleSheetLayoutView="100" workbookViewId="0">
      <selection activeCell="G22" sqref="G22"/>
    </sheetView>
  </sheetViews>
  <sheetFormatPr defaultColWidth="10.7109375" defaultRowHeight="15.75"/>
  <cols>
    <col min="1" max="1" width="60.7109375" style="32" customWidth="1"/>
    <col min="2" max="2" width="10.7109375" style="91" customWidth="1"/>
    <col min="3" max="3" width="17.7109375" style="32" customWidth="1"/>
    <col min="4" max="4" width="19.7109375" style="32" customWidth="1"/>
    <col min="5" max="6" width="21.7109375" style="32" customWidth="1"/>
    <col min="7" max="16384" width="10.7109375" style="32"/>
  </cols>
  <sheetData>
    <row r="1" spans="1:7">
      <c r="A1" s="16" t="s">
        <v>545</v>
      </c>
      <c r="B1" s="49"/>
      <c r="C1" s="16"/>
      <c r="D1" s="23"/>
      <c r="E1" s="90"/>
    </row>
    <row r="2" spans="1:7">
      <c r="B2" s="436"/>
      <c r="C2" s="42"/>
      <c r="D2" s="56"/>
    </row>
    <row r="3" spans="1:7">
      <c r="A3" s="62" t="str">
        <f>CONCATENATE("на ",UPPER(pdeName))</f>
        <v>на ТЕ ТРЕЙД ИНВЕСТ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207612201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8"/>
      <c r="F5" s="35"/>
      <c r="G5" s="619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26</v>
      </c>
    </row>
    <row r="8" spans="1:7" s="92" customFormat="1" ht="78.75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2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>
        <v>1</v>
      </c>
      <c r="B12" s="600"/>
      <c r="C12" s="76"/>
      <c r="D12" s="76"/>
      <c r="E12" s="76"/>
      <c r="F12" s="416">
        <f>C12-E12</f>
        <v>0</v>
      </c>
      <c r="G12" s="619"/>
    </row>
    <row r="13" spans="1:7">
      <c r="A13" s="599">
        <v>2</v>
      </c>
      <c r="B13" s="600"/>
      <c r="C13" s="76"/>
      <c r="D13" s="76"/>
      <c r="E13" s="76"/>
      <c r="F13" s="416">
        <f t="shared" ref="F13:F26" si="0">C13-E13</f>
        <v>0</v>
      </c>
    </row>
    <row r="14" spans="1:7">
      <c r="A14" s="599">
        <v>3</v>
      </c>
      <c r="B14" s="600"/>
      <c r="C14" s="76"/>
      <c r="D14" s="76"/>
      <c r="E14" s="76"/>
      <c r="F14" s="416">
        <f t="shared" si="0"/>
        <v>0</v>
      </c>
    </row>
    <row r="15" spans="1:7">
      <c r="A15" s="599">
        <v>4</v>
      </c>
      <c r="B15" s="600"/>
      <c r="C15" s="76"/>
      <c r="D15" s="76"/>
      <c r="E15" s="76"/>
      <c r="F15" s="416">
        <f t="shared" si="0"/>
        <v>0</v>
      </c>
    </row>
    <row r="16" spans="1:7">
      <c r="A16" s="599">
        <v>5</v>
      </c>
      <c r="B16" s="600"/>
      <c r="C16" s="76"/>
      <c r="D16" s="76"/>
      <c r="E16" s="76"/>
      <c r="F16" s="416">
        <f t="shared" si="0"/>
        <v>0</v>
      </c>
    </row>
    <row r="17" spans="1:8">
      <c r="A17" s="599">
        <v>6</v>
      </c>
      <c r="B17" s="600"/>
      <c r="C17" s="76"/>
      <c r="D17" s="76"/>
      <c r="E17" s="76"/>
      <c r="F17" s="416">
        <f t="shared" si="0"/>
        <v>0</v>
      </c>
    </row>
    <row r="18" spans="1:8">
      <c r="A18" s="599">
        <v>7</v>
      </c>
      <c r="B18" s="600"/>
      <c r="C18" s="76"/>
      <c r="D18" s="76"/>
      <c r="E18" s="76"/>
      <c r="F18" s="416">
        <f t="shared" si="0"/>
        <v>0</v>
      </c>
    </row>
    <row r="19" spans="1:8">
      <c r="A19" s="599">
        <v>8</v>
      </c>
      <c r="B19" s="600"/>
      <c r="C19" s="76"/>
      <c r="D19" s="76"/>
      <c r="E19" s="76"/>
      <c r="F19" s="416">
        <f t="shared" si="0"/>
        <v>0</v>
      </c>
    </row>
    <row r="20" spans="1:8">
      <c r="A20" s="599">
        <v>9</v>
      </c>
      <c r="B20" s="600"/>
      <c r="C20" s="76"/>
      <c r="D20" s="76"/>
      <c r="E20" s="76"/>
      <c r="F20" s="416">
        <f t="shared" si="0"/>
        <v>0</v>
      </c>
    </row>
    <row r="21" spans="1:8">
      <c r="A21" s="599">
        <v>10</v>
      </c>
      <c r="B21" s="600"/>
      <c r="C21" s="76"/>
      <c r="D21" s="76"/>
      <c r="E21" s="76"/>
      <c r="F21" s="416">
        <f t="shared" si="0"/>
        <v>0</v>
      </c>
    </row>
    <row r="22" spans="1:8">
      <c r="A22" s="599">
        <v>11</v>
      </c>
      <c r="B22" s="600"/>
      <c r="C22" s="76"/>
      <c r="D22" s="76"/>
      <c r="E22" s="76"/>
      <c r="F22" s="416">
        <f t="shared" si="0"/>
        <v>0</v>
      </c>
      <c r="G22" s="619"/>
    </row>
    <row r="23" spans="1:8">
      <c r="A23" s="599">
        <v>12</v>
      </c>
      <c r="B23" s="600"/>
      <c r="C23" s="76"/>
      <c r="D23" s="76"/>
      <c r="E23" s="76"/>
      <c r="F23" s="416">
        <f t="shared" si="0"/>
        <v>0</v>
      </c>
      <c r="H23" s="619"/>
    </row>
    <row r="24" spans="1:8">
      <c r="A24" s="599">
        <v>13</v>
      </c>
      <c r="B24" s="600"/>
      <c r="C24" s="76"/>
      <c r="D24" s="76"/>
      <c r="E24" s="76"/>
      <c r="F24" s="416">
        <f t="shared" si="0"/>
        <v>0</v>
      </c>
    </row>
    <row r="25" spans="1:8">
      <c r="A25" s="599">
        <v>14</v>
      </c>
      <c r="B25" s="600"/>
      <c r="C25" s="76"/>
      <c r="D25" s="76"/>
      <c r="E25" s="76"/>
      <c r="F25" s="416">
        <f t="shared" si="0"/>
        <v>0</v>
      </c>
    </row>
    <row r="26" spans="1:8">
      <c r="A26" s="599">
        <v>15</v>
      </c>
      <c r="B26" s="600"/>
      <c r="C26" s="76"/>
      <c r="D26" s="76"/>
      <c r="E26" s="76"/>
      <c r="F26" s="416">
        <f t="shared" si="0"/>
        <v>0</v>
      </c>
    </row>
    <row r="27" spans="1:8">
      <c r="A27" s="449" t="s">
        <v>553</v>
      </c>
      <c r="B27" s="450" t="s">
        <v>554</v>
      </c>
      <c r="C27" s="418">
        <f>SUM(C12:C26)</f>
        <v>0</v>
      </c>
      <c r="D27" s="418"/>
      <c r="E27" s="418">
        <f>SUM(E12:E26)</f>
        <v>0</v>
      </c>
      <c r="F27" s="418">
        <f>SUM(F12:F26)</f>
        <v>0</v>
      </c>
    </row>
    <row r="28" spans="1:8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6"/>
      <c r="D29" s="76"/>
      <c r="E29" s="76"/>
      <c r="F29" s="416">
        <f>C29-E29</f>
        <v>0</v>
      </c>
    </row>
    <row r="30" spans="1:8">
      <c r="A30" s="599">
        <v>2</v>
      </c>
      <c r="B30" s="600"/>
      <c r="C30" s="76"/>
      <c r="D30" s="76"/>
      <c r="E30" s="76"/>
      <c r="F30" s="416">
        <f t="shared" ref="F30:F43" si="1">C30-E30</f>
        <v>0</v>
      </c>
    </row>
    <row r="31" spans="1:8">
      <c r="A31" s="599">
        <v>3</v>
      </c>
      <c r="B31" s="600"/>
      <c r="C31" s="76"/>
      <c r="D31" s="76"/>
      <c r="E31" s="76"/>
      <c r="F31" s="416">
        <f t="shared" si="1"/>
        <v>0</v>
      </c>
    </row>
    <row r="32" spans="1:8">
      <c r="A32" s="599">
        <v>4</v>
      </c>
      <c r="B32" s="600"/>
      <c r="C32" s="76"/>
      <c r="D32" s="76"/>
      <c r="E32" s="76"/>
      <c r="F32" s="416">
        <f t="shared" si="1"/>
        <v>0</v>
      </c>
    </row>
    <row r="33" spans="1:6">
      <c r="A33" s="599">
        <v>5</v>
      </c>
      <c r="B33" s="600"/>
      <c r="C33" s="76"/>
      <c r="D33" s="76"/>
      <c r="E33" s="76"/>
      <c r="F33" s="416">
        <f t="shared" si="1"/>
        <v>0</v>
      </c>
    </row>
    <row r="34" spans="1:6">
      <c r="A34" s="599">
        <v>6</v>
      </c>
      <c r="B34" s="600"/>
      <c r="C34" s="76"/>
      <c r="D34" s="76"/>
      <c r="E34" s="76"/>
      <c r="F34" s="416">
        <f t="shared" si="1"/>
        <v>0</v>
      </c>
    </row>
    <row r="35" spans="1:6">
      <c r="A35" s="599">
        <v>7</v>
      </c>
      <c r="B35" s="600"/>
      <c r="C35" s="76"/>
      <c r="D35" s="76"/>
      <c r="E35" s="76"/>
      <c r="F35" s="416">
        <f t="shared" si="1"/>
        <v>0</v>
      </c>
    </row>
    <row r="36" spans="1:6">
      <c r="A36" s="599">
        <v>8</v>
      </c>
      <c r="B36" s="600"/>
      <c r="C36" s="76"/>
      <c r="D36" s="76"/>
      <c r="E36" s="76"/>
      <c r="F36" s="416">
        <f t="shared" si="1"/>
        <v>0</v>
      </c>
    </row>
    <row r="37" spans="1:6">
      <c r="A37" s="599">
        <v>9</v>
      </c>
      <c r="B37" s="600"/>
      <c r="C37" s="76"/>
      <c r="D37" s="76"/>
      <c r="E37" s="76"/>
      <c r="F37" s="416">
        <f t="shared" si="1"/>
        <v>0</v>
      </c>
    </row>
    <row r="38" spans="1:6">
      <c r="A38" s="599">
        <v>10</v>
      </c>
      <c r="B38" s="600"/>
      <c r="C38" s="76"/>
      <c r="D38" s="76"/>
      <c r="E38" s="76"/>
      <c r="F38" s="416">
        <f t="shared" si="1"/>
        <v>0</v>
      </c>
    </row>
    <row r="39" spans="1:6">
      <c r="A39" s="599">
        <v>11</v>
      </c>
      <c r="B39" s="600"/>
      <c r="C39" s="76"/>
      <c r="D39" s="76"/>
      <c r="E39" s="76"/>
      <c r="F39" s="416">
        <f t="shared" si="1"/>
        <v>0</v>
      </c>
    </row>
    <row r="40" spans="1:6">
      <c r="A40" s="599">
        <v>12</v>
      </c>
      <c r="B40" s="600"/>
      <c r="C40" s="76"/>
      <c r="D40" s="76"/>
      <c r="E40" s="76"/>
      <c r="F40" s="416">
        <f t="shared" si="1"/>
        <v>0</v>
      </c>
    </row>
    <row r="41" spans="1:6">
      <c r="A41" s="599">
        <v>13</v>
      </c>
      <c r="B41" s="600"/>
      <c r="C41" s="76"/>
      <c r="D41" s="76"/>
      <c r="E41" s="76"/>
      <c r="F41" s="416">
        <f t="shared" si="1"/>
        <v>0</v>
      </c>
    </row>
    <row r="42" spans="1:6">
      <c r="A42" s="599">
        <v>14</v>
      </c>
      <c r="B42" s="600"/>
      <c r="C42" s="76"/>
      <c r="D42" s="76"/>
      <c r="E42" s="76"/>
      <c r="F42" s="416">
        <f t="shared" si="1"/>
        <v>0</v>
      </c>
    </row>
    <row r="43" spans="1:6">
      <c r="A43" s="599">
        <v>15</v>
      </c>
      <c r="B43" s="600"/>
      <c r="C43" s="76"/>
      <c r="D43" s="76"/>
      <c r="E43" s="76"/>
      <c r="F43" s="416">
        <f t="shared" si="1"/>
        <v>0</v>
      </c>
    </row>
    <row r="44" spans="1:6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6"/>
      <c r="D46" s="76"/>
      <c r="E46" s="76"/>
      <c r="F46" s="416">
        <f>C46-E46</f>
        <v>0</v>
      </c>
    </row>
    <row r="47" spans="1:6">
      <c r="A47" s="599">
        <v>2</v>
      </c>
      <c r="B47" s="600"/>
      <c r="C47" s="76"/>
      <c r="D47" s="76"/>
      <c r="E47" s="76"/>
      <c r="F47" s="416">
        <f t="shared" ref="F47:F60" si="2">C47-E47</f>
        <v>0</v>
      </c>
    </row>
    <row r="48" spans="1:6">
      <c r="A48" s="599">
        <v>3</v>
      </c>
      <c r="B48" s="600"/>
      <c r="C48" s="76"/>
      <c r="D48" s="76"/>
      <c r="E48" s="76"/>
      <c r="F48" s="416">
        <f t="shared" si="2"/>
        <v>0</v>
      </c>
    </row>
    <row r="49" spans="1:6">
      <c r="A49" s="599">
        <v>4</v>
      </c>
      <c r="B49" s="600"/>
      <c r="C49" s="76"/>
      <c r="D49" s="76"/>
      <c r="E49" s="76"/>
      <c r="F49" s="416">
        <f t="shared" si="2"/>
        <v>0</v>
      </c>
    </row>
    <row r="50" spans="1:6">
      <c r="A50" s="599">
        <v>5</v>
      </c>
      <c r="B50" s="600"/>
      <c r="C50" s="76"/>
      <c r="D50" s="76"/>
      <c r="E50" s="76"/>
      <c r="F50" s="416">
        <f t="shared" si="2"/>
        <v>0</v>
      </c>
    </row>
    <row r="51" spans="1:6">
      <c r="A51" s="599">
        <v>6</v>
      </c>
      <c r="B51" s="600"/>
      <c r="C51" s="76"/>
      <c r="D51" s="76"/>
      <c r="E51" s="76"/>
      <c r="F51" s="416">
        <f t="shared" si="2"/>
        <v>0</v>
      </c>
    </row>
    <row r="52" spans="1:6">
      <c r="A52" s="599">
        <v>7</v>
      </c>
      <c r="B52" s="600"/>
      <c r="C52" s="76"/>
      <c r="D52" s="76"/>
      <c r="E52" s="76"/>
      <c r="F52" s="416">
        <f t="shared" si="2"/>
        <v>0</v>
      </c>
    </row>
    <row r="53" spans="1:6">
      <c r="A53" s="599">
        <v>8</v>
      </c>
      <c r="B53" s="600"/>
      <c r="C53" s="76"/>
      <c r="D53" s="76"/>
      <c r="E53" s="76"/>
      <c r="F53" s="416">
        <f t="shared" si="2"/>
        <v>0</v>
      </c>
    </row>
    <row r="54" spans="1:6">
      <c r="A54" s="599">
        <v>9</v>
      </c>
      <c r="B54" s="600"/>
      <c r="C54" s="76"/>
      <c r="D54" s="76"/>
      <c r="E54" s="76"/>
      <c r="F54" s="416">
        <f t="shared" si="2"/>
        <v>0</v>
      </c>
    </row>
    <row r="55" spans="1:6">
      <c r="A55" s="599">
        <v>10</v>
      </c>
      <c r="B55" s="600"/>
      <c r="C55" s="76"/>
      <c r="D55" s="76"/>
      <c r="E55" s="76"/>
      <c r="F55" s="416">
        <f t="shared" si="2"/>
        <v>0</v>
      </c>
    </row>
    <row r="56" spans="1:6">
      <c r="A56" s="599">
        <v>11</v>
      </c>
      <c r="B56" s="600"/>
      <c r="C56" s="76"/>
      <c r="D56" s="76"/>
      <c r="E56" s="76"/>
      <c r="F56" s="416">
        <f t="shared" si="2"/>
        <v>0</v>
      </c>
    </row>
    <row r="57" spans="1:6">
      <c r="A57" s="599">
        <v>12</v>
      </c>
      <c r="B57" s="600"/>
      <c r="C57" s="76"/>
      <c r="D57" s="76"/>
      <c r="E57" s="76"/>
      <c r="F57" s="416">
        <f t="shared" si="2"/>
        <v>0</v>
      </c>
    </row>
    <row r="58" spans="1:6">
      <c r="A58" s="599">
        <v>13</v>
      </c>
      <c r="B58" s="600"/>
      <c r="C58" s="76"/>
      <c r="D58" s="76"/>
      <c r="E58" s="76"/>
      <c r="F58" s="416">
        <f t="shared" si="2"/>
        <v>0</v>
      </c>
    </row>
    <row r="59" spans="1:6">
      <c r="A59" s="599">
        <v>14</v>
      </c>
      <c r="B59" s="600"/>
      <c r="C59" s="76"/>
      <c r="D59" s="76"/>
      <c r="E59" s="76"/>
      <c r="F59" s="416">
        <f t="shared" si="2"/>
        <v>0</v>
      </c>
    </row>
    <row r="60" spans="1:6">
      <c r="A60" s="599">
        <v>15</v>
      </c>
      <c r="B60" s="600"/>
      <c r="C60" s="76"/>
      <c r="D60" s="76"/>
      <c r="E60" s="76"/>
      <c r="F60" s="416">
        <f t="shared" si="2"/>
        <v>0</v>
      </c>
    </row>
    <row r="61" spans="1:6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6"/>
      <c r="D63" s="76"/>
      <c r="E63" s="76"/>
      <c r="F63" s="416">
        <f>C63-E63</f>
        <v>0</v>
      </c>
    </row>
    <row r="64" spans="1:6">
      <c r="A64" s="599">
        <v>2</v>
      </c>
      <c r="B64" s="600"/>
      <c r="C64" s="76"/>
      <c r="D64" s="76"/>
      <c r="E64" s="76"/>
      <c r="F64" s="416">
        <f t="shared" ref="F64:F77" si="3">C64-E64</f>
        <v>0</v>
      </c>
    </row>
    <row r="65" spans="1:6">
      <c r="A65" s="599">
        <v>3</v>
      </c>
      <c r="B65" s="600"/>
      <c r="C65" s="76"/>
      <c r="D65" s="76"/>
      <c r="E65" s="76"/>
      <c r="F65" s="416">
        <f t="shared" si="3"/>
        <v>0</v>
      </c>
    </row>
    <row r="66" spans="1:6">
      <c r="A66" s="599">
        <v>4</v>
      </c>
      <c r="B66" s="600"/>
      <c r="C66" s="76"/>
      <c r="D66" s="76"/>
      <c r="E66" s="76"/>
      <c r="F66" s="416">
        <f t="shared" si="3"/>
        <v>0</v>
      </c>
    </row>
    <row r="67" spans="1:6">
      <c r="A67" s="599">
        <v>5</v>
      </c>
      <c r="B67" s="600"/>
      <c r="C67" s="76"/>
      <c r="D67" s="76"/>
      <c r="E67" s="76"/>
      <c r="F67" s="416">
        <f t="shared" si="3"/>
        <v>0</v>
      </c>
    </row>
    <row r="68" spans="1:6">
      <c r="A68" s="599">
        <v>6</v>
      </c>
      <c r="B68" s="600"/>
      <c r="C68" s="76"/>
      <c r="D68" s="76"/>
      <c r="E68" s="76"/>
      <c r="F68" s="416">
        <f t="shared" si="3"/>
        <v>0</v>
      </c>
    </row>
    <row r="69" spans="1:6">
      <c r="A69" s="599">
        <v>7</v>
      </c>
      <c r="B69" s="600"/>
      <c r="C69" s="76"/>
      <c r="D69" s="76"/>
      <c r="E69" s="76"/>
      <c r="F69" s="416">
        <f t="shared" si="3"/>
        <v>0</v>
      </c>
    </row>
    <row r="70" spans="1:6">
      <c r="A70" s="599">
        <v>8</v>
      </c>
      <c r="B70" s="600"/>
      <c r="C70" s="76"/>
      <c r="D70" s="76"/>
      <c r="E70" s="76"/>
      <c r="F70" s="416">
        <f t="shared" si="3"/>
        <v>0</v>
      </c>
    </row>
    <row r="71" spans="1:6">
      <c r="A71" s="599">
        <v>9</v>
      </c>
      <c r="B71" s="600"/>
      <c r="C71" s="76"/>
      <c r="D71" s="76"/>
      <c r="E71" s="76"/>
      <c r="F71" s="416">
        <f t="shared" si="3"/>
        <v>0</v>
      </c>
    </row>
    <row r="72" spans="1:6">
      <c r="A72" s="599">
        <v>10</v>
      </c>
      <c r="B72" s="600"/>
      <c r="C72" s="76"/>
      <c r="D72" s="76"/>
      <c r="E72" s="76"/>
      <c r="F72" s="416">
        <f t="shared" si="3"/>
        <v>0</v>
      </c>
    </row>
    <row r="73" spans="1:6">
      <c r="A73" s="599">
        <v>11</v>
      </c>
      <c r="B73" s="600"/>
      <c r="C73" s="76"/>
      <c r="D73" s="76"/>
      <c r="E73" s="76"/>
      <c r="F73" s="416">
        <f t="shared" si="3"/>
        <v>0</v>
      </c>
    </row>
    <row r="74" spans="1:6">
      <c r="A74" s="599">
        <v>12</v>
      </c>
      <c r="B74" s="600"/>
      <c r="C74" s="76"/>
      <c r="D74" s="76"/>
      <c r="E74" s="76"/>
      <c r="F74" s="416">
        <f t="shared" si="3"/>
        <v>0</v>
      </c>
    </row>
    <row r="75" spans="1:6">
      <c r="A75" s="599">
        <v>13</v>
      </c>
      <c r="B75" s="600"/>
      <c r="C75" s="76"/>
      <c r="D75" s="76"/>
      <c r="E75" s="76"/>
      <c r="F75" s="416">
        <f t="shared" si="3"/>
        <v>0</v>
      </c>
    </row>
    <row r="76" spans="1:6">
      <c r="A76" s="599">
        <v>14</v>
      </c>
      <c r="B76" s="600"/>
      <c r="C76" s="76"/>
      <c r="D76" s="76"/>
      <c r="E76" s="76"/>
      <c r="F76" s="416">
        <f t="shared" si="3"/>
        <v>0</v>
      </c>
    </row>
    <row r="77" spans="1:6">
      <c r="A77" s="599">
        <v>15</v>
      </c>
      <c r="B77" s="600"/>
      <c r="C77" s="76"/>
      <c r="D77" s="76"/>
      <c r="E77" s="76"/>
      <c r="F77" s="416">
        <f t="shared" si="3"/>
        <v>0</v>
      </c>
    </row>
    <row r="78" spans="1:6">
      <c r="A78" s="449" t="s">
        <v>562</v>
      </c>
      <c r="B78" s="450" t="s">
        <v>563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>
      <c r="A79" s="453" t="s">
        <v>564</v>
      </c>
      <c r="B79" s="450" t="s">
        <v>565</v>
      </c>
      <c r="C79" s="418">
        <f>C78+C61+C44+C27</f>
        <v>0</v>
      </c>
      <c r="D79" s="418"/>
      <c r="E79" s="418">
        <f>E78+E61+E44+E27</f>
        <v>0</v>
      </c>
      <c r="F79" s="418">
        <f>F78+F61+F44+F27</f>
        <v>0</v>
      </c>
    </row>
    <row r="80" spans="1:6">
      <c r="A80" s="446" t="s">
        <v>566</v>
      </c>
      <c r="B80" s="450"/>
      <c r="C80" s="416"/>
      <c r="D80" s="416"/>
      <c r="E80" s="416"/>
      <c r="F80" s="416"/>
    </row>
    <row r="81" spans="1:6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6"/>
      <c r="D82" s="76"/>
      <c r="E82" s="76"/>
      <c r="F82" s="416">
        <f>C82-E82</f>
        <v>0</v>
      </c>
    </row>
    <row r="83" spans="1:6">
      <c r="A83" s="599">
        <v>2</v>
      </c>
      <c r="B83" s="600"/>
      <c r="C83" s="76"/>
      <c r="D83" s="76"/>
      <c r="E83" s="76"/>
      <c r="F83" s="416">
        <f t="shared" ref="F83:F96" si="4">C83-E83</f>
        <v>0</v>
      </c>
    </row>
    <row r="84" spans="1:6">
      <c r="A84" s="599">
        <v>3</v>
      </c>
      <c r="B84" s="600"/>
      <c r="C84" s="76"/>
      <c r="D84" s="76"/>
      <c r="E84" s="76"/>
      <c r="F84" s="416">
        <f t="shared" si="4"/>
        <v>0</v>
      </c>
    </row>
    <row r="85" spans="1:6">
      <c r="A85" s="599">
        <v>4</v>
      </c>
      <c r="B85" s="600"/>
      <c r="C85" s="76"/>
      <c r="D85" s="76"/>
      <c r="E85" s="76"/>
      <c r="F85" s="416">
        <f t="shared" si="4"/>
        <v>0</v>
      </c>
    </row>
    <row r="86" spans="1:6">
      <c r="A86" s="599">
        <v>5</v>
      </c>
      <c r="B86" s="600"/>
      <c r="C86" s="76"/>
      <c r="D86" s="76"/>
      <c r="E86" s="76"/>
      <c r="F86" s="416">
        <f t="shared" si="4"/>
        <v>0</v>
      </c>
    </row>
    <row r="87" spans="1:6">
      <c r="A87" s="599">
        <v>6</v>
      </c>
      <c r="B87" s="600"/>
      <c r="C87" s="76"/>
      <c r="D87" s="76"/>
      <c r="E87" s="76"/>
      <c r="F87" s="416">
        <f t="shared" si="4"/>
        <v>0</v>
      </c>
    </row>
    <row r="88" spans="1:6">
      <c r="A88" s="599">
        <v>7</v>
      </c>
      <c r="B88" s="600"/>
      <c r="C88" s="76"/>
      <c r="D88" s="76"/>
      <c r="E88" s="76"/>
      <c r="F88" s="416">
        <f t="shared" si="4"/>
        <v>0</v>
      </c>
    </row>
    <row r="89" spans="1:6">
      <c r="A89" s="599">
        <v>8</v>
      </c>
      <c r="B89" s="600"/>
      <c r="C89" s="76"/>
      <c r="D89" s="76"/>
      <c r="E89" s="76"/>
      <c r="F89" s="416">
        <f t="shared" si="4"/>
        <v>0</v>
      </c>
    </row>
    <row r="90" spans="1:6">
      <c r="A90" s="599">
        <v>9</v>
      </c>
      <c r="B90" s="600"/>
      <c r="C90" s="76"/>
      <c r="D90" s="76"/>
      <c r="E90" s="76"/>
      <c r="F90" s="416">
        <f t="shared" si="4"/>
        <v>0</v>
      </c>
    </row>
    <row r="91" spans="1:6">
      <c r="A91" s="599">
        <v>10</v>
      </c>
      <c r="B91" s="600"/>
      <c r="C91" s="76"/>
      <c r="D91" s="76"/>
      <c r="E91" s="76"/>
      <c r="F91" s="416">
        <f t="shared" si="4"/>
        <v>0</v>
      </c>
    </row>
    <row r="92" spans="1:6">
      <c r="A92" s="599">
        <v>11</v>
      </c>
      <c r="B92" s="600"/>
      <c r="C92" s="76"/>
      <c r="D92" s="76"/>
      <c r="E92" s="76"/>
      <c r="F92" s="416">
        <f t="shared" si="4"/>
        <v>0</v>
      </c>
    </row>
    <row r="93" spans="1:6">
      <c r="A93" s="599">
        <v>12</v>
      </c>
      <c r="B93" s="600"/>
      <c r="C93" s="76"/>
      <c r="D93" s="76"/>
      <c r="E93" s="76"/>
      <c r="F93" s="416">
        <f t="shared" si="4"/>
        <v>0</v>
      </c>
    </row>
    <row r="94" spans="1:6">
      <c r="A94" s="599">
        <v>13</v>
      </c>
      <c r="B94" s="600"/>
      <c r="C94" s="76"/>
      <c r="D94" s="76"/>
      <c r="E94" s="76"/>
      <c r="F94" s="416">
        <f t="shared" si="4"/>
        <v>0</v>
      </c>
    </row>
    <row r="95" spans="1:6">
      <c r="A95" s="599">
        <v>14</v>
      </c>
      <c r="B95" s="600"/>
      <c r="C95" s="76"/>
      <c r="D95" s="76"/>
      <c r="E95" s="76"/>
      <c r="F95" s="416">
        <f t="shared" si="4"/>
        <v>0</v>
      </c>
    </row>
    <row r="96" spans="1:6">
      <c r="A96" s="599">
        <v>15</v>
      </c>
      <c r="B96" s="600"/>
      <c r="C96" s="76"/>
      <c r="D96" s="76"/>
      <c r="E96" s="76"/>
      <c r="F96" s="416">
        <f t="shared" si="4"/>
        <v>0</v>
      </c>
    </row>
    <row r="97" spans="1:6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6"/>
      <c r="D99" s="76"/>
      <c r="E99" s="76"/>
      <c r="F99" s="416">
        <f>C99-E99</f>
        <v>0</v>
      </c>
    </row>
    <row r="100" spans="1:6">
      <c r="A100" s="599">
        <v>2</v>
      </c>
      <c r="B100" s="600"/>
      <c r="C100" s="76"/>
      <c r="D100" s="76"/>
      <c r="E100" s="76"/>
      <c r="F100" s="416">
        <f t="shared" ref="F100:F113" si="5">C100-E100</f>
        <v>0</v>
      </c>
    </row>
    <row r="101" spans="1:6">
      <c r="A101" s="599">
        <v>3</v>
      </c>
      <c r="B101" s="600"/>
      <c r="C101" s="76"/>
      <c r="D101" s="76"/>
      <c r="E101" s="76"/>
      <c r="F101" s="416">
        <f t="shared" si="5"/>
        <v>0</v>
      </c>
    </row>
    <row r="102" spans="1:6">
      <c r="A102" s="599">
        <v>4</v>
      </c>
      <c r="B102" s="600"/>
      <c r="C102" s="76"/>
      <c r="D102" s="76"/>
      <c r="E102" s="76"/>
      <c r="F102" s="416">
        <f t="shared" si="5"/>
        <v>0</v>
      </c>
    </row>
    <row r="103" spans="1:6">
      <c r="A103" s="599">
        <v>5</v>
      </c>
      <c r="B103" s="600"/>
      <c r="C103" s="76"/>
      <c r="D103" s="76"/>
      <c r="E103" s="76"/>
      <c r="F103" s="416">
        <f t="shared" si="5"/>
        <v>0</v>
      </c>
    </row>
    <row r="104" spans="1:6">
      <c r="A104" s="599">
        <v>6</v>
      </c>
      <c r="B104" s="600"/>
      <c r="C104" s="76"/>
      <c r="D104" s="76"/>
      <c r="E104" s="76"/>
      <c r="F104" s="416">
        <f t="shared" si="5"/>
        <v>0</v>
      </c>
    </row>
    <row r="105" spans="1:6">
      <c r="A105" s="599">
        <v>7</v>
      </c>
      <c r="B105" s="600"/>
      <c r="C105" s="76"/>
      <c r="D105" s="76"/>
      <c r="E105" s="76"/>
      <c r="F105" s="416">
        <f t="shared" si="5"/>
        <v>0</v>
      </c>
    </row>
    <row r="106" spans="1:6">
      <c r="A106" s="599">
        <v>8</v>
      </c>
      <c r="B106" s="600"/>
      <c r="C106" s="76"/>
      <c r="D106" s="76"/>
      <c r="E106" s="76"/>
      <c r="F106" s="416">
        <f t="shared" si="5"/>
        <v>0</v>
      </c>
    </row>
    <row r="107" spans="1:6">
      <c r="A107" s="599">
        <v>9</v>
      </c>
      <c r="B107" s="600"/>
      <c r="C107" s="76"/>
      <c r="D107" s="76"/>
      <c r="E107" s="76"/>
      <c r="F107" s="416">
        <f t="shared" si="5"/>
        <v>0</v>
      </c>
    </row>
    <row r="108" spans="1:6">
      <c r="A108" s="599">
        <v>10</v>
      </c>
      <c r="B108" s="600"/>
      <c r="C108" s="76"/>
      <c r="D108" s="76"/>
      <c r="E108" s="76"/>
      <c r="F108" s="416">
        <f t="shared" si="5"/>
        <v>0</v>
      </c>
    </row>
    <row r="109" spans="1:6">
      <c r="A109" s="599">
        <v>11</v>
      </c>
      <c r="B109" s="600"/>
      <c r="C109" s="76"/>
      <c r="D109" s="76"/>
      <c r="E109" s="76"/>
      <c r="F109" s="416">
        <f t="shared" si="5"/>
        <v>0</v>
      </c>
    </row>
    <row r="110" spans="1:6">
      <c r="A110" s="599">
        <v>12</v>
      </c>
      <c r="B110" s="600"/>
      <c r="C110" s="76"/>
      <c r="D110" s="76"/>
      <c r="E110" s="76"/>
      <c r="F110" s="416">
        <f t="shared" si="5"/>
        <v>0</v>
      </c>
    </row>
    <row r="111" spans="1:6">
      <c r="A111" s="599">
        <v>13</v>
      </c>
      <c r="B111" s="600"/>
      <c r="C111" s="76"/>
      <c r="D111" s="76"/>
      <c r="E111" s="76"/>
      <c r="F111" s="416">
        <f t="shared" si="5"/>
        <v>0</v>
      </c>
    </row>
    <row r="112" spans="1:6">
      <c r="A112" s="599">
        <v>14</v>
      </c>
      <c r="B112" s="600"/>
      <c r="C112" s="76"/>
      <c r="D112" s="76"/>
      <c r="E112" s="76"/>
      <c r="F112" s="416">
        <f t="shared" si="5"/>
        <v>0</v>
      </c>
    </row>
    <row r="113" spans="1:6">
      <c r="A113" s="599">
        <v>15</v>
      </c>
      <c r="B113" s="600"/>
      <c r="C113" s="76"/>
      <c r="D113" s="76"/>
      <c r="E113" s="76"/>
      <c r="F113" s="416">
        <f t="shared" si="5"/>
        <v>0</v>
      </c>
    </row>
    <row r="114" spans="1:6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6"/>
      <c r="D116" s="76"/>
      <c r="E116" s="76"/>
      <c r="F116" s="416">
        <f>C116-E116</f>
        <v>0</v>
      </c>
    </row>
    <row r="117" spans="1:6">
      <c r="A117" s="599">
        <v>2</v>
      </c>
      <c r="B117" s="600"/>
      <c r="C117" s="76"/>
      <c r="D117" s="76"/>
      <c r="E117" s="76"/>
      <c r="F117" s="416">
        <f t="shared" ref="F117:F130" si="6">C117-E117</f>
        <v>0</v>
      </c>
    </row>
    <row r="118" spans="1:6">
      <c r="A118" s="599">
        <v>3</v>
      </c>
      <c r="B118" s="600"/>
      <c r="C118" s="76"/>
      <c r="D118" s="76"/>
      <c r="E118" s="76"/>
      <c r="F118" s="416">
        <f t="shared" si="6"/>
        <v>0</v>
      </c>
    </row>
    <row r="119" spans="1:6">
      <c r="A119" s="599">
        <v>4</v>
      </c>
      <c r="B119" s="600"/>
      <c r="C119" s="76"/>
      <c r="D119" s="76"/>
      <c r="E119" s="76"/>
      <c r="F119" s="416">
        <f t="shared" si="6"/>
        <v>0</v>
      </c>
    </row>
    <row r="120" spans="1:6">
      <c r="A120" s="599">
        <v>5</v>
      </c>
      <c r="B120" s="600"/>
      <c r="C120" s="76"/>
      <c r="D120" s="76"/>
      <c r="E120" s="76"/>
      <c r="F120" s="416">
        <f t="shared" si="6"/>
        <v>0</v>
      </c>
    </row>
    <row r="121" spans="1:6">
      <c r="A121" s="599">
        <v>6</v>
      </c>
      <c r="B121" s="600"/>
      <c r="C121" s="76"/>
      <c r="D121" s="76"/>
      <c r="E121" s="76"/>
      <c r="F121" s="416">
        <f t="shared" si="6"/>
        <v>0</v>
      </c>
    </row>
    <row r="122" spans="1:6">
      <c r="A122" s="599">
        <v>7</v>
      </c>
      <c r="B122" s="600"/>
      <c r="C122" s="76"/>
      <c r="D122" s="76"/>
      <c r="E122" s="76"/>
      <c r="F122" s="416">
        <f t="shared" si="6"/>
        <v>0</v>
      </c>
    </row>
    <row r="123" spans="1:6">
      <c r="A123" s="599">
        <v>8</v>
      </c>
      <c r="B123" s="600"/>
      <c r="C123" s="76"/>
      <c r="D123" s="76"/>
      <c r="E123" s="76"/>
      <c r="F123" s="416">
        <f t="shared" si="6"/>
        <v>0</v>
      </c>
    </row>
    <row r="124" spans="1:6">
      <c r="A124" s="599">
        <v>9</v>
      </c>
      <c r="B124" s="600"/>
      <c r="C124" s="76"/>
      <c r="D124" s="76"/>
      <c r="E124" s="76"/>
      <c r="F124" s="416">
        <f t="shared" si="6"/>
        <v>0</v>
      </c>
    </row>
    <row r="125" spans="1:6">
      <c r="A125" s="599">
        <v>10</v>
      </c>
      <c r="B125" s="600"/>
      <c r="C125" s="76"/>
      <c r="D125" s="76"/>
      <c r="E125" s="76"/>
      <c r="F125" s="416">
        <f t="shared" si="6"/>
        <v>0</v>
      </c>
    </row>
    <row r="126" spans="1:6">
      <c r="A126" s="599">
        <v>11</v>
      </c>
      <c r="B126" s="600"/>
      <c r="C126" s="76"/>
      <c r="D126" s="76"/>
      <c r="E126" s="76"/>
      <c r="F126" s="416">
        <f t="shared" si="6"/>
        <v>0</v>
      </c>
    </row>
    <row r="127" spans="1:6">
      <c r="A127" s="599">
        <v>12</v>
      </c>
      <c r="B127" s="600"/>
      <c r="C127" s="76"/>
      <c r="D127" s="76"/>
      <c r="E127" s="76"/>
      <c r="F127" s="416">
        <f t="shared" si="6"/>
        <v>0</v>
      </c>
    </row>
    <row r="128" spans="1:6">
      <c r="A128" s="599">
        <v>13</v>
      </c>
      <c r="B128" s="600"/>
      <c r="C128" s="76"/>
      <c r="D128" s="76"/>
      <c r="E128" s="76"/>
      <c r="F128" s="416">
        <f t="shared" si="6"/>
        <v>0</v>
      </c>
    </row>
    <row r="129" spans="1:6">
      <c r="A129" s="599">
        <v>14</v>
      </c>
      <c r="B129" s="600"/>
      <c r="C129" s="76"/>
      <c r="D129" s="76"/>
      <c r="E129" s="76"/>
      <c r="F129" s="416">
        <f t="shared" si="6"/>
        <v>0</v>
      </c>
    </row>
    <row r="130" spans="1:6">
      <c r="A130" s="599">
        <v>15</v>
      </c>
      <c r="B130" s="600"/>
      <c r="C130" s="76"/>
      <c r="D130" s="76"/>
      <c r="E130" s="76"/>
      <c r="F130" s="416">
        <f t="shared" si="6"/>
        <v>0</v>
      </c>
    </row>
    <row r="131" spans="1:6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6"/>
      <c r="D133" s="76"/>
      <c r="E133" s="76"/>
      <c r="F133" s="416">
        <f>C133-E133</f>
        <v>0</v>
      </c>
    </row>
    <row r="134" spans="1:6">
      <c r="A134" s="599">
        <v>2</v>
      </c>
      <c r="B134" s="600"/>
      <c r="C134" s="76"/>
      <c r="D134" s="76"/>
      <c r="E134" s="76"/>
      <c r="F134" s="416">
        <f t="shared" ref="F134:F147" si="7">C134-E134</f>
        <v>0</v>
      </c>
    </row>
    <row r="135" spans="1:6">
      <c r="A135" s="599">
        <v>3</v>
      </c>
      <c r="B135" s="600"/>
      <c r="C135" s="76"/>
      <c r="D135" s="76"/>
      <c r="E135" s="76"/>
      <c r="F135" s="416">
        <f t="shared" si="7"/>
        <v>0</v>
      </c>
    </row>
    <row r="136" spans="1:6">
      <c r="A136" s="599">
        <v>4</v>
      </c>
      <c r="B136" s="600"/>
      <c r="C136" s="76"/>
      <c r="D136" s="76"/>
      <c r="E136" s="76"/>
      <c r="F136" s="416">
        <f t="shared" si="7"/>
        <v>0</v>
      </c>
    </row>
    <row r="137" spans="1:6">
      <c r="A137" s="599">
        <v>5</v>
      </c>
      <c r="B137" s="600"/>
      <c r="C137" s="76"/>
      <c r="D137" s="76"/>
      <c r="E137" s="76"/>
      <c r="F137" s="416">
        <f t="shared" si="7"/>
        <v>0</v>
      </c>
    </row>
    <row r="138" spans="1:6">
      <c r="A138" s="599">
        <v>6</v>
      </c>
      <c r="B138" s="600"/>
      <c r="C138" s="76"/>
      <c r="D138" s="76"/>
      <c r="E138" s="76"/>
      <c r="F138" s="416">
        <f t="shared" si="7"/>
        <v>0</v>
      </c>
    </row>
    <row r="139" spans="1:6">
      <c r="A139" s="599">
        <v>7</v>
      </c>
      <c r="B139" s="600"/>
      <c r="C139" s="76"/>
      <c r="D139" s="76"/>
      <c r="E139" s="76"/>
      <c r="F139" s="416">
        <f t="shared" si="7"/>
        <v>0</v>
      </c>
    </row>
    <row r="140" spans="1:6">
      <c r="A140" s="599">
        <v>8</v>
      </c>
      <c r="B140" s="600"/>
      <c r="C140" s="76"/>
      <c r="D140" s="76"/>
      <c r="E140" s="76"/>
      <c r="F140" s="416">
        <f t="shared" si="7"/>
        <v>0</v>
      </c>
    </row>
    <row r="141" spans="1:6">
      <c r="A141" s="599">
        <v>9</v>
      </c>
      <c r="B141" s="600"/>
      <c r="C141" s="76"/>
      <c r="D141" s="76"/>
      <c r="E141" s="76"/>
      <c r="F141" s="416">
        <f t="shared" si="7"/>
        <v>0</v>
      </c>
    </row>
    <row r="142" spans="1:6">
      <c r="A142" s="599">
        <v>10</v>
      </c>
      <c r="B142" s="600"/>
      <c r="C142" s="76"/>
      <c r="D142" s="76"/>
      <c r="E142" s="76"/>
      <c r="F142" s="416">
        <f t="shared" si="7"/>
        <v>0</v>
      </c>
    </row>
    <row r="143" spans="1:6">
      <c r="A143" s="599">
        <v>11</v>
      </c>
      <c r="B143" s="600"/>
      <c r="C143" s="76"/>
      <c r="D143" s="76"/>
      <c r="E143" s="76"/>
      <c r="F143" s="416">
        <f t="shared" si="7"/>
        <v>0</v>
      </c>
    </row>
    <row r="144" spans="1:6">
      <c r="A144" s="599">
        <v>12</v>
      </c>
      <c r="B144" s="600"/>
      <c r="C144" s="76"/>
      <c r="D144" s="76"/>
      <c r="E144" s="76"/>
      <c r="F144" s="416">
        <f t="shared" si="7"/>
        <v>0</v>
      </c>
    </row>
    <row r="145" spans="1:8">
      <c r="A145" s="599">
        <v>13</v>
      </c>
      <c r="B145" s="600"/>
      <c r="C145" s="76"/>
      <c r="D145" s="76"/>
      <c r="E145" s="76"/>
      <c r="F145" s="416">
        <f t="shared" si="7"/>
        <v>0</v>
      </c>
    </row>
    <row r="146" spans="1:8">
      <c r="A146" s="599">
        <v>14</v>
      </c>
      <c r="B146" s="600"/>
      <c r="C146" s="76"/>
      <c r="D146" s="76"/>
      <c r="E146" s="76"/>
      <c r="F146" s="416">
        <f t="shared" si="7"/>
        <v>0</v>
      </c>
    </row>
    <row r="147" spans="1:8">
      <c r="A147" s="599">
        <v>15</v>
      </c>
      <c r="B147" s="600"/>
      <c r="C147" s="76"/>
      <c r="D147" s="76"/>
      <c r="E147" s="76"/>
      <c r="F147" s="416">
        <f t="shared" si="7"/>
        <v>0</v>
      </c>
    </row>
    <row r="148" spans="1:8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2" t="s">
        <v>8</v>
      </c>
      <c r="B151" s="635">
        <f>pdeReportingDate</f>
        <v>45958</v>
      </c>
      <c r="C151" s="635"/>
      <c r="D151" s="635"/>
      <c r="E151" s="635"/>
      <c r="F151" s="635"/>
      <c r="G151" s="635"/>
      <c r="H151" s="635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6" t="str">
        <f>authorName</f>
        <v>Прайм Бизнес Консулинг АД</v>
      </c>
      <c r="C153" s="636"/>
      <c r="D153" s="636"/>
      <c r="E153" s="636"/>
      <c r="F153" s="636"/>
      <c r="G153" s="636"/>
      <c r="H153" s="636"/>
    </row>
    <row r="154" spans="1:8">
      <c r="A154" s="613"/>
      <c r="B154" s="65"/>
      <c r="C154" s="65"/>
      <c r="D154" s="65"/>
      <c r="E154" s="65"/>
      <c r="F154" s="65"/>
      <c r="G154" s="65"/>
      <c r="H154" s="65"/>
    </row>
    <row r="155" spans="1:8">
      <c r="A155" s="613" t="s">
        <v>13</v>
      </c>
      <c r="B155" s="637"/>
      <c r="C155" s="637"/>
      <c r="D155" s="637"/>
      <c r="E155" s="637"/>
      <c r="F155" s="637"/>
      <c r="G155" s="637"/>
      <c r="H155" s="637"/>
    </row>
    <row r="156" spans="1:8">
      <c r="A156" s="614"/>
      <c r="B156" s="634" t="s">
        <v>294</v>
      </c>
      <c r="C156" s="634"/>
      <c r="D156" s="634"/>
      <c r="E156" s="634"/>
      <c r="F156" s="511"/>
      <c r="G156" s="38"/>
      <c r="H156" s="35"/>
    </row>
    <row r="157" spans="1:8">
      <c r="A157" s="614"/>
      <c r="B157" s="634" t="s">
        <v>294</v>
      </c>
      <c r="C157" s="634"/>
      <c r="D157" s="634"/>
      <c r="E157" s="634"/>
      <c r="F157" s="511"/>
      <c r="G157" s="38"/>
      <c r="H157" s="35"/>
    </row>
    <row r="158" spans="1:8">
      <c r="A158" s="614"/>
      <c r="B158" s="634" t="s">
        <v>294</v>
      </c>
      <c r="C158" s="634"/>
      <c r="D158" s="634"/>
      <c r="E158" s="634"/>
      <c r="F158" s="511"/>
      <c r="G158" s="38"/>
      <c r="H158" s="35"/>
    </row>
    <row r="159" spans="1:8">
      <c r="A159" s="614"/>
      <c r="B159" s="634" t="s">
        <v>294</v>
      </c>
      <c r="C159" s="634"/>
      <c r="D159" s="634"/>
      <c r="E159" s="634"/>
      <c r="F159" s="511"/>
      <c r="G159" s="38"/>
      <c r="H159" s="35"/>
    </row>
    <row r="160" spans="1:8">
      <c r="A160" s="614"/>
      <c r="B160" s="634"/>
      <c r="C160" s="634"/>
      <c r="D160" s="634"/>
      <c r="E160" s="634"/>
      <c r="F160" s="511"/>
      <c r="G160" s="38"/>
      <c r="H160" s="35"/>
    </row>
    <row r="161" spans="1:8">
      <c r="A161" s="614"/>
      <c r="B161" s="634"/>
      <c r="C161" s="634"/>
      <c r="D161" s="634"/>
      <c r="E161" s="634"/>
      <c r="F161" s="511"/>
      <c r="G161" s="38"/>
      <c r="H161" s="35"/>
    </row>
    <row r="162" spans="1:8">
      <c r="A162" s="614"/>
      <c r="B162" s="634"/>
      <c r="C162" s="634"/>
      <c r="D162" s="634"/>
      <c r="E162" s="634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S57"/>
  <sheetViews>
    <sheetView view="pageBreakPreview" zoomScale="80" zoomScaleNormal="85" zoomScaleSheetLayoutView="80" workbookViewId="0">
      <selection activeCell="S9" sqref="S9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ТЕ ТРЕЙД ИНВЕСТ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207612201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4"/>
      <c r="Q4" s="65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4"/>
      <c r="Q5" s="67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2" customFormat="1" ht="31.5">
      <c r="A7" s="655" t="s">
        <v>484</v>
      </c>
      <c r="B7" s="656"/>
      <c r="C7" s="659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1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1" t="s">
        <v>578</v>
      </c>
      <c r="R7" s="653" t="s">
        <v>579</v>
      </c>
    </row>
    <row r="8" spans="1:19" s="92" customFormat="1" ht="66.75" customHeight="1">
      <c r="A8" s="657"/>
      <c r="B8" s="658"/>
      <c r="C8" s="660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52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52"/>
      <c r="R8" s="654"/>
    </row>
    <row r="9" spans="1:19" s="92" customFormat="1" ht="16.5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9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5" t="s">
        <v>594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79" t="s">
        <v>596</v>
      </c>
      <c r="C12" s="125" t="s">
        <v>597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598</v>
      </c>
      <c r="B13" s="279" t="s">
        <v>599</v>
      </c>
      <c r="C13" s="125" t="s">
        <v>600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5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5" t="s">
        <v>606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5" t="s">
        <v>609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.5">
      <c r="A17" s="295" t="s">
        <v>610</v>
      </c>
      <c r="B17" s="127" t="s">
        <v>611</v>
      </c>
      <c r="C17" s="126" t="s">
        <v>612</v>
      </c>
      <c r="D17" s="286"/>
      <c r="E17" s="286"/>
      <c r="F17" s="286"/>
      <c r="G17" s="282">
        <f t="shared" si="2"/>
        <v>0</v>
      </c>
      <c r="H17" s="286"/>
      <c r="I17" s="286"/>
      <c r="J17" s="282">
        <f t="shared" si="3"/>
        <v>0</v>
      </c>
      <c r="K17" s="286"/>
      <c r="L17" s="622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613</v>
      </c>
      <c r="B18" s="127" t="s">
        <v>614</v>
      </c>
      <c r="C18" s="125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>
      <c r="A19" s="295"/>
      <c r="B19" s="280" t="s">
        <v>553</v>
      </c>
      <c r="C19" s="128" t="s">
        <v>616</v>
      </c>
      <c r="D19" s="287">
        <f>SUM(D11:D18)</f>
        <v>0</v>
      </c>
      <c r="E19" s="287">
        <f>SUM(E11:E18)</f>
        <v>0</v>
      </c>
      <c r="F19" s="287">
        <f>SUM(F11:F18)</f>
        <v>0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>
      <c r="A20" s="297" t="s">
        <v>617</v>
      </c>
      <c r="B20" s="281" t="s">
        <v>618</v>
      </c>
      <c r="C20" s="128" t="s">
        <v>619</v>
      </c>
      <c r="D20" s="286"/>
      <c r="E20" s="286"/>
      <c r="F20" s="286"/>
      <c r="G20" s="282">
        <f t="shared" si="2"/>
        <v>0</v>
      </c>
      <c r="H20" s="286"/>
      <c r="I20" s="286"/>
      <c r="J20" s="282">
        <f t="shared" si="3"/>
        <v>0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0</v>
      </c>
    </row>
    <row r="21" spans="1:18">
      <c r="A21" s="297"/>
      <c r="B21" s="281"/>
      <c r="C21" s="128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>
      <c r="A22" s="294" t="s">
        <v>620</v>
      </c>
      <c r="B22" s="281" t="s">
        <v>621</v>
      </c>
      <c r="C22" s="128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5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5" t="s">
        <v>626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5" t="s">
        <v>628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598</v>
      </c>
      <c r="B26" s="127" t="s">
        <v>629</v>
      </c>
      <c r="C26" s="125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29" t="s">
        <v>614</v>
      </c>
      <c r="C27" s="125" t="s">
        <v>631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>
      <c r="A28" s="295"/>
      <c r="B28" s="280" t="s">
        <v>562</v>
      </c>
      <c r="C28" s="130" t="s">
        <v>632</v>
      </c>
      <c r="D28" s="289">
        <f>SUM(D24:D27)</f>
        <v>0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0</v>
      </c>
      <c r="H28" s="289">
        <f t="shared" si="5"/>
        <v>0</v>
      </c>
      <c r="I28" s="289">
        <f t="shared" si="5"/>
        <v>0</v>
      </c>
      <c r="J28" s="290">
        <f t="shared" si="3"/>
        <v>0</v>
      </c>
      <c r="K28" s="289">
        <f t="shared" si="5"/>
        <v>0</v>
      </c>
      <c r="L28" s="289">
        <f t="shared" si="5"/>
        <v>0</v>
      </c>
      <c r="M28" s="289">
        <f t="shared" si="5"/>
        <v>0</v>
      </c>
      <c r="N28" s="290">
        <f t="shared" si="4"/>
        <v>0</v>
      </c>
      <c r="O28" s="289">
        <f t="shared" si="5"/>
        <v>0</v>
      </c>
      <c r="P28" s="289">
        <f t="shared" si="5"/>
        <v>0</v>
      </c>
      <c r="Q28" s="290">
        <f t="shared" si="0"/>
        <v>0</v>
      </c>
      <c r="R28" s="299">
        <f t="shared" si="1"/>
        <v>0</v>
      </c>
    </row>
    <row r="29" spans="1:18">
      <c r="A29" s="294" t="s">
        <v>633</v>
      </c>
      <c r="B29" s="283" t="s">
        <v>634</v>
      </c>
      <c r="C29" s="13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2" t="s">
        <v>636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0</v>
      </c>
    </row>
    <row r="31" spans="1:18">
      <c r="A31" s="295"/>
      <c r="B31" s="279" t="s">
        <v>127</v>
      </c>
      <c r="C31" s="125" t="s">
        <v>637</v>
      </c>
      <c r="D31" s="286"/>
      <c r="E31" s="286"/>
      <c r="F31" s="286"/>
      <c r="G31" s="282">
        <f t="shared" si="2"/>
        <v>0</v>
      </c>
      <c r="H31" s="286"/>
      <c r="I31" s="286"/>
      <c r="J31" s="282">
        <f t="shared" si="3"/>
        <v>0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79" t="s">
        <v>129</v>
      </c>
      <c r="C32" s="125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5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5" t="s">
        <v>640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595</v>
      </c>
      <c r="B35" s="284" t="s">
        <v>641</v>
      </c>
      <c r="C35" s="125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5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5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5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5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5" t="s">
        <v>650</v>
      </c>
      <c r="D40" s="286"/>
      <c r="E40" s="286"/>
      <c r="F40" s="286"/>
      <c r="G40" s="282">
        <f t="shared" si="2"/>
        <v>0</v>
      </c>
      <c r="H40" s="286"/>
      <c r="I40" s="286"/>
      <c r="J40" s="282">
        <f t="shared" si="3"/>
        <v>0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0</v>
      </c>
    </row>
    <row r="41" spans="1:18">
      <c r="A41" s="295"/>
      <c r="B41" s="280" t="s">
        <v>651</v>
      </c>
      <c r="C41" s="128" t="s">
        <v>652</v>
      </c>
      <c r="D41" s="287">
        <f>D30+D35+D40</f>
        <v>0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0</v>
      </c>
      <c r="H41" s="287">
        <f t="shared" si="10"/>
        <v>0</v>
      </c>
      <c r="I41" s="287">
        <f t="shared" si="10"/>
        <v>0</v>
      </c>
      <c r="J41" s="282">
        <f t="shared" si="3"/>
        <v>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0</v>
      </c>
    </row>
    <row r="42" spans="1:18">
      <c r="A42" s="297" t="s">
        <v>653</v>
      </c>
      <c r="B42" s="285" t="s">
        <v>654</v>
      </c>
      <c r="C42" s="128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5" thickBot="1">
      <c r="A43" s="302"/>
      <c r="B43" s="303" t="s">
        <v>656</v>
      </c>
      <c r="C43" s="304" t="s">
        <v>657</v>
      </c>
      <c r="D43" s="305">
        <f>D19+D20+D22+D28+D41+D42</f>
        <v>0</v>
      </c>
      <c r="E43" s="305">
        <f>E19+E20+E22+E28+E41+E42</f>
        <v>0</v>
      </c>
      <c r="F43" s="305">
        <f t="shared" ref="F43:R43" si="11">F19+F20+F22+F28+F41+F42</f>
        <v>0</v>
      </c>
      <c r="G43" s="305">
        <f t="shared" si="11"/>
        <v>0</v>
      </c>
      <c r="H43" s="305">
        <f t="shared" si="11"/>
        <v>0</v>
      </c>
      <c r="I43" s="305">
        <f t="shared" si="11"/>
        <v>0</v>
      </c>
      <c r="J43" s="305">
        <f t="shared" si="11"/>
        <v>0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0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2" t="s">
        <v>8</v>
      </c>
      <c r="C46" s="635">
        <f>pdeReportingDate</f>
        <v>45958</v>
      </c>
      <c r="D46" s="635"/>
      <c r="E46" s="635"/>
      <c r="F46" s="635"/>
      <c r="G46" s="635"/>
      <c r="H46" s="635"/>
      <c r="I46" s="635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6" t="str">
        <f>authorName</f>
        <v>Прайм Бизнес Консулинг АД</v>
      </c>
      <c r="D48" s="636"/>
      <c r="E48" s="636"/>
      <c r="F48" s="636"/>
      <c r="G48" s="636"/>
      <c r="H48" s="636"/>
      <c r="I48" s="636"/>
    </row>
    <row r="49" spans="2:9">
      <c r="B49" s="613"/>
      <c r="C49" s="65"/>
      <c r="D49" s="65"/>
      <c r="E49" s="65"/>
      <c r="F49" s="65"/>
      <c r="G49" s="65"/>
      <c r="H49" s="65"/>
      <c r="I49" s="65"/>
    </row>
    <row r="50" spans="2:9">
      <c r="B50" s="613" t="s">
        <v>13</v>
      </c>
      <c r="C50" s="637"/>
      <c r="D50" s="637"/>
      <c r="E50" s="637"/>
      <c r="F50" s="637"/>
      <c r="G50" s="637"/>
      <c r="H50" s="637"/>
      <c r="I50" s="637"/>
    </row>
    <row r="51" spans="2:9">
      <c r="B51" s="614"/>
      <c r="C51" s="634" t="s">
        <v>294</v>
      </c>
      <c r="D51" s="634"/>
      <c r="E51" s="634"/>
      <c r="F51" s="634"/>
      <c r="G51" s="511"/>
      <c r="H51" s="38"/>
      <c r="I51" s="35"/>
    </row>
    <row r="52" spans="2:9">
      <c r="B52" s="614"/>
      <c r="C52" s="634" t="s">
        <v>294</v>
      </c>
      <c r="D52" s="634"/>
      <c r="E52" s="634"/>
      <c r="F52" s="634"/>
      <c r="G52" s="511"/>
      <c r="H52" s="38"/>
      <c r="I52" s="35"/>
    </row>
    <row r="53" spans="2:9">
      <c r="B53" s="614"/>
      <c r="C53" s="634" t="s">
        <v>294</v>
      </c>
      <c r="D53" s="634"/>
      <c r="E53" s="634"/>
      <c r="F53" s="634"/>
      <c r="G53" s="511"/>
      <c r="H53" s="38"/>
      <c r="I53" s="35"/>
    </row>
    <row r="54" spans="2:9">
      <c r="B54" s="614"/>
      <c r="C54" s="634" t="s">
        <v>294</v>
      </c>
      <c r="D54" s="634"/>
      <c r="E54" s="634"/>
      <c r="F54" s="634"/>
      <c r="G54" s="511"/>
      <c r="H54" s="38"/>
      <c r="I54" s="35"/>
    </row>
    <row r="55" spans="2:9">
      <c r="B55" s="614"/>
      <c r="C55" s="634"/>
      <c r="D55" s="634"/>
      <c r="E55" s="634"/>
      <c r="F55" s="634"/>
      <c r="G55" s="511"/>
      <c r="H55" s="38"/>
      <c r="I55" s="35"/>
    </row>
    <row r="56" spans="2:9">
      <c r="B56" s="614"/>
      <c r="C56" s="634"/>
      <c r="D56" s="634"/>
      <c r="E56" s="634"/>
      <c r="F56" s="634"/>
      <c r="G56" s="511"/>
      <c r="H56" s="38"/>
      <c r="I56" s="35"/>
    </row>
    <row r="57" spans="2:9">
      <c r="B57" s="614"/>
      <c r="C57" s="634"/>
      <c r="D57" s="634"/>
      <c r="E57" s="634"/>
      <c r="F57" s="634"/>
      <c r="G57" s="511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122"/>
  <sheetViews>
    <sheetView view="pageBreakPreview" topLeftCell="A85" zoomScale="80" zoomScaleNormal="85" zoomScaleSheetLayoutView="80" workbookViewId="0">
      <selection activeCell="C91" sqref="C91"/>
    </sheetView>
  </sheetViews>
  <sheetFormatPr defaultColWidth="10.7109375" defaultRowHeight="15.75"/>
  <cols>
    <col min="1" max="1" width="52.7109375" style="32" customWidth="1"/>
    <col min="2" max="2" width="10.7109375" style="91"/>
    <col min="3" max="3" width="17.7109375" style="32" customWidth="1"/>
    <col min="4" max="5" width="15.7109375" style="32" customWidth="1"/>
    <col min="6" max="6" width="16.85546875" style="32" customWidth="1"/>
    <col min="7" max="256" width="10.7109375" style="32"/>
    <col min="257" max="257" width="52.7109375" style="32" customWidth="1"/>
    <col min="258" max="258" width="10.7109375" style="32"/>
    <col min="259" max="259" width="17.7109375" style="32" customWidth="1"/>
    <col min="260" max="261" width="15.7109375" style="32" customWidth="1"/>
    <col min="262" max="262" width="16.85546875" style="32" customWidth="1"/>
    <col min="263" max="512" width="10.7109375" style="32"/>
    <col min="513" max="513" width="52.7109375" style="32" customWidth="1"/>
    <col min="514" max="514" width="10.7109375" style="32"/>
    <col min="515" max="515" width="17.7109375" style="32" customWidth="1"/>
    <col min="516" max="517" width="15.7109375" style="32" customWidth="1"/>
    <col min="518" max="518" width="16.85546875" style="32" customWidth="1"/>
    <col min="519" max="768" width="10.7109375" style="32"/>
    <col min="769" max="769" width="52.7109375" style="32" customWidth="1"/>
    <col min="770" max="770" width="10.7109375" style="32"/>
    <col min="771" max="771" width="17.7109375" style="32" customWidth="1"/>
    <col min="772" max="773" width="15.7109375" style="32" customWidth="1"/>
    <col min="774" max="774" width="16.85546875" style="32" customWidth="1"/>
    <col min="775" max="1024" width="10.7109375" style="32"/>
    <col min="1025" max="1025" width="52.7109375" style="32" customWidth="1"/>
    <col min="1026" max="1026" width="10.7109375" style="32"/>
    <col min="1027" max="1027" width="17.7109375" style="32" customWidth="1"/>
    <col min="1028" max="1029" width="15.7109375" style="32" customWidth="1"/>
    <col min="1030" max="1030" width="16.85546875" style="32" customWidth="1"/>
    <col min="1031" max="1280" width="10.7109375" style="32"/>
    <col min="1281" max="1281" width="52.7109375" style="32" customWidth="1"/>
    <col min="1282" max="1282" width="10.7109375" style="32"/>
    <col min="1283" max="1283" width="17.7109375" style="32" customWidth="1"/>
    <col min="1284" max="1285" width="15.7109375" style="32" customWidth="1"/>
    <col min="1286" max="1286" width="16.85546875" style="32" customWidth="1"/>
    <col min="1287" max="1536" width="10.7109375" style="32"/>
    <col min="1537" max="1537" width="52.7109375" style="32" customWidth="1"/>
    <col min="1538" max="1538" width="10.7109375" style="32"/>
    <col min="1539" max="1539" width="17.7109375" style="32" customWidth="1"/>
    <col min="1540" max="1541" width="15.7109375" style="32" customWidth="1"/>
    <col min="1542" max="1542" width="16.85546875" style="32" customWidth="1"/>
    <col min="1543" max="1792" width="10.7109375" style="32"/>
    <col min="1793" max="1793" width="52.7109375" style="32" customWidth="1"/>
    <col min="1794" max="1794" width="10.7109375" style="32"/>
    <col min="1795" max="1795" width="17.7109375" style="32" customWidth="1"/>
    <col min="1796" max="1797" width="15.7109375" style="32" customWidth="1"/>
    <col min="1798" max="1798" width="16.85546875" style="32" customWidth="1"/>
    <col min="1799" max="2048" width="10.7109375" style="32"/>
    <col min="2049" max="2049" width="52.7109375" style="32" customWidth="1"/>
    <col min="2050" max="2050" width="10.7109375" style="32"/>
    <col min="2051" max="2051" width="17.7109375" style="32" customWidth="1"/>
    <col min="2052" max="2053" width="15.7109375" style="32" customWidth="1"/>
    <col min="2054" max="2054" width="16.85546875" style="32" customWidth="1"/>
    <col min="2055" max="2304" width="10.7109375" style="32"/>
    <col min="2305" max="2305" width="52.7109375" style="32" customWidth="1"/>
    <col min="2306" max="2306" width="10.7109375" style="32"/>
    <col min="2307" max="2307" width="17.7109375" style="32" customWidth="1"/>
    <col min="2308" max="2309" width="15.7109375" style="32" customWidth="1"/>
    <col min="2310" max="2310" width="16.85546875" style="32" customWidth="1"/>
    <col min="2311" max="2560" width="10.7109375" style="32"/>
    <col min="2561" max="2561" width="52.7109375" style="32" customWidth="1"/>
    <col min="2562" max="2562" width="10.7109375" style="32"/>
    <col min="2563" max="2563" width="17.7109375" style="32" customWidth="1"/>
    <col min="2564" max="2565" width="15.7109375" style="32" customWidth="1"/>
    <col min="2566" max="2566" width="16.85546875" style="32" customWidth="1"/>
    <col min="2567" max="2816" width="10.7109375" style="32"/>
    <col min="2817" max="2817" width="52.7109375" style="32" customWidth="1"/>
    <col min="2818" max="2818" width="10.7109375" style="32"/>
    <col min="2819" max="2819" width="17.7109375" style="32" customWidth="1"/>
    <col min="2820" max="2821" width="15.7109375" style="32" customWidth="1"/>
    <col min="2822" max="2822" width="16.85546875" style="32" customWidth="1"/>
    <col min="2823" max="3072" width="10.7109375" style="32"/>
    <col min="3073" max="3073" width="52.7109375" style="32" customWidth="1"/>
    <col min="3074" max="3074" width="10.7109375" style="32"/>
    <col min="3075" max="3075" width="17.7109375" style="32" customWidth="1"/>
    <col min="3076" max="3077" width="15.7109375" style="32" customWidth="1"/>
    <col min="3078" max="3078" width="16.85546875" style="32" customWidth="1"/>
    <col min="3079" max="3328" width="10.7109375" style="32"/>
    <col min="3329" max="3329" width="52.7109375" style="32" customWidth="1"/>
    <col min="3330" max="3330" width="10.7109375" style="32"/>
    <col min="3331" max="3331" width="17.7109375" style="32" customWidth="1"/>
    <col min="3332" max="3333" width="15.7109375" style="32" customWidth="1"/>
    <col min="3334" max="3334" width="16.85546875" style="32" customWidth="1"/>
    <col min="3335" max="3584" width="10.7109375" style="32"/>
    <col min="3585" max="3585" width="52.7109375" style="32" customWidth="1"/>
    <col min="3586" max="3586" width="10.7109375" style="32"/>
    <col min="3587" max="3587" width="17.7109375" style="32" customWidth="1"/>
    <col min="3588" max="3589" width="15.7109375" style="32" customWidth="1"/>
    <col min="3590" max="3590" width="16.85546875" style="32" customWidth="1"/>
    <col min="3591" max="3840" width="10.7109375" style="32"/>
    <col min="3841" max="3841" width="52.7109375" style="32" customWidth="1"/>
    <col min="3842" max="3842" width="10.7109375" style="32"/>
    <col min="3843" max="3843" width="17.7109375" style="32" customWidth="1"/>
    <col min="3844" max="3845" width="15.7109375" style="32" customWidth="1"/>
    <col min="3846" max="3846" width="16.85546875" style="32" customWidth="1"/>
    <col min="3847" max="4096" width="10.7109375" style="32"/>
    <col min="4097" max="4097" width="52.7109375" style="32" customWidth="1"/>
    <col min="4098" max="4098" width="10.7109375" style="32"/>
    <col min="4099" max="4099" width="17.7109375" style="32" customWidth="1"/>
    <col min="4100" max="4101" width="15.7109375" style="32" customWidth="1"/>
    <col min="4102" max="4102" width="16.85546875" style="32" customWidth="1"/>
    <col min="4103" max="4352" width="10.7109375" style="32"/>
    <col min="4353" max="4353" width="52.7109375" style="32" customWidth="1"/>
    <col min="4354" max="4354" width="10.7109375" style="32"/>
    <col min="4355" max="4355" width="17.7109375" style="32" customWidth="1"/>
    <col min="4356" max="4357" width="15.7109375" style="32" customWidth="1"/>
    <col min="4358" max="4358" width="16.85546875" style="32" customWidth="1"/>
    <col min="4359" max="4608" width="10.7109375" style="32"/>
    <col min="4609" max="4609" width="52.7109375" style="32" customWidth="1"/>
    <col min="4610" max="4610" width="10.7109375" style="32"/>
    <col min="4611" max="4611" width="17.7109375" style="32" customWidth="1"/>
    <col min="4612" max="4613" width="15.7109375" style="32" customWidth="1"/>
    <col min="4614" max="4614" width="16.85546875" style="32" customWidth="1"/>
    <col min="4615" max="4864" width="10.7109375" style="32"/>
    <col min="4865" max="4865" width="52.7109375" style="32" customWidth="1"/>
    <col min="4866" max="4866" width="10.7109375" style="32"/>
    <col min="4867" max="4867" width="17.7109375" style="32" customWidth="1"/>
    <col min="4868" max="4869" width="15.7109375" style="32" customWidth="1"/>
    <col min="4870" max="4870" width="16.85546875" style="32" customWidth="1"/>
    <col min="4871" max="5120" width="10.7109375" style="32"/>
    <col min="5121" max="5121" width="52.7109375" style="32" customWidth="1"/>
    <col min="5122" max="5122" width="10.7109375" style="32"/>
    <col min="5123" max="5123" width="17.7109375" style="32" customWidth="1"/>
    <col min="5124" max="5125" width="15.7109375" style="32" customWidth="1"/>
    <col min="5126" max="5126" width="16.85546875" style="32" customWidth="1"/>
    <col min="5127" max="5376" width="10.7109375" style="32"/>
    <col min="5377" max="5377" width="52.7109375" style="32" customWidth="1"/>
    <col min="5378" max="5378" width="10.7109375" style="32"/>
    <col min="5379" max="5379" width="17.7109375" style="32" customWidth="1"/>
    <col min="5380" max="5381" width="15.7109375" style="32" customWidth="1"/>
    <col min="5382" max="5382" width="16.85546875" style="32" customWidth="1"/>
    <col min="5383" max="5632" width="10.7109375" style="32"/>
    <col min="5633" max="5633" width="52.7109375" style="32" customWidth="1"/>
    <col min="5634" max="5634" width="10.7109375" style="32"/>
    <col min="5635" max="5635" width="17.7109375" style="32" customWidth="1"/>
    <col min="5636" max="5637" width="15.7109375" style="32" customWidth="1"/>
    <col min="5638" max="5638" width="16.85546875" style="32" customWidth="1"/>
    <col min="5639" max="5888" width="10.7109375" style="32"/>
    <col min="5889" max="5889" width="52.7109375" style="32" customWidth="1"/>
    <col min="5890" max="5890" width="10.7109375" style="32"/>
    <col min="5891" max="5891" width="17.7109375" style="32" customWidth="1"/>
    <col min="5892" max="5893" width="15.7109375" style="32" customWidth="1"/>
    <col min="5894" max="5894" width="16.85546875" style="32" customWidth="1"/>
    <col min="5895" max="6144" width="10.7109375" style="32"/>
    <col min="6145" max="6145" width="52.7109375" style="32" customWidth="1"/>
    <col min="6146" max="6146" width="10.7109375" style="32"/>
    <col min="6147" max="6147" width="17.7109375" style="32" customWidth="1"/>
    <col min="6148" max="6149" width="15.7109375" style="32" customWidth="1"/>
    <col min="6150" max="6150" width="16.85546875" style="32" customWidth="1"/>
    <col min="6151" max="6400" width="10.7109375" style="32"/>
    <col min="6401" max="6401" width="52.7109375" style="32" customWidth="1"/>
    <col min="6402" max="6402" width="10.7109375" style="32"/>
    <col min="6403" max="6403" width="17.7109375" style="32" customWidth="1"/>
    <col min="6404" max="6405" width="15.7109375" style="32" customWidth="1"/>
    <col min="6406" max="6406" width="16.85546875" style="32" customWidth="1"/>
    <col min="6407" max="6656" width="10.7109375" style="32"/>
    <col min="6657" max="6657" width="52.7109375" style="32" customWidth="1"/>
    <col min="6658" max="6658" width="10.7109375" style="32"/>
    <col min="6659" max="6659" width="17.7109375" style="32" customWidth="1"/>
    <col min="6660" max="6661" width="15.7109375" style="32" customWidth="1"/>
    <col min="6662" max="6662" width="16.85546875" style="32" customWidth="1"/>
    <col min="6663" max="6912" width="10.7109375" style="32"/>
    <col min="6913" max="6913" width="52.7109375" style="32" customWidth="1"/>
    <col min="6914" max="6914" width="10.7109375" style="32"/>
    <col min="6915" max="6915" width="17.7109375" style="32" customWidth="1"/>
    <col min="6916" max="6917" width="15.7109375" style="32" customWidth="1"/>
    <col min="6918" max="6918" width="16.85546875" style="32" customWidth="1"/>
    <col min="6919" max="7168" width="10.7109375" style="32"/>
    <col min="7169" max="7169" width="52.7109375" style="32" customWidth="1"/>
    <col min="7170" max="7170" width="10.7109375" style="32"/>
    <col min="7171" max="7171" width="17.7109375" style="32" customWidth="1"/>
    <col min="7172" max="7173" width="15.7109375" style="32" customWidth="1"/>
    <col min="7174" max="7174" width="16.85546875" style="32" customWidth="1"/>
    <col min="7175" max="7424" width="10.7109375" style="32"/>
    <col min="7425" max="7425" width="52.7109375" style="32" customWidth="1"/>
    <col min="7426" max="7426" width="10.7109375" style="32"/>
    <col min="7427" max="7427" width="17.7109375" style="32" customWidth="1"/>
    <col min="7428" max="7429" width="15.7109375" style="32" customWidth="1"/>
    <col min="7430" max="7430" width="16.85546875" style="32" customWidth="1"/>
    <col min="7431" max="7680" width="10.7109375" style="32"/>
    <col min="7681" max="7681" width="52.7109375" style="32" customWidth="1"/>
    <col min="7682" max="7682" width="10.7109375" style="32"/>
    <col min="7683" max="7683" width="17.7109375" style="32" customWidth="1"/>
    <col min="7684" max="7685" width="15.7109375" style="32" customWidth="1"/>
    <col min="7686" max="7686" width="16.85546875" style="32" customWidth="1"/>
    <col min="7687" max="7936" width="10.7109375" style="32"/>
    <col min="7937" max="7937" width="52.7109375" style="32" customWidth="1"/>
    <col min="7938" max="7938" width="10.7109375" style="32"/>
    <col min="7939" max="7939" width="17.7109375" style="32" customWidth="1"/>
    <col min="7940" max="7941" width="15.7109375" style="32" customWidth="1"/>
    <col min="7942" max="7942" width="16.85546875" style="32" customWidth="1"/>
    <col min="7943" max="8192" width="10.7109375" style="32"/>
    <col min="8193" max="8193" width="52.7109375" style="32" customWidth="1"/>
    <col min="8194" max="8194" width="10.7109375" style="32"/>
    <col min="8195" max="8195" width="17.7109375" style="32" customWidth="1"/>
    <col min="8196" max="8197" width="15.7109375" style="32" customWidth="1"/>
    <col min="8198" max="8198" width="16.85546875" style="32" customWidth="1"/>
    <col min="8199" max="8448" width="10.7109375" style="32"/>
    <col min="8449" max="8449" width="52.7109375" style="32" customWidth="1"/>
    <col min="8450" max="8450" width="10.7109375" style="32"/>
    <col min="8451" max="8451" width="17.7109375" style="32" customWidth="1"/>
    <col min="8452" max="8453" width="15.7109375" style="32" customWidth="1"/>
    <col min="8454" max="8454" width="16.85546875" style="32" customWidth="1"/>
    <col min="8455" max="8704" width="10.7109375" style="32"/>
    <col min="8705" max="8705" width="52.7109375" style="32" customWidth="1"/>
    <col min="8706" max="8706" width="10.7109375" style="32"/>
    <col min="8707" max="8707" width="17.7109375" style="32" customWidth="1"/>
    <col min="8708" max="8709" width="15.7109375" style="32" customWidth="1"/>
    <col min="8710" max="8710" width="16.85546875" style="32" customWidth="1"/>
    <col min="8711" max="8960" width="10.7109375" style="32"/>
    <col min="8961" max="8961" width="52.7109375" style="32" customWidth="1"/>
    <col min="8962" max="8962" width="10.7109375" style="32"/>
    <col min="8963" max="8963" width="17.7109375" style="32" customWidth="1"/>
    <col min="8964" max="8965" width="15.7109375" style="32" customWidth="1"/>
    <col min="8966" max="8966" width="16.85546875" style="32" customWidth="1"/>
    <col min="8967" max="9216" width="10.7109375" style="32"/>
    <col min="9217" max="9217" width="52.7109375" style="32" customWidth="1"/>
    <col min="9218" max="9218" width="10.7109375" style="32"/>
    <col min="9219" max="9219" width="17.7109375" style="32" customWidth="1"/>
    <col min="9220" max="9221" width="15.7109375" style="32" customWidth="1"/>
    <col min="9222" max="9222" width="16.85546875" style="32" customWidth="1"/>
    <col min="9223" max="9472" width="10.7109375" style="32"/>
    <col min="9473" max="9473" width="52.7109375" style="32" customWidth="1"/>
    <col min="9474" max="9474" width="10.7109375" style="32"/>
    <col min="9475" max="9475" width="17.7109375" style="32" customWidth="1"/>
    <col min="9476" max="9477" width="15.7109375" style="32" customWidth="1"/>
    <col min="9478" max="9478" width="16.85546875" style="32" customWidth="1"/>
    <col min="9479" max="9728" width="10.7109375" style="32"/>
    <col min="9729" max="9729" width="52.7109375" style="32" customWidth="1"/>
    <col min="9730" max="9730" width="10.7109375" style="32"/>
    <col min="9731" max="9731" width="17.7109375" style="32" customWidth="1"/>
    <col min="9732" max="9733" width="15.7109375" style="32" customWidth="1"/>
    <col min="9734" max="9734" width="16.85546875" style="32" customWidth="1"/>
    <col min="9735" max="9984" width="10.7109375" style="32"/>
    <col min="9985" max="9985" width="52.7109375" style="32" customWidth="1"/>
    <col min="9986" max="9986" width="10.7109375" style="32"/>
    <col min="9987" max="9987" width="17.7109375" style="32" customWidth="1"/>
    <col min="9988" max="9989" width="15.7109375" style="32" customWidth="1"/>
    <col min="9990" max="9990" width="16.85546875" style="32" customWidth="1"/>
    <col min="9991" max="10240" width="10.7109375" style="32"/>
    <col min="10241" max="10241" width="52.7109375" style="32" customWidth="1"/>
    <col min="10242" max="10242" width="10.7109375" style="32"/>
    <col min="10243" max="10243" width="17.7109375" style="32" customWidth="1"/>
    <col min="10244" max="10245" width="15.7109375" style="32" customWidth="1"/>
    <col min="10246" max="10246" width="16.85546875" style="32" customWidth="1"/>
    <col min="10247" max="10496" width="10.7109375" style="32"/>
    <col min="10497" max="10497" width="52.7109375" style="32" customWidth="1"/>
    <col min="10498" max="10498" width="10.7109375" style="32"/>
    <col min="10499" max="10499" width="17.7109375" style="32" customWidth="1"/>
    <col min="10500" max="10501" width="15.7109375" style="32" customWidth="1"/>
    <col min="10502" max="10502" width="16.85546875" style="32" customWidth="1"/>
    <col min="10503" max="10752" width="10.7109375" style="32"/>
    <col min="10753" max="10753" width="52.7109375" style="32" customWidth="1"/>
    <col min="10754" max="10754" width="10.7109375" style="32"/>
    <col min="10755" max="10755" width="17.7109375" style="32" customWidth="1"/>
    <col min="10756" max="10757" width="15.7109375" style="32" customWidth="1"/>
    <col min="10758" max="10758" width="16.85546875" style="32" customWidth="1"/>
    <col min="10759" max="11008" width="10.7109375" style="32"/>
    <col min="11009" max="11009" width="52.7109375" style="32" customWidth="1"/>
    <col min="11010" max="11010" width="10.7109375" style="32"/>
    <col min="11011" max="11011" width="17.7109375" style="32" customWidth="1"/>
    <col min="11012" max="11013" width="15.7109375" style="32" customWidth="1"/>
    <col min="11014" max="11014" width="16.85546875" style="32" customWidth="1"/>
    <col min="11015" max="11264" width="10.7109375" style="32"/>
    <col min="11265" max="11265" width="52.7109375" style="32" customWidth="1"/>
    <col min="11266" max="11266" width="10.7109375" style="32"/>
    <col min="11267" max="11267" width="17.7109375" style="32" customWidth="1"/>
    <col min="11268" max="11269" width="15.7109375" style="32" customWidth="1"/>
    <col min="11270" max="11270" width="16.85546875" style="32" customWidth="1"/>
    <col min="11271" max="11520" width="10.7109375" style="32"/>
    <col min="11521" max="11521" width="52.7109375" style="32" customWidth="1"/>
    <col min="11522" max="11522" width="10.7109375" style="32"/>
    <col min="11523" max="11523" width="17.7109375" style="32" customWidth="1"/>
    <col min="11524" max="11525" width="15.7109375" style="32" customWidth="1"/>
    <col min="11526" max="11526" width="16.85546875" style="32" customWidth="1"/>
    <col min="11527" max="11776" width="10.7109375" style="32"/>
    <col min="11777" max="11777" width="52.7109375" style="32" customWidth="1"/>
    <col min="11778" max="11778" width="10.7109375" style="32"/>
    <col min="11779" max="11779" width="17.7109375" style="32" customWidth="1"/>
    <col min="11780" max="11781" width="15.7109375" style="32" customWidth="1"/>
    <col min="11782" max="11782" width="16.85546875" style="32" customWidth="1"/>
    <col min="11783" max="12032" width="10.7109375" style="32"/>
    <col min="12033" max="12033" width="52.7109375" style="32" customWidth="1"/>
    <col min="12034" max="12034" width="10.7109375" style="32"/>
    <col min="12035" max="12035" width="17.7109375" style="32" customWidth="1"/>
    <col min="12036" max="12037" width="15.7109375" style="32" customWidth="1"/>
    <col min="12038" max="12038" width="16.85546875" style="32" customWidth="1"/>
    <col min="12039" max="12288" width="10.7109375" style="32"/>
    <col min="12289" max="12289" width="52.7109375" style="32" customWidth="1"/>
    <col min="12290" max="12290" width="10.7109375" style="32"/>
    <col min="12291" max="12291" width="17.7109375" style="32" customWidth="1"/>
    <col min="12292" max="12293" width="15.7109375" style="32" customWidth="1"/>
    <col min="12294" max="12294" width="16.85546875" style="32" customWidth="1"/>
    <col min="12295" max="12544" width="10.7109375" style="32"/>
    <col min="12545" max="12545" width="52.7109375" style="32" customWidth="1"/>
    <col min="12546" max="12546" width="10.7109375" style="32"/>
    <col min="12547" max="12547" width="17.7109375" style="32" customWidth="1"/>
    <col min="12548" max="12549" width="15.7109375" style="32" customWidth="1"/>
    <col min="12550" max="12550" width="16.85546875" style="32" customWidth="1"/>
    <col min="12551" max="12800" width="10.7109375" style="32"/>
    <col min="12801" max="12801" width="52.7109375" style="32" customWidth="1"/>
    <col min="12802" max="12802" width="10.7109375" style="32"/>
    <col min="12803" max="12803" width="17.7109375" style="32" customWidth="1"/>
    <col min="12804" max="12805" width="15.7109375" style="32" customWidth="1"/>
    <col min="12806" max="12806" width="16.85546875" style="32" customWidth="1"/>
    <col min="12807" max="13056" width="10.7109375" style="32"/>
    <col min="13057" max="13057" width="52.7109375" style="32" customWidth="1"/>
    <col min="13058" max="13058" width="10.7109375" style="32"/>
    <col min="13059" max="13059" width="17.7109375" style="32" customWidth="1"/>
    <col min="13060" max="13061" width="15.7109375" style="32" customWidth="1"/>
    <col min="13062" max="13062" width="16.85546875" style="32" customWidth="1"/>
    <col min="13063" max="13312" width="10.7109375" style="32"/>
    <col min="13313" max="13313" width="52.7109375" style="32" customWidth="1"/>
    <col min="13314" max="13314" width="10.7109375" style="32"/>
    <col min="13315" max="13315" width="17.7109375" style="32" customWidth="1"/>
    <col min="13316" max="13317" width="15.7109375" style="32" customWidth="1"/>
    <col min="13318" max="13318" width="16.85546875" style="32" customWidth="1"/>
    <col min="13319" max="13568" width="10.7109375" style="32"/>
    <col min="13569" max="13569" width="52.7109375" style="32" customWidth="1"/>
    <col min="13570" max="13570" width="10.7109375" style="32"/>
    <col min="13571" max="13571" width="17.7109375" style="32" customWidth="1"/>
    <col min="13572" max="13573" width="15.7109375" style="32" customWidth="1"/>
    <col min="13574" max="13574" width="16.85546875" style="32" customWidth="1"/>
    <col min="13575" max="13824" width="10.7109375" style="32"/>
    <col min="13825" max="13825" width="52.7109375" style="32" customWidth="1"/>
    <col min="13826" max="13826" width="10.7109375" style="32"/>
    <col min="13827" max="13827" width="17.7109375" style="32" customWidth="1"/>
    <col min="13828" max="13829" width="15.7109375" style="32" customWidth="1"/>
    <col min="13830" max="13830" width="16.85546875" style="32" customWidth="1"/>
    <col min="13831" max="14080" width="10.7109375" style="32"/>
    <col min="14081" max="14081" width="52.7109375" style="32" customWidth="1"/>
    <col min="14082" max="14082" width="10.7109375" style="32"/>
    <col min="14083" max="14083" width="17.7109375" style="32" customWidth="1"/>
    <col min="14084" max="14085" width="15.7109375" style="32" customWidth="1"/>
    <col min="14086" max="14086" width="16.85546875" style="32" customWidth="1"/>
    <col min="14087" max="14336" width="10.7109375" style="32"/>
    <col min="14337" max="14337" width="52.7109375" style="32" customWidth="1"/>
    <col min="14338" max="14338" width="10.7109375" style="32"/>
    <col min="14339" max="14339" width="17.7109375" style="32" customWidth="1"/>
    <col min="14340" max="14341" width="15.7109375" style="32" customWidth="1"/>
    <col min="14342" max="14342" width="16.85546875" style="32" customWidth="1"/>
    <col min="14343" max="14592" width="10.7109375" style="32"/>
    <col min="14593" max="14593" width="52.7109375" style="32" customWidth="1"/>
    <col min="14594" max="14594" width="10.7109375" style="32"/>
    <col min="14595" max="14595" width="17.7109375" style="32" customWidth="1"/>
    <col min="14596" max="14597" width="15.7109375" style="32" customWidth="1"/>
    <col min="14598" max="14598" width="16.85546875" style="32" customWidth="1"/>
    <col min="14599" max="14848" width="10.7109375" style="32"/>
    <col min="14849" max="14849" width="52.7109375" style="32" customWidth="1"/>
    <col min="14850" max="14850" width="10.7109375" style="32"/>
    <col min="14851" max="14851" width="17.7109375" style="32" customWidth="1"/>
    <col min="14852" max="14853" width="15.7109375" style="32" customWidth="1"/>
    <col min="14854" max="14854" width="16.85546875" style="32" customWidth="1"/>
    <col min="14855" max="15104" width="10.7109375" style="32"/>
    <col min="15105" max="15105" width="52.7109375" style="32" customWidth="1"/>
    <col min="15106" max="15106" width="10.7109375" style="32"/>
    <col min="15107" max="15107" width="17.7109375" style="32" customWidth="1"/>
    <col min="15108" max="15109" width="15.7109375" style="32" customWidth="1"/>
    <col min="15110" max="15110" width="16.85546875" style="32" customWidth="1"/>
    <col min="15111" max="15360" width="10.7109375" style="32"/>
    <col min="15361" max="15361" width="52.7109375" style="32" customWidth="1"/>
    <col min="15362" max="15362" width="10.7109375" style="32"/>
    <col min="15363" max="15363" width="17.7109375" style="32" customWidth="1"/>
    <col min="15364" max="15365" width="15.7109375" style="32" customWidth="1"/>
    <col min="15366" max="15366" width="16.85546875" style="32" customWidth="1"/>
    <col min="15367" max="15616" width="10.7109375" style="32"/>
    <col min="15617" max="15617" width="52.7109375" style="32" customWidth="1"/>
    <col min="15618" max="15618" width="10.7109375" style="32"/>
    <col min="15619" max="15619" width="17.7109375" style="32" customWidth="1"/>
    <col min="15620" max="15621" width="15.7109375" style="32" customWidth="1"/>
    <col min="15622" max="15622" width="16.85546875" style="32" customWidth="1"/>
    <col min="15623" max="15872" width="10.7109375" style="32"/>
    <col min="15873" max="15873" width="52.7109375" style="32" customWidth="1"/>
    <col min="15874" max="15874" width="10.7109375" style="32"/>
    <col min="15875" max="15875" width="17.7109375" style="32" customWidth="1"/>
    <col min="15876" max="15877" width="15.7109375" style="32" customWidth="1"/>
    <col min="15878" max="15878" width="16.85546875" style="32" customWidth="1"/>
    <col min="15879" max="16128" width="10.7109375" style="32"/>
    <col min="16129" max="16129" width="52.7109375" style="32" customWidth="1"/>
    <col min="16130" max="16130" width="10.7109375" style="32"/>
    <col min="16131" max="16131" width="17.7109375" style="32" customWidth="1"/>
    <col min="16132" max="16133" width="15.7109375" style="32" customWidth="1"/>
    <col min="16134" max="16134" width="16.85546875" style="32" customWidth="1"/>
    <col min="16135" max="16384" width="10.7109375" style="32"/>
  </cols>
  <sheetData>
    <row r="1" spans="1:6">
      <c r="A1" s="13" t="s">
        <v>659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">
        <v>999</v>
      </c>
      <c r="B3" s="49"/>
      <c r="C3" s="16"/>
      <c r="D3" s="19"/>
    </row>
    <row r="4" spans="1:6">
      <c r="A4" s="62" t="s">
        <v>1000</v>
      </c>
      <c r="B4" s="33"/>
      <c r="C4" s="19"/>
      <c r="D4" s="19"/>
    </row>
    <row r="5" spans="1:6">
      <c r="A5" s="62" t="s">
        <v>1001</v>
      </c>
      <c r="B5" s="23"/>
      <c r="C5" s="61"/>
      <c r="D5" s="61"/>
      <c r="E5" s="88"/>
      <c r="F5" s="35"/>
    </row>
    <row r="6" spans="1:6">
      <c r="A6" s="11"/>
      <c r="B6" s="11"/>
      <c r="D6" s="64"/>
      <c r="E6" s="67"/>
    </row>
    <row r="7" spans="1:6" ht="16.5" thickBot="1">
      <c r="A7" s="102" t="s">
        <v>660</v>
      </c>
      <c r="C7" s="11"/>
      <c r="D7" s="11"/>
      <c r="E7" s="28" t="s">
        <v>26</v>
      </c>
    </row>
    <row r="8" spans="1:6" s="92" customFormat="1">
      <c r="A8" s="667" t="s">
        <v>484</v>
      </c>
      <c r="B8" s="669" t="s">
        <v>28</v>
      </c>
      <c r="C8" s="665" t="s">
        <v>661</v>
      </c>
      <c r="D8" s="321" t="s">
        <v>662</v>
      </c>
      <c r="E8" s="322"/>
      <c r="F8" s="104"/>
    </row>
    <row r="9" spans="1:6" s="92" customFormat="1">
      <c r="A9" s="668"/>
      <c r="B9" s="670"/>
      <c r="C9" s="666"/>
      <c r="D9" s="107" t="s">
        <v>663</v>
      </c>
      <c r="E9" s="323" t="s">
        <v>664</v>
      </c>
      <c r="F9" s="104"/>
    </row>
    <row r="10" spans="1:6" s="92" customFormat="1" ht="16.5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4"/>
    </row>
    <row r="11" spans="1:6" ht="16.5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09"/>
    </row>
    <row r="12" spans="1:6">
      <c r="A12" s="329" t="s">
        <v>667</v>
      </c>
      <c r="B12" s="320"/>
      <c r="C12" s="338"/>
      <c r="D12" s="338"/>
      <c r="E12" s="330"/>
      <c r="F12" s="109"/>
    </row>
    <row r="13" spans="1:6">
      <c r="A13" s="326" t="s">
        <v>668</v>
      </c>
      <c r="B13" s="111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09"/>
    </row>
    <row r="14" spans="1:6">
      <c r="A14" s="326" t="s">
        <v>670</v>
      </c>
      <c r="B14" s="111" t="s">
        <v>671</v>
      </c>
      <c r="C14" s="324"/>
      <c r="D14" s="324"/>
      <c r="E14" s="325">
        <f t="shared" ref="E14:E44" si="0">C14-D14</f>
        <v>0</v>
      </c>
      <c r="F14" s="109"/>
    </row>
    <row r="15" spans="1:6">
      <c r="A15" s="326" t="s">
        <v>672</v>
      </c>
      <c r="B15" s="111" t="s">
        <v>673</v>
      </c>
      <c r="C15" s="324"/>
      <c r="D15" s="324"/>
      <c r="E15" s="325">
        <f t="shared" si="0"/>
        <v>0</v>
      </c>
      <c r="F15" s="109"/>
    </row>
    <row r="16" spans="1:6">
      <c r="A16" s="326" t="s">
        <v>674</v>
      </c>
      <c r="B16" s="111" t="s">
        <v>675</v>
      </c>
      <c r="C16" s="324"/>
      <c r="D16" s="324"/>
      <c r="E16" s="325">
        <f t="shared" si="0"/>
        <v>0</v>
      </c>
      <c r="F16" s="109"/>
    </row>
    <row r="17" spans="1:6">
      <c r="A17" s="326" t="s">
        <v>676</v>
      </c>
      <c r="B17" s="111" t="s">
        <v>677</v>
      </c>
      <c r="C17" s="324"/>
      <c r="D17" s="324"/>
      <c r="E17" s="325">
        <f t="shared" si="0"/>
        <v>0</v>
      </c>
      <c r="F17" s="109"/>
    </row>
    <row r="18" spans="1:6">
      <c r="A18" s="326" t="s">
        <v>678</v>
      </c>
      <c r="B18" s="111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09"/>
    </row>
    <row r="19" spans="1:6">
      <c r="A19" s="326" t="s">
        <v>680</v>
      </c>
      <c r="B19" s="111" t="s">
        <v>681</v>
      </c>
      <c r="C19" s="324"/>
      <c r="D19" s="324"/>
      <c r="E19" s="325">
        <f t="shared" si="0"/>
        <v>0</v>
      </c>
      <c r="F19" s="109"/>
    </row>
    <row r="20" spans="1:6">
      <c r="A20" s="326" t="s">
        <v>674</v>
      </c>
      <c r="B20" s="111" t="s">
        <v>682</v>
      </c>
      <c r="C20" s="324"/>
      <c r="D20" s="324"/>
      <c r="E20" s="325">
        <f t="shared" si="0"/>
        <v>0</v>
      </c>
      <c r="F20" s="109"/>
    </row>
    <row r="21" spans="1:6" ht="16.5" thickBot="1">
      <c r="A21" s="339" t="s">
        <v>683</v>
      </c>
      <c r="B21" s="340" t="s">
        <v>684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09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09"/>
    </row>
    <row r="23" spans="1:6">
      <c r="A23" s="326" t="s">
        <v>686</v>
      </c>
      <c r="B23" s="108" t="s">
        <v>687</v>
      </c>
      <c r="C23" s="390"/>
      <c r="D23" s="390"/>
      <c r="E23" s="389">
        <f t="shared" si="0"/>
        <v>0</v>
      </c>
      <c r="F23" s="109"/>
    </row>
    <row r="24" spans="1:6" ht="16.5" thickBot="1">
      <c r="A24" s="342"/>
      <c r="B24" s="327"/>
      <c r="C24" s="328"/>
      <c r="D24" s="328"/>
      <c r="E24" s="343"/>
      <c r="F24" s="109"/>
    </row>
    <row r="25" spans="1:6">
      <c r="A25" s="335" t="s">
        <v>688</v>
      </c>
      <c r="B25" s="341"/>
      <c r="C25" s="336"/>
      <c r="D25" s="336"/>
      <c r="E25" s="337"/>
      <c r="F25" s="109"/>
    </row>
    <row r="26" spans="1:6">
      <c r="A26" s="326" t="s">
        <v>689</v>
      </c>
      <c r="B26" s="111" t="s">
        <v>690</v>
      </c>
      <c r="C26" s="318">
        <f>SUM(C27:C29)</f>
        <v>375</v>
      </c>
      <c r="D26" s="318">
        <f>SUM(D27:D29)</f>
        <v>375</v>
      </c>
      <c r="E26" s="325">
        <f>SUM(E27:E29)</f>
        <v>0</v>
      </c>
      <c r="F26" s="109"/>
    </row>
    <row r="27" spans="1:6">
      <c r="A27" s="326" t="s">
        <v>691</v>
      </c>
      <c r="B27" s="111" t="s">
        <v>692</v>
      </c>
      <c r="C27" s="324"/>
      <c r="D27" s="324"/>
      <c r="E27" s="325">
        <f t="shared" si="0"/>
        <v>0</v>
      </c>
      <c r="F27" s="109"/>
    </row>
    <row r="28" spans="1:6">
      <c r="A28" s="326" t="s">
        <v>693</v>
      </c>
      <c r="B28" s="111" t="s">
        <v>694</v>
      </c>
      <c r="C28" s="324"/>
      <c r="D28" s="324"/>
      <c r="E28" s="325">
        <f t="shared" si="0"/>
        <v>0</v>
      </c>
      <c r="F28" s="109"/>
    </row>
    <row r="29" spans="1:6">
      <c r="A29" s="326" t="s">
        <v>695</v>
      </c>
      <c r="B29" s="111" t="s">
        <v>696</v>
      </c>
      <c r="C29" s="324">
        <v>375</v>
      </c>
      <c r="D29" s="324">
        <v>375</v>
      </c>
      <c r="E29" s="325">
        <f t="shared" si="0"/>
        <v>0</v>
      </c>
      <c r="F29" s="109"/>
    </row>
    <row r="30" spans="1:6">
      <c r="A30" s="326" t="s">
        <v>697</v>
      </c>
      <c r="B30" s="111" t="s">
        <v>698</v>
      </c>
      <c r="C30" s="324"/>
      <c r="D30" s="324"/>
      <c r="E30" s="325">
        <f t="shared" si="0"/>
        <v>0</v>
      </c>
      <c r="F30" s="109"/>
    </row>
    <row r="31" spans="1:6">
      <c r="A31" s="326" t="s">
        <v>699</v>
      </c>
      <c r="B31" s="111" t="s">
        <v>700</v>
      </c>
      <c r="C31" s="324"/>
      <c r="D31" s="324"/>
      <c r="E31" s="325">
        <f t="shared" si="0"/>
        <v>0</v>
      </c>
      <c r="F31" s="109"/>
    </row>
    <row r="32" spans="1:6">
      <c r="A32" s="326" t="s">
        <v>701</v>
      </c>
      <c r="B32" s="111" t="s">
        <v>702</v>
      </c>
      <c r="C32" s="324"/>
      <c r="D32" s="324"/>
      <c r="E32" s="325">
        <f t="shared" si="0"/>
        <v>0</v>
      </c>
      <c r="F32" s="109"/>
    </row>
    <row r="33" spans="1:6">
      <c r="A33" s="326" t="s">
        <v>703</v>
      </c>
      <c r="B33" s="111" t="s">
        <v>704</v>
      </c>
      <c r="C33" s="324"/>
      <c r="D33" s="324"/>
      <c r="E33" s="325">
        <f t="shared" si="0"/>
        <v>0</v>
      </c>
      <c r="F33" s="109"/>
    </row>
    <row r="34" spans="1:6">
      <c r="A34" s="326" t="s">
        <v>705</v>
      </c>
      <c r="B34" s="111" t="s">
        <v>706</v>
      </c>
      <c r="C34" s="324"/>
      <c r="D34" s="324"/>
      <c r="E34" s="325">
        <f t="shared" si="0"/>
        <v>0</v>
      </c>
      <c r="F34" s="109"/>
    </row>
    <row r="35" spans="1:6">
      <c r="A35" s="326" t="s">
        <v>707</v>
      </c>
      <c r="B35" s="111" t="s">
        <v>708</v>
      </c>
      <c r="C35" s="318">
        <f>SUM(C36:C39)</f>
        <v>2</v>
      </c>
      <c r="D35" s="318">
        <f>SUM(D36:D39)</f>
        <v>2</v>
      </c>
      <c r="E35" s="325">
        <f>SUM(E36:E39)</f>
        <v>0</v>
      </c>
      <c r="F35" s="109"/>
    </row>
    <row r="36" spans="1:6">
      <c r="A36" s="326" t="s">
        <v>709</v>
      </c>
      <c r="B36" s="111" t="s">
        <v>710</v>
      </c>
      <c r="C36" s="324"/>
      <c r="D36" s="324"/>
      <c r="E36" s="325">
        <f t="shared" si="0"/>
        <v>0</v>
      </c>
      <c r="F36" s="109"/>
    </row>
    <row r="37" spans="1:6">
      <c r="A37" s="326" t="s">
        <v>711</v>
      </c>
      <c r="B37" s="111" t="s">
        <v>712</v>
      </c>
      <c r="C37" s="324">
        <v>2</v>
      </c>
      <c r="D37" s="324">
        <v>2</v>
      </c>
      <c r="E37" s="325">
        <f t="shared" si="0"/>
        <v>0</v>
      </c>
      <c r="F37" s="109"/>
    </row>
    <row r="38" spans="1:6">
      <c r="A38" s="326" t="s">
        <v>713</v>
      </c>
      <c r="B38" s="111" t="s">
        <v>714</v>
      </c>
      <c r="C38" s="324"/>
      <c r="D38" s="324"/>
      <c r="E38" s="325">
        <f t="shared" si="0"/>
        <v>0</v>
      </c>
      <c r="F38" s="109"/>
    </row>
    <row r="39" spans="1:6">
      <c r="A39" s="326" t="s">
        <v>715</v>
      </c>
      <c r="B39" s="111" t="s">
        <v>716</v>
      </c>
      <c r="C39" s="324"/>
      <c r="D39" s="324"/>
      <c r="E39" s="325">
        <f t="shared" si="0"/>
        <v>0</v>
      </c>
      <c r="F39" s="109"/>
    </row>
    <row r="40" spans="1:6">
      <c r="A40" s="326" t="s">
        <v>717</v>
      </c>
      <c r="B40" s="111" t="s">
        <v>718</v>
      </c>
      <c r="C40" s="318">
        <f>SUM(C41:C44)</f>
        <v>0</v>
      </c>
      <c r="D40" s="318">
        <f>SUM(D41:D44)</f>
        <v>0</v>
      </c>
      <c r="E40" s="325">
        <f>SUM(E41:E44)</f>
        <v>0</v>
      </c>
      <c r="F40" s="109"/>
    </row>
    <row r="41" spans="1:6">
      <c r="A41" s="326" t="s">
        <v>719</v>
      </c>
      <c r="B41" s="111" t="s">
        <v>720</v>
      </c>
      <c r="C41" s="324"/>
      <c r="D41" s="324"/>
      <c r="E41" s="325">
        <f t="shared" si="0"/>
        <v>0</v>
      </c>
      <c r="F41" s="109"/>
    </row>
    <row r="42" spans="1:6">
      <c r="A42" s="326" t="s">
        <v>721</v>
      </c>
      <c r="B42" s="111" t="s">
        <v>722</v>
      </c>
      <c r="C42" s="324"/>
      <c r="D42" s="324"/>
      <c r="E42" s="325">
        <f t="shared" si="0"/>
        <v>0</v>
      </c>
      <c r="F42" s="109"/>
    </row>
    <row r="43" spans="1:6">
      <c r="A43" s="326" t="s">
        <v>723</v>
      </c>
      <c r="B43" s="111" t="s">
        <v>724</v>
      </c>
      <c r="C43" s="324"/>
      <c r="D43" s="324"/>
      <c r="E43" s="325">
        <f t="shared" si="0"/>
        <v>0</v>
      </c>
      <c r="F43" s="109"/>
    </row>
    <row r="44" spans="1:6">
      <c r="A44" s="326" t="s">
        <v>725</v>
      </c>
      <c r="B44" s="111" t="s">
        <v>726</v>
      </c>
      <c r="C44" s="324"/>
      <c r="D44" s="324"/>
      <c r="E44" s="325">
        <f t="shared" si="0"/>
        <v>0</v>
      </c>
      <c r="F44" s="109"/>
    </row>
    <row r="45" spans="1:6" ht="16.5" thickBot="1">
      <c r="A45" s="344" t="s">
        <v>727</v>
      </c>
      <c r="B45" s="345" t="s">
        <v>728</v>
      </c>
      <c r="C45" s="385">
        <f>C26+C30+C31+C33+C32+C34+C35+C40</f>
        <v>377</v>
      </c>
      <c r="D45" s="385">
        <f>D26+D30+D31+D33+D32+D34+D35+D40</f>
        <v>377</v>
      </c>
      <c r="E45" s="386">
        <f>E26+E30+E31+E33+E32+E34+E35+E40</f>
        <v>0</v>
      </c>
      <c r="F45" s="109"/>
    </row>
    <row r="46" spans="1:6" ht="16.5" thickBot="1">
      <c r="A46" s="346" t="s">
        <v>729</v>
      </c>
      <c r="B46" s="347" t="s">
        <v>730</v>
      </c>
      <c r="C46" s="391">
        <f>C45+C23+C21+C11</f>
        <v>377</v>
      </c>
      <c r="D46" s="391">
        <f>D45+D23+D21+D11</f>
        <v>377</v>
      </c>
      <c r="E46" s="392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5" thickBot="1">
      <c r="A49" s="102" t="s">
        <v>731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7" t="s">
        <v>484</v>
      </c>
      <c r="B50" s="669" t="s">
        <v>28</v>
      </c>
      <c r="C50" s="671" t="s">
        <v>732</v>
      </c>
      <c r="D50" s="321" t="s">
        <v>733</v>
      </c>
      <c r="E50" s="321"/>
      <c r="F50" s="673" t="s">
        <v>734</v>
      </c>
    </row>
    <row r="51" spans="1:6" s="92" customFormat="1" ht="18" customHeight="1">
      <c r="A51" s="668"/>
      <c r="B51" s="670"/>
      <c r="C51" s="672"/>
      <c r="D51" s="106" t="s">
        <v>663</v>
      </c>
      <c r="E51" s="106" t="s">
        <v>664</v>
      </c>
      <c r="F51" s="674"/>
    </row>
    <row r="52" spans="1:6" s="92" customFormat="1" ht="16.5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50">
        <f>SUM(F55:F57)</f>
        <v>0</v>
      </c>
    </row>
    <row r="55" spans="1:6">
      <c r="A55" s="326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26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26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5">
      <c r="A58" s="326" t="s">
        <v>743</v>
      </c>
      <c r="B58" s="111" t="s">
        <v>744</v>
      </c>
      <c r="C58" s="112">
        <f>C59+C61</f>
        <v>0</v>
      </c>
      <c r="D58" s="112">
        <f>D59+D61</f>
        <v>0</v>
      </c>
      <c r="E58" s="110">
        <f t="shared" si="1"/>
        <v>0</v>
      </c>
      <c r="F58" s="351">
        <f>F59+F61</f>
        <v>0</v>
      </c>
    </row>
    <row r="59" spans="1:6">
      <c r="A59" s="326" t="s">
        <v>745</v>
      </c>
      <c r="B59" s="111" t="s">
        <v>746</v>
      </c>
      <c r="C59" s="159"/>
      <c r="D59" s="159"/>
      <c r="E59" s="110">
        <f t="shared" si="1"/>
        <v>0</v>
      </c>
      <c r="F59" s="158"/>
    </row>
    <row r="60" spans="1:6">
      <c r="A60" s="352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52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52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26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26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26" t="s">
        <v>754</v>
      </c>
      <c r="B65" s="111" t="s">
        <v>755</v>
      </c>
      <c r="C65" s="159"/>
      <c r="D65" s="159"/>
      <c r="E65" s="110">
        <f t="shared" si="1"/>
        <v>0</v>
      </c>
      <c r="F65" s="158"/>
    </row>
    <row r="66" spans="1:6">
      <c r="A66" s="326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26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5" thickBot="1">
      <c r="A68" s="339" t="s">
        <v>760</v>
      </c>
      <c r="B68" s="340" t="s">
        <v>761</v>
      </c>
      <c r="C68" s="383">
        <f>C54+C58+C63+C64+C65+C66</f>
        <v>0</v>
      </c>
      <c r="D68" s="383">
        <f>D54+D58+D63+D64+D65+D66</f>
        <v>0</v>
      </c>
      <c r="E68" s="381">
        <f t="shared" si="1"/>
        <v>0</v>
      </c>
      <c r="F68" s="384">
        <f>F54+F58+F63+F64+F65+F66</f>
        <v>0</v>
      </c>
    </row>
    <row r="69" spans="1:6">
      <c r="A69" s="335" t="s">
        <v>762</v>
      </c>
      <c r="B69" s="105"/>
      <c r="C69" s="354"/>
      <c r="D69" s="354"/>
      <c r="E69" s="354"/>
      <c r="F69" s="355"/>
    </row>
    <row r="70" spans="1:6">
      <c r="A70" s="326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5" thickBot="1">
      <c r="A71" s="359"/>
      <c r="B71" s="103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1" t="s">
        <v>766</v>
      </c>
      <c r="C73" s="112">
        <f>SUM(C74:C76)</f>
        <v>1</v>
      </c>
      <c r="D73" s="112">
        <f>SUM(D74:D76)</f>
        <v>1</v>
      </c>
      <c r="E73" s="112">
        <f>SUM(E74:E76)</f>
        <v>0</v>
      </c>
      <c r="F73" s="351">
        <f>SUM(F74:F76)</f>
        <v>0</v>
      </c>
    </row>
    <row r="74" spans="1:6">
      <c r="A74" s="326" t="s">
        <v>767</v>
      </c>
      <c r="B74" s="111" t="s">
        <v>768</v>
      </c>
      <c r="C74" s="159"/>
      <c r="D74" s="159"/>
      <c r="E74" s="110">
        <f t="shared" si="1"/>
        <v>0</v>
      </c>
      <c r="F74" s="158"/>
    </row>
    <row r="75" spans="1:6">
      <c r="A75" s="326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53" t="s">
        <v>771</v>
      </c>
      <c r="B76" s="111" t="s">
        <v>772</v>
      </c>
      <c r="C76" s="159">
        <v>1</v>
      </c>
      <c r="D76" s="159">
        <v>1</v>
      </c>
      <c r="E76" s="110">
        <f t="shared" si="1"/>
        <v>0</v>
      </c>
      <c r="F76" s="158"/>
    </row>
    <row r="77" spans="1:6" ht="31.5">
      <c r="A77" s="326" t="s">
        <v>743</v>
      </c>
      <c r="B77" s="111" t="s">
        <v>773</v>
      </c>
      <c r="C77" s="112">
        <f>C78+C80</f>
        <v>0</v>
      </c>
      <c r="D77" s="112">
        <f>D78+D80</f>
        <v>0</v>
      </c>
      <c r="E77" s="112">
        <f>E78+E80</f>
        <v>0</v>
      </c>
      <c r="F77" s="351">
        <f>F78+F80</f>
        <v>0</v>
      </c>
    </row>
    <row r="78" spans="1:6">
      <c r="A78" s="326" t="s">
        <v>774</v>
      </c>
      <c r="B78" s="111" t="s">
        <v>775</v>
      </c>
      <c r="C78" s="159"/>
      <c r="D78" s="159"/>
      <c r="E78" s="110">
        <f t="shared" si="1"/>
        <v>0</v>
      </c>
      <c r="F78" s="158"/>
    </row>
    <row r="79" spans="1:6">
      <c r="A79" s="326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26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26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26" t="s">
        <v>781</v>
      </c>
      <c r="B82" s="111" t="s">
        <v>782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51">
        <f>SUM(F83:F86)</f>
        <v>0</v>
      </c>
    </row>
    <row r="83" spans="1:6">
      <c r="A83" s="326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26" t="s">
        <v>785</v>
      </c>
      <c r="B84" s="111" t="s">
        <v>786</v>
      </c>
      <c r="C84" s="159"/>
      <c r="D84" s="159"/>
      <c r="E84" s="110">
        <f t="shared" si="1"/>
        <v>0</v>
      </c>
      <c r="F84" s="158"/>
    </row>
    <row r="85" spans="1:6" ht="31.5">
      <c r="A85" s="326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26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26" t="s">
        <v>791</v>
      </c>
      <c r="B87" s="111" t="s">
        <v>792</v>
      </c>
      <c r="C87" s="110">
        <f>SUM(C88:C92)+C96</f>
        <v>8</v>
      </c>
      <c r="D87" s="110">
        <f>SUM(D88:D92)+D96</f>
        <v>8</v>
      </c>
      <c r="E87" s="110">
        <f>SUM(E88:E92)+E96</f>
        <v>0</v>
      </c>
      <c r="F87" s="350">
        <f>SUM(F88:F92)+F96</f>
        <v>0</v>
      </c>
    </row>
    <row r="88" spans="1:6">
      <c r="A88" s="326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26" t="s">
        <v>795</v>
      </c>
      <c r="B89" s="111" t="s">
        <v>796</v>
      </c>
      <c r="C89" s="159">
        <v>2</v>
      </c>
      <c r="D89" s="159">
        <v>2</v>
      </c>
      <c r="E89" s="110">
        <f t="shared" si="1"/>
        <v>0</v>
      </c>
      <c r="F89" s="158"/>
    </row>
    <row r="90" spans="1:6">
      <c r="A90" s="326" t="s">
        <v>797</v>
      </c>
      <c r="B90" s="111" t="s">
        <v>798</v>
      </c>
      <c r="C90" s="159"/>
      <c r="D90" s="159"/>
      <c r="E90" s="110">
        <f t="shared" si="1"/>
        <v>0</v>
      </c>
      <c r="F90" s="158"/>
    </row>
    <row r="91" spans="1:6">
      <c r="A91" s="326" t="s">
        <v>799</v>
      </c>
      <c r="B91" s="111" t="s">
        <v>800</v>
      </c>
      <c r="C91" s="159">
        <v>5</v>
      </c>
      <c r="D91" s="159">
        <v>5</v>
      </c>
      <c r="E91" s="110">
        <f t="shared" si="1"/>
        <v>0</v>
      </c>
      <c r="F91" s="158"/>
    </row>
    <row r="92" spans="1:6">
      <c r="A92" s="326" t="s">
        <v>801</v>
      </c>
      <c r="B92" s="111" t="s">
        <v>802</v>
      </c>
      <c r="C92" s="112">
        <f>SUM(C93:C95)</f>
        <v>1</v>
      </c>
      <c r="D92" s="112">
        <f>SUM(D93:D95)</f>
        <v>1</v>
      </c>
      <c r="E92" s="112">
        <f>SUM(E93:E95)</f>
        <v>0</v>
      </c>
      <c r="F92" s="351">
        <f>SUM(F93:F95)</f>
        <v>0</v>
      </c>
    </row>
    <row r="93" spans="1:6">
      <c r="A93" s="326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26" t="s">
        <v>711</v>
      </c>
      <c r="B94" s="111" t="s">
        <v>805</v>
      </c>
      <c r="C94" s="159"/>
      <c r="D94" s="159"/>
      <c r="E94" s="110">
        <f t="shared" si="1"/>
        <v>0</v>
      </c>
      <c r="F94" s="158"/>
    </row>
    <row r="95" spans="1:6">
      <c r="A95" s="326" t="s">
        <v>715</v>
      </c>
      <c r="B95" s="111" t="s">
        <v>806</v>
      </c>
      <c r="C95" s="159">
        <v>1</v>
      </c>
      <c r="D95" s="159">
        <v>1</v>
      </c>
      <c r="E95" s="110">
        <f t="shared" si="1"/>
        <v>0</v>
      </c>
      <c r="F95" s="158"/>
    </row>
    <row r="96" spans="1:6">
      <c r="A96" s="326" t="s">
        <v>807</v>
      </c>
      <c r="B96" s="111" t="s">
        <v>808</v>
      </c>
      <c r="C96" s="159"/>
      <c r="D96" s="159"/>
      <c r="E96" s="110">
        <f t="shared" si="1"/>
        <v>0</v>
      </c>
      <c r="F96" s="158"/>
    </row>
    <row r="97" spans="1:8">
      <c r="A97" s="326" t="s">
        <v>809</v>
      </c>
      <c r="B97" s="111" t="s">
        <v>810</v>
      </c>
      <c r="C97" s="159"/>
      <c r="D97" s="159"/>
      <c r="E97" s="110">
        <f t="shared" si="1"/>
        <v>0</v>
      </c>
      <c r="F97" s="158"/>
    </row>
    <row r="98" spans="1:8" ht="16.5" thickBot="1">
      <c r="A98" s="339" t="s">
        <v>811</v>
      </c>
      <c r="B98" s="340" t="s">
        <v>812</v>
      </c>
      <c r="C98" s="381">
        <f>C87+C82+C77+C73+C97</f>
        <v>9</v>
      </c>
      <c r="D98" s="381">
        <f>D87+D82+D77+D73+D97</f>
        <v>9</v>
      </c>
      <c r="E98" s="381">
        <f>E87+E82+E77+E73+E97</f>
        <v>0</v>
      </c>
      <c r="F98" s="382">
        <f>F87+F82+F77+F73+F97</f>
        <v>0</v>
      </c>
    </row>
    <row r="99" spans="1:8" ht="16.5" thickBot="1">
      <c r="A99" s="362" t="s">
        <v>813</v>
      </c>
      <c r="B99" s="363" t="s">
        <v>814</v>
      </c>
      <c r="C99" s="375">
        <f>C98+C70+C68</f>
        <v>9</v>
      </c>
      <c r="D99" s="375">
        <f>D98+D70+D68</f>
        <v>9</v>
      </c>
      <c r="E99" s="375">
        <f>E98+E70+E68</f>
        <v>0</v>
      </c>
      <c r="F99" s="376">
        <f>F98+F70+F68</f>
        <v>0</v>
      </c>
    </row>
    <row r="100" spans="1:8">
      <c r="A100" s="115"/>
      <c r="B100" s="117"/>
      <c r="C100" s="118"/>
      <c r="D100" s="118"/>
      <c r="E100" s="118"/>
      <c r="F100" s="119"/>
    </row>
    <row r="101" spans="1:8" ht="16.5" thickBot="1">
      <c r="A101" s="102" t="s">
        <v>815</v>
      </c>
      <c r="B101" s="120"/>
      <c r="C101" s="118"/>
      <c r="D101" s="118"/>
      <c r="E101" s="118"/>
      <c r="F101" s="28" t="s">
        <v>816</v>
      </c>
    </row>
    <row r="102" spans="1:8" s="121" customFormat="1" ht="31.5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8" s="121" customFormat="1" ht="16.5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8">
      <c r="A104" s="368" t="s">
        <v>821</v>
      </c>
      <c r="B104" s="369" t="s">
        <v>822</v>
      </c>
      <c r="C104" s="178"/>
      <c r="D104" s="178"/>
      <c r="E104" s="178"/>
      <c r="F104" s="365">
        <f>C104+D104-E104</f>
        <v>0</v>
      </c>
    </row>
    <row r="105" spans="1:8">
      <c r="A105" s="326" t="s">
        <v>823</v>
      </c>
      <c r="B105" s="111" t="s">
        <v>824</v>
      </c>
      <c r="C105" s="159"/>
      <c r="D105" s="159"/>
      <c r="E105" s="159"/>
      <c r="F105" s="366">
        <f>C105+D105-E105</f>
        <v>0</v>
      </c>
    </row>
    <row r="106" spans="1:8" ht="16.5" thickBot="1">
      <c r="A106" s="342" t="s">
        <v>825</v>
      </c>
      <c r="B106" s="370" t="s">
        <v>826</v>
      </c>
      <c r="C106" s="238"/>
      <c r="D106" s="238"/>
      <c r="E106" s="238"/>
      <c r="F106" s="371">
        <f>C106+D106-E106</f>
        <v>0</v>
      </c>
    </row>
    <row r="107" spans="1:8" ht="16.5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8">
      <c r="A108" s="122"/>
      <c r="B108" s="123"/>
      <c r="C108" s="102"/>
      <c r="D108" s="102"/>
      <c r="E108" s="102"/>
      <c r="F108" s="104"/>
    </row>
    <row r="109" spans="1:8">
      <c r="A109" s="664" t="s">
        <v>829</v>
      </c>
      <c r="B109" s="664"/>
      <c r="C109" s="664"/>
      <c r="D109" s="664"/>
      <c r="E109" s="664"/>
      <c r="F109" s="664"/>
    </row>
    <row r="111" spans="1:8">
      <c r="A111" s="612" t="s">
        <v>8</v>
      </c>
      <c r="B111" s="661">
        <v>45773</v>
      </c>
      <c r="C111" s="661"/>
      <c r="D111" s="661"/>
      <c r="E111" s="661"/>
      <c r="F111" s="661"/>
      <c r="G111" s="661"/>
      <c r="H111" s="661"/>
    </row>
    <row r="112" spans="1:8">
      <c r="A112" s="612"/>
      <c r="B112" s="661"/>
      <c r="C112" s="661"/>
      <c r="D112" s="661"/>
      <c r="E112" s="661"/>
      <c r="F112" s="661"/>
      <c r="G112" s="44"/>
      <c r="H112" s="44"/>
    </row>
    <row r="113" spans="1:9">
      <c r="A113" s="613" t="s">
        <v>293</v>
      </c>
      <c r="B113" s="662" t="s">
        <v>1002</v>
      </c>
      <c r="C113" s="662"/>
      <c r="D113" s="662"/>
      <c r="E113" s="662"/>
      <c r="F113" s="662"/>
      <c r="G113" s="662"/>
      <c r="H113" s="662"/>
    </row>
    <row r="114" spans="1:9">
      <c r="A114" s="613"/>
      <c r="B114" s="65"/>
      <c r="C114" s="65"/>
      <c r="D114" s="65"/>
      <c r="E114" s="65"/>
      <c r="F114" s="65"/>
      <c r="G114" s="65"/>
      <c r="H114" s="65"/>
    </row>
    <row r="115" spans="1:9">
      <c r="A115" s="613" t="s">
        <v>13</v>
      </c>
      <c r="B115" s="663" t="s">
        <v>1003</v>
      </c>
      <c r="C115" s="663"/>
      <c r="D115" s="663"/>
      <c r="E115" s="663"/>
      <c r="F115" s="663"/>
      <c r="G115" s="663"/>
      <c r="H115" s="663"/>
      <c r="I115" s="663"/>
    </row>
    <row r="116" spans="1:9" ht="15.75" customHeight="1">
      <c r="A116" s="614"/>
      <c r="B116" s="675"/>
      <c r="C116" s="675"/>
      <c r="D116" s="675"/>
      <c r="E116" s="675"/>
      <c r="F116" s="675"/>
      <c r="G116" s="614"/>
      <c r="H116" s="614"/>
    </row>
    <row r="117" spans="1:9" ht="15.75" customHeight="1">
      <c r="A117" s="614"/>
      <c r="B117" s="634"/>
      <c r="C117" s="634"/>
      <c r="D117" s="634"/>
      <c r="E117" s="634"/>
      <c r="F117" s="634"/>
      <c r="G117" s="614"/>
      <c r="H117" s="614"/>
    </row>
    <row r="118" spans="1:9" ht="15.75" customHeight="1">
      <c r="A118" s="614"/>
      <c r="B118" s="634"/>
      <c r="C118" s="634"/>
      <c r="D118" s="634"/>
      <c r="E118" s="634"/>
      <c r="F118" s="634"/>
      <c r="G118" s="614"/>
      <c r="H118" s="614"/>
    </row>
    <row r="119" spans="1:9" ht="15.75" customHeight="1">
      <c r="A119" s="614"/>
      <c r="B119" s="634"/>
      <c r="C119" s="634"/>
      <c r="D119" s="634"/>
      <c r="E119" s="634"/>
      <c r="F119" s="634"/>
      <c r="G119" s="614"/>
      <c r="H119" s="614"/>
    </row>
    <row r="120" spans="1:9">
      <c r="A120" s="614"/>
      <c r="B120" s="634"/>
      <c r="C120" s="634"/>
      <c r="D120" s="634"/>
      <c r="E120" s="634"/>
      <c r="F120" s="634"/>
      <c r="G120" s="614"/>
      <c r="H120" s="614"/>
    </row>
    <row r="121" spans="1:9">
      <c r="A121" s="614"/>
      <c r="B121" s="634"/>
      <c r="C121" s="634"/>
      <c r="D121" s="634"/>
      <c r="E121" s="634"/>
      <c r="F121" s="634"/>
      <c r="G121" s="614"/>
      <c r="H121" s="614"/>
    </row>
    <row r="122" spans="1:9">
      <c r="A122" s="614"/>
      <c r="B122" s="634"/>
      <c r="C122" s="634"/>
      <c r="D122" s="634"/>
      <c r="E122" s="634"/>
      <c r="F122" s="634"/>
      <c r="G122" s="614"/>
      <c r="H122" s="614"/>
    </row>
  </sheetData>
  <sheetProtection insertRows="0"/>
  <mergeCells count="19">
    <mergeCell ref="B119:F119"/>
    <mergeCell ref="B120:F120"/>
    <mergeCell ref="B121:F121"/>
    <mergeCell ref="B122:F122"/>
    <mergeCell ref="B112:F112"/>
    <mergeCell ref="B116:F116"/>
    <mergeCell ref="B117:F117"/>
    <mergeCell ref="B118:F118"/>
    <mergeCell ref="B111:H111"/>
    <mergeCell ref="B113:H113"/>
    <mergeCell ref="B115:I115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zoomScale="85" zoomScaleNormal="85" zoomScaleSheetLayoutView="85" workbookViewId="0">
      <selection activeCell="M32" sqref="M32"/>
    </sheetView>
  </sheetViews>
  <sheetFormatPr defaultColWidth="10.7109375" defaultRowHeight="15.75"/>
  <cols>
    <col min="1" max="1" width="51.85546875" style="32" customWidth="1"/>
    <col min="2" max="2" width="10.7109375" style="91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ТЕ ТРЕЙД ИНВЕСТ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207612201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26</v>
      </c>
    </row>
    <row r="8" spans="1:22" s="92" customFormat="1" ht="21" customHeight="1">
      <c r="A8" s="676" t="s">
        <v>484</v>
      </c>
      <c r="B8" s="681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2" customFormat="1" ht="24" customHeight="1">
      <c r="A9" s="677"/>
      <c r="B9" s="682"/>
      <c r="C9" s="679" t="s">
        <v>833</v>
      </c>
      <c r="D9" s="679" t="s">
        <v>834</v>
      </c>
      <c r="E9" s="679" t="s">
        <v>835</v>
      </c>
      <c r="F9" s="679" t="s">
        <v>836</v>
      </c>
      <c r="G9" s="93" t="s">
        <v>837</v>
      </c>
      <c r="H9" s="93"/>
      <c r="I9" s="680" t="s">
        <v>838</v>
      </c>
    </row>
    <row r="10" spans="1:22" s="92" customFormat="1" ht="24" customHeight="1">
      <c r="A10" s="677"/>
      <c r="B10" s="682"/>
      <c r="C10" s="679"/>
      <c r="D10" s="679"/>
      <c r="E10" s="679"/>
      <c r="F10" s="679"/>
      <c r="G10" s="95" t="s">
        <v>839</v>
      </c>
      <c r="H10" s="95" t="s">
        <v>840</v>
      </c>
      <c r="I10" s="680"/>
    </row>
    <row r="11" spans="1:22" ht="16.5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9"/>
    </row>
    <row r="13" spans="1:22">
      <c r="A13" s="395" t="s">
        <v>842</v>
      </c>
      <c r="B13" s="96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6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6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6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6" t="s">
        <v>849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5" thickBot="1">
      <c r="A18" s="401" t="s">
        <v>553</v>
      </c>
      <c r="B18" s="402" t="s">
        <v>850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851</v>
      </c>
      <c r="B19" s="94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6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5" t="s">
        <v>853</v>
      </c>
      <c r="B21" s="96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5" t="s">
        <v>855</v>
      </c>
      <c r="B22" s="96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5" t="s">
        <v>857</v>
      </c>
      <c r="B23" s="96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5" t="s">
        <v>859</v>
      </c>
      <c r="B24" s="96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5" t="s">
        <v>861</v>
      </c>
      <c r="B25" s="96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8" t="s">
        <v>863</v>
      </c>
      <c r="B26" s="96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5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78" t="s">
        <v>866</v>
      </c>
      <c r="B29" s="678"/>
      <c r="C29" s="678"/>
      <c r="D29" s="678"/>
      <c r="E29" s="678"/>
      <c r="F29" s="678"/>
      <c r="G29" s="678"/>
      <c r="H29" s="678"/>
      <c r="I29" s="678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2" t="s">
        <v>8</v>
      </c>
      <c r="B31" s="635">
        <f>pdeReportingDate</f>
        <v>45958</v>
      </c>
      <c r="C31" s="635"/>
      <c r="D31" s="635"/>
      <c r="E31" s="635"/>
      <c r="F31" s="635"/>
      <c r="G31" s="97"/>
      <c r="H31" s="97"/>
      <c r="I31" s="97"/>
    </row>
    <row r="32" spans="1:16">
      <c r="A32" s="612"/>
      <c r="B32" s="635"/>
      <c r="C32" s="635"/>
      <c r="D32" s="635"/>
      <c r="E32" s="635"/>
      <c r="F32" s="635"/>
      <c r="G32" s="97"/>
      <c r="H32" s="97"/>
      <c r="I32" s="97"/>
    </row>
    <row r="33" spans="1:9">
      <c r="A33" s="613" t="s">
        <v>293</v>
      </c>
      <c r="B33" s="636" t="str">
        <f>authorName</f>
        <v>Прайм Бизнес Консулинг АД</v>
      </c>
      <c r="C33" s="636"/>
      <c r="D33" s="636"/>
      <c r="E33" s="636"/>
      <c r="F33" s="636"/>
      <c r="G33" s="97"/>
      <c r="H33" s="97"/>
      <c r="I33" s="97"/>
    </row>
    <row r="34" spans="1:9">
      <c r="A34" s="613"/>
      <c r="B34" s="683"/>
      <c r="C34" s="683"/>
      <c r="D34" s="683"/>
      <c r="E34" s="683"/>
      <c r="F34" s="683"/>
      <c r="G34" s="683"/>
      <c r="H34" s="683"/>
      <c r="I34" s="683"/>
    </row>
    <row r="35" spans="1:9">
      <c r="A35" s="613" t="s">
        <v>13</v>
      </c>
      <c r="B35" s="684"/>
      <c r="C35" s="684"/>
      <c r="D35" s="684"/>
      <c r="E35" s="684"/>
      <c r="F35" s="684"/>
      <c r="G35" s="684"/>
      <c r="H35" s="684"/>
      <c r="I35" s="684"/>
    </row>
    <row r="36" spans="1:9" ht="15.75" customHeight="1">
      <c r="A36" s="614"/>
      <c r="B36" s="634" t="s">
        <v>294</v>
      </c>
      <c r="C36" s="634"/>
      <c r="D36" s="634"/>
      <c r="E36" s="634"/>
      <c r="F36" s="634"/>
      <c r="G36" s="634"/>
      <c r="H36" s="634"/>
      <c r="I36" s="634"/>
    </row>
    <row r="37" spans="1:9" ht="15.75" customHeight="1">
      <c r="A37" s="614"/>
      <c r="B37" s="634" t="s">
        <v>294</v>
      </c>
      <c r="C37" s="634"/>
      <c r="D37" s="634"/>
      <c r="E37" s="634"/>
      <c r="F37" s="634"/>
      <c r="G37" s="634"/>
      <c r="H37" s="634"/>
      <c r="I37" s="634"/>
    </row>
    <row r="38" spans="1:9" ht="15.75" customHeight="1">
      <c r="A38" s="614"/>
      <c r="B38" s="634" t="s">
        <v>294</v>
      </c>
      <c r="C38" s="634"/>
      <c r="D38" s="634"/>
      <c r="E38" s="634"/>
      <c r="F38" s="634"/>
      <c r="G38" s="634"/>
      <c r="H38" s="634"/>
      <c r="I38" s="634"/>
    </row>
    <row r="39" spans="1:9" ht="15.75" customHeight="1">
      <c r="A39" s="614"/>
      <c r="B39" s="634" t="s">
        <v>294</v>
      </c>
      <c r="C39" s="634"/>
      <c r="D39" s="634"/>
      <c r="E39" s="634"/>
      <c r="F39" s="634"/>
      <c r="G39" s="634"/>
      <c r="H39" s="634"/>
      <c r="I39" s="634"/>
    </row>
    <row r="40" spans="1:9">
      <c r="A40" s="614"/>
      <c r="B40" s="634"/>
      <c r="C40" s="634"/>
      <c r="D40" s="634"/>
      <c r="E40" s="634"/>
      <c r="F40" s="634"/>
      <c r="G40" s="634"/>
      <c r="H40" s="634"/>
      <c r="I40" s="634"/>
    </row>
    <row r="41" spans="1:9">
      <c r="A41" s="614"/>
      <c r="B41" s="634"/>
      <c r="C41" s="634"/>
      <c r="D41" s="634"/>
      <c r="E41" s="634"/>
      <c r="F41" s="634"/>
      <c r="G41" s="634"/>
      <c r="H41" s="634"/>
      <c r="I41" s="634"/>
    </row>
    <row r="42" spans="1:9">
      <c r="A42" s="614"/>
      <c r="B42" s="634"/>
      <c r="C42" s="634"/>
      <c r="D42" s="634"/>
      <c r="E42" s="634"/>
      <c r="F42" s="634"/>
      <c r="G42" s="634"/>
      <c r="H42" s="634"/>
      <c r="I42" s="634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Красимир Жилев</cp:lastModifiedBy>
  <cp:revision/>
  <dcterms:created xsi:type="dcterms:W3CDTF">2006-09-16T00:00:00Z</dcterms:created>
  <dcterms:modified xsi:type="dcterms:W3CDTF">2025-10-28T09:13:10Z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