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40" activeTab="0"/>
  </bookViews>
  <sheets>
    <sheet name="Баланс" sheetId="1" r:id="rId1"/>
    <sheet name="Отчет_Доходи" sheetId="2" r:id="rId2"/>
    <sheet name="ОПП" sheetId="3" r:id="rId3"/>
    <sheet name="ОСК" sheetId="4" r:id="rId4"/>
    <sheet name="ИМС" sheetId="5" r:id="rId5"/>
    <sheet name="Лист1" sheetId="6" r:id="rId6"/>
  </sheets>
  <definedNames>
    <definedName name="_xlnm.Print_Area" localSheetId="0">'Баланс'!$A$1:$F$39</definedName>
    <definedName name="_xlnm.Print_Area" localSheetId="4">'ИМС'!$A$1:$J$34</definedName>
    <definedName name="_xlnm.Print_Area" localSheetId="2">'ОПП'!$A$1:$E$35</definedName>
    <definedName name="_xlnm.Print_Area" localSheetId="3">'ОСК'!$A$1:$K$14</definedName>
    <definedName name="_xlnm.Print_Area" localSheetId="1">'Отчет_Доходи'!$A$1:$E$22</definedName>
  </definedNames>
  <calcPr fullCalcOnLoad="1"/>
</workbook>
</file>

<file path=xl/sharedStrings.xml><?xml version="1.0" encoding="utf-8"?>
<sst xmlns="http://schemas.openxmlformats.org/spreadsheetml/2006/main" count="148" uniqueCount="108">
  <si>
    <t>Приложение</t>
  </si>
  <si>
    <t>АКТИВ</t>
  </si>
  <si>
    <t>Нетекущи активи</t>
  </si>
  <si>
    <t xml:space="preserve"> </t>
  </si>
  <si>
    <t>Текущи активи</t>
  </si>
  <si>
    <t>Общо текущи активи</t>
  </si>
  <si>
    <t>Собствен капитал</t>
  </si>
  <si>
    <t>Резерви</t>
  </si>
  <si>
    <t>Р-ди за придобиване на нетекущи активи</t>
  </si>
  <si>
    <t>Финансови активи</t>
  </si>
  <si>
    <t>Общи нетекущи активи</t>
  </si>
  <si>
    <t>Търговски вземания</t>
  </si>
  <si>
    <t>Парични средства и парични еквиваленти</t>
  </si>
  <si>
    <t>СОБСТВЕН КАПИТАЛ И ПАСИВИ</t>
  </si>
  <si>
    <t>СОБСТВЕН КАПИТАЛ</t>
  </si>
  <si>
    <t>Основен капитал, неизискващ регистрация</t>
  </si>
  <si>
    <t>Натрупани печалби/загуби от минали години</t>
  </si>
  <si>
    <t>Печалба/загуба за текущия период</t>
  </si>
  <si>
    <t>Общо собствен капитал</t>
  </si>
  <si>
    <t>НЕТЕКУЩИ ПАСИВИ</t>
  </si>
  <si>
    <t>ТЕКУЩИ ПАСИВИ</t>
  </si>
  <si>
    <t>Търговски задължения</t>
  </si>
  <si>
    <t>Задължения към персонала и осигурители</t>
  </si>
  <si>
    <t>Общо нетекущи  пасиви</t>
  </si>
  <si>
    <t>Общо текущи пасиви</t>
  </si>
  <si>
    <t>ОБЩО СОБСТВЕН КАПИТАЛ И ПАСИВИ</t>
  </si>
  <si>
    <t>Съставител:</t>
  </si>
  <si>
    <t>Представляващ:</t>
  </si>
  <si>
    <t>Имоти, машини и съоръжения</t>
  </si>
  <si>
    <t>СУМА НА АКТИВА</t>
  </si>
  <si>
    <t>Земи</t>
  </si>
  <si>
    <t>Сгради</t>
  </si>
  <si>
    <t>Други ДМА</t>
  </si>
  <si>
    <t>Машини и обороудване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</si>
  <si>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</si>
  <si>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</si>
  <si>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</si>
  <si>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</si>
  <si>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</si>
  <si>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</si>
  <si>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Обезценки признати в Отчет доходи</t>
  </si>
  <si>
    <t xml:space="preserve">Възстановени обезценки </t>
  </si>
  <si>
    <t>Разходи за външни услуги</t>
  </si>
  <si>
    <t>Разходи за амортизации</t>
  </si>
  <si>
    <t>Други разходи</t>
  </si>
  <si>
    <t>Печалба/загуба от продължаващи дейности преди разходи за данъци</t>
  </si>
  <si>
    <t>Печалба/(загуба) за периода от продължаващи дейности</t>
  </si>
  <si>
    <t>Приходи</t>
  </si>
  <si>
    <t>Разходи за материали</t>
  </si>
  <si>
    <t>Разходи за персонала</t>
  </si>
  <si>
    <t>Печалба (загуба) от оперативната дейност</t>
  </si>
  <si>
    <t>Финансови приходи (разходи), нето</t>
  </si>
  <si>
    <t>Друг всеобхватен доход</t>
  </si>
  <si>
    <t>ОБЩО ВСЕОБХВАТЕН ДОХОД ЗА ПЕРИОДА</t>
  </si>
  <si>
    <t>Парични 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</si>
  <si>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</si>
  <si>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</si>
  <si>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</si>
  <si>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Платени данъци (без корпоративни данъци )</t>
  </si>
  <si>
    <t>Нетни парични потоци от оперативна дейност</t>
  </si>
  <si>
    <t>Парични потци от инвестиционна дейност</t>
  </si>
  <si>
    <t>Други плащания (нетно)</t>
  </si>
  <si>
    <t>Парични потоци от финансова дейност</t>
  </si>
  <si>
    <t>Нетно увеличение (намаление) на паричните средства и паричните еквиваленти</t>
  </si>
  <si>
    <t>Парични средства и парични еквиваленти на 1 януари</t>
  </si>
  <si>
    <t>Парични средства и парични еквиваленти на 31 декември</t>
  </si>
  <si>
    <t>Приложе- ние</t>
  </si>
  <si>
    <t>Възстановени (погасени) предоставени заеми</t>
  </si>
  <si>
    <t>Получени лихви по предоставени  заеми</t>
  </si>
  <si>
    <t>Получени дивиденти от разпределение на печалбата</t>
  </si>
  <si>
    <t>Нето парични потоци от инвестиционната дейност</t>
  </si>
  <si>
    <t>Постъпления от емитирането на капиталови инструменти</t>
  </si>
  <si>
    <t>Нето парични потоци от финансовата дейност</t>
  </si>
  <si>
    <t>Основен капитал</t>
  </si>
  <si>
    <t>Други резерви</t>
  </si>
  <si>
    <t>Натрупани печалби/ загуби</t>
  </si>
  <si>
    <t>Печалба/(загуба) за периода</t>
  </si>
  <si>
    <t>Законови резерви</t>
  </si>
  <si>
    <t>Начислени</t>
  </si>
  <si>
    <t>Отписани</t>
  </si>
  <si>
    <t>Транспортни средства</t>
  </si>
  <si>
    <t>Съоръжения</t>
  </si>
  <si>
    <t>Компютърно оборудване</t>
  </si>
  <si>
    <t>Офис оборудване</t>
  </si>
  <si>
    <t>Обезценка за периода</t>
  </si>
  <si>
    <t>Вземания от ЦУ и поделения</t>
  </si>
  <si>
    <t>Х.ЛВ.</t>
  </si>
  <si>
    <t>Остатък към 31.12.2017 г.</t>
  </si>
  <si>
    <t>Балансова стойност към 31.12.2017</t>
  </si>
  <si>
    <t>Салдо към 31.12.2017</t>
  </si>
  <si>
    <t>х.лв.</t>
  </si>
  <si>
    <t>ТРАКИЙСКО ПИВО АД</t>
  </si>
  <si>
    <t>Румяна Близнакова</t>
  </si>
  <si>
    <t>Трифон Коев</t>
  </si>
  <si>
    <t>ТРАКИЙСКО ПИВО  АД</t>
  </si>
  <si>
    <t>ПРИЛОЖЕНИЕ 1       ИМОТИ, МАШИНИ И СЪОРЪЖЕНИЯ</t>
  </si>
  <si>
    <t>Салдо към 01.01.2017</t>
  </si>
  <si>
    <t>Салдо към 31.12.2018</t>
  </si>
  <si>
    <t>Балансова стойност към 01.12.2017</t>
  </si>
  <si>
    <t>Балансова стойност към 31.12.2018</t>
  </si>
  <si>
    <t>Остатък към 31.12.2018 г.</t>
  </si>
  <si>
    <t>Към 01.01.2017 г. по МСФО</t>
  </si>
  <si>
    <t>Преизчислен остатък към 31.12.2017 г.</t>
  </si>
  <si>
    <t>ОТЧЕТ ЗА ФИНАНСОВОТО СЪСТОЯНИЕ към 31.12.2018 г.</t>
  </si>
  <si>
    <t>ОТЧЕТ ЗА ПЕЧАЛБАТА ИЛИ ЗАГУБАТА И ДРУГИЯ ВСЕОБХВАТЕН ДОХОД КЪМ 31.12.2018 г.</t>
  </si>
  <si>
    <t>ОТЧЕТ ЗА ПАРИЧНИТЕ ПОТОЦИ КЪМ 31.12.2018 г.</t>
  </si>
  <si>
    <t>ОТЧЕТ ЗА СОБСТВЕНИЯ КАПИТАЛ към 31.12.2018 г.</t>
  </si>
  <si>
    <t>Дата:20.01.2019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</si>
</sst>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??_);_(@_)"/>
    <numFmt numFmtId="173" formatCode="_(* #,##0_);_(* \(#,##0\);_(* &quot;-&quot;_);_(@_)"/>
    <numFmt numFmtId="174" formatCode="#0;\(#0\);0"/>
    <numFmt numFmtId="175" formatCode="dd/m/yyyy\ &quot;г.&quot;;@"/>
    <numFmt numFmtId="176" formatCode="_(* #,##0.00_);_(* \(#,##0.00\);_(* &quot;-&quot;_);_(@_)"/>
    <numFmt numFmtId="177" formatCode="#,##0;\(#,##0\);0"/>
    <numFmt numFmtId="178" formatCode="##0"/>
    <numFmt numFmtId="179" formatCode="_(* #,##0_);_(* \(#,##0\);_(* \-_);_(@_)"/>
    <numFmt numFmtId="180" formatCode="#,##0;\(##,#0\)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0"/>
      <name val="Heba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2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9" fillId="26" borderId="1" applyNumberFormat="0" applyFon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6" fillId="0" borderId="0" xfId="68" applyFill="1" applyBorder="1" applyAlignment="1" applyProtection="1" quotePrefix="1">
      <alignment/>
      <protection/>
    </xf>
    <xf numFmtId="0" fontId="6" fillId="0" borderId="0" xfId="68" applyFill="1" applyBorder="1" applyAlignment="1" applyProtection="1">
      <alignment/>
      <protection/>
    </xf>
    <xf numFmtId="173" fontId="3" fillId="0" borderId="0" xfId="0" applyNumberFormat="1" applyFont="1" applyFill="1" applyBorder="1" applyAlignment="1">
      <alignment/>
    </xf>
    <xf numFmtId="0" fontId="13" fillId="0" borderId="0" xfId="33" applyFont="1" applyFill="1" applyBorder="1" applyAlignment="1">
      <alignment vertical="center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wrapText="1"/>
      <protection hidden="1" locked="0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36" applyNumberFormat="1" applyFont="1" applyFill="1" applyBorder="1" applyAlignment="1" applyProtection="1">
      <alignment horizontal="center" vertical="center"/>
      <protection hidden="1" locked="0"/>
    </xf>
    <xf numFmtId="3" fontId="17" fillId="0" borderId="0" xfId="0" applyNumberFormat="1" applyFont="1" applyFill="1" applyBorder="1" applyAlignment="1">
      <alignment horizontal="center" vertical="center" wrapText="1"/>
    </xf>
    <xf numFmtId="3" fontId="3" fillId="0" borderId="0" xfId="36" applyNumberFormat="1" applyFont="1" applyFill="1" applyBorder="1" applyAlignment="1" applyProtection="1">
      <alignment vertical="center"/>
      <protection hidden="1" locked="0"/>
    </xf>
    <xf numFmtId="3" fontId="5" fillId="0" borderId="0" xfId="0" applyNumberFormat="1" applyFont="1" applyFill="1" applyBorder="1" applyAlignment="1">
      <alignment/>
    </xf>
    <xf numFmtId="0" fontId="2" fillId="0" borderId="0" xfId="36" applyNumberFormat="1" applyFont="1" applyFill="1" applyBorder="1" applyAlignment="1">
      <alignment horizontal="left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0" fontId="13" fillId="0" borderId="0" xfId="33" applyNumberFormat="1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2" fillId="0" borderId="0" xfId="33" applyNumberFormat="1" applyFont="1" applyFill="1" applyBorder="1" applyAlignment="1">
      <alignment vertical="center"/>
      <protection/>
    </xf>
    <xf numFmtId="0" fontId="2" fillId="0" borderId="0" xfId="34" applyNumberFormat="1" applyFont="1" applyFill="1" applyAlignment="1">
      <alignment/>
      <protection/>
    </xf>
    <xf numFmtId="0" fontId="1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0" fillId="0" borderId="0" xfId="33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>
      <alignment/>
    </xf>
    <xf numFmtId="0" fontId="2" fillId="0" borderId="0" xfId="34" applyNumberFormat="1" applyFont="1" applyFill="1" applyAlignment="1">
      <alignment horizontal="right"/>
      <protection/>
    </xf>
    <xf numFmtId="0" fontId="2" fillId="0" borderId="0" xfId="33" applyNumberFormat="1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right"/>
    </xf>
    <xf numFmtId="0" fontId="2" fillId="0" borderId="0" xfId="36" applyNumberFormat="1" applyFont="1" applyFill="1" applyBorder="1" applyAlignment="1">
      <alignment vertical="center"/>
      <protection/>
    </xf>
    <xf numFmtId="174" fontId="3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3" fillId="0" borderId="0" xfId="33" applyNumberFormat="1" applyFont="1" applyFill="1" applyBorder="1" applyAlignment="1">
      <alignment vertical="center"/>
      <protection/>
    </xf>
    <xf numFmtId="174" fontId="11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left" vertical="center"/>
    </xf>
    <xf numFmtId="0" fontId="15" fillId="33" borderId="10" xfId="0" applyFont="1" applyFill="1" applyBorder="1" applyAlignment="1" applyProtection="1">
      <alignment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24" fillId="0" borderId="0" xfId="0" applyFont="1" applyAlignment="1">
      <alignment/>
    </xf>
    <xf numFmtId="0" fontId="20" fillId="33" borderId="10" xfId="0" applyFont="1" applyFill="1" applyBorder="1" applyAlignment="1" applyProtection="1">
      <alignment/>
      <protection hidden="1"/>
    </xf>
    <xf numFmtId="0" fontId="19" fillId="33" borderId="10" xfId="38" applyFont="1" applyFill="1" applyBorder="1" applyAlignment="1" applyProtection="1">
      <alignment horizontal="left" vertical="center" wrapText="1"/>
      <protection hidden="1"/>
    </xf>
    <xf numFmtId="0" fontId="15" fillId="33" borderId="12" xfId="0" applyFont="1" applyFill="1" applyBorder="1" applyAlignment="1" applyProtection="1">
      <alignment/>
      <protection hidden="1"/>
    </xf>
    <xf numFmtId="0" fontId="15" fillId="0" borderId="13" xfId="0" applyFont="1" applyBorder="1" applyAlignment="1" applyProtection="1">
      <alignment/>
      <protection hidden="1" locked="0"/>
    </xf>
    <xf numFmtId="0" fontId="19" fillId="34" borderId="13" xfId="0" applyFont="1" applyFill="1" applyBorder="1" applyAlignment="1" applyProtection="1">
      <alignment/>
      <protection hidden="1"/>
    </xf>
    <xf numFmtId="0" fontId="19" fillId="34" borderId="13" xfId="0" applyNumberFormat="1" applyFont="1" applyFill="1" applyBorder="1" applyAlignment="1" applyProtection="1">
      <alignment horizontal="left" vertical="distributed"/>
      <protection hidden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justify" vertical="center"/>
      <protection hidden="1" locked="0"/>
    </xf>
    <xf numFmtId="0" fontId="2" fillId="0" borderId="0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Fill="1" applyBorder="1" applyAlignment="1" applyProtection="1">
      <alignment horizontal="center" wrapText="1"/>
      <protection hidden="1" locked="0"/>
    </xf>
    <xf numFmtId="0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5" xfId="0" applyNumberFormat="1" applyFont="1" applyFill="1" applyBorder="1" applyAlignment="1" applyProtection="1">
      <alignment/>
      <protection hidden="1" locked="0"/>
    </xf>
    <xf numFmtId="177" fontId="3" fillId="0" borderId="0" xfId="0" applyNumberFormat="1" applyFont="1" applyFill="1" applyBorder="1" applyAlignment="1" applyProtection="1">
      <alignment/>
      <protection hidden="1" locked="0"/>
    </xf>
    <xf numFmtId="177" fontId="2" fillId="0" borderId="0" xfId="36" applyNumberFormat="1" applyFont="1" applyFill="1" applyBorder="1" applyAlignment="1">
      <alignment vertical="center"/>
      <protection/>
    </xf>
    <xf numFmtId="177" fontId="2" fillId="35" borderId="15" xfId="0" applyNumberFormat="1" applyFont="1" applyFill="1" applyBorder="1" applyAlignment="1">
      <alignment/>
    </xf>
    <xf numFmtId="177" fontId="2" fillId="35" borderId="14" xfId="36" applyNumberFormat="1" applyFont="1" applyFill="1" applyBorder="1" applyAlignment="1">
      <alignment vertical="center"/>
      <protection/>
    </xf>
    <xf numFmtId="177" fontId="2" fillId="0" borderId="0" xfId="0" applyNumberFormat="1" applyFont="1" applyFill="1" applyBorder="1" applyAlignment="1">
      <alignment horizontal="right" vertical="center" wrapText="1"/>
    </xf>
    <xf numFmtId="177" fontId="3" fillId="0" borderId="15" xfId="36" applyNumberFormat="1" applyFont="1" applyFill="1" applyBorder="1" applyAlignment="1" applyProtection="1">
      <alignment vertical="center"/>
      <protection hidden="1" locked="0"/>
    </xf>
    <xf numFmtId="177" fontId="2" fillId="0" borderId="0" xfId="36" applyNumberFormat="1" applyFont="1" applyFill="1" applyBorder="1" applyAlignment="1" applyProtection="1">
      <alignment vertical="center"/>
      <protection hidden="1" locked="0"/>
    </xf>
    <xf numFmtId="177" fontId="3" fillId="0" borderId="10" xfId="36" applyNumberFormat="1" applyFont="1" applyFill="1" applyBorder="1" applyAlignment="1" applyProtection="1">
      <alignment vertical="center"/>
      <protection hidden="1" locked="0"/>
    </xf>
    <xf numFmtId="177" fontId="3" fillId="0" borderId="10" xfId="0" applyNumberFormat="1" applyFont="1" applyFill="1" applyBorder="1" applyAlignment="1" applyProtection="1">
      <alignment/>
      <protection hidden="1" locked="0"/>
    </xf>
    <xf numFmtId="177" fontId="3" fillId="0" borderId="0" xfId="0" applyNumberFormat="1" applyFont="1" applyFill="1" applyBorder="1" applyAlignment="1" applyProtection="1">
      <alignment/>
      <protection hidden="1" locked="0"/>
    </xf>
    <xf numFmtId="177" fontId="3" fillId="0" borderId="10" xfId="36" applyNumberFormat="1" applyFont="1" applyFill="1" applyBorder="1" applyAlignment="1">
      <alignment vertical="center"/>
      <protection/>
    </xf>
    <xf numFmtId="177" fontId="3" fillId="0" borderId="0" xfId="36" applyNumberFormat="1" applyFont="1" applyFill="1" applyBorder="1" applyAlignment="1">
      <alignment vertical="center"/>
      <protection/>
    </xf>
    <xf numFmtId="177" fontId="3" fillId="0" borderId="15" xfId="36" applyNumberFormat="1" applyFont="1" applyFill="1" applyBorder="1" applyAlignment="1">
      <alignment vertical="center"/>
      <protection/>
    </xf>
    <xf numFmtId="177" fontId="2" fillId="35" borderId="15" xfId="36" applyNumberFormat="1" applyFont="1" applyFill="1" applyBorder="1" applyAlignment="1">
      <alignment vertical="center"/>
      <protection/>
    </xf>
    <xf numFmtId="177" fontId="19" fillId="0" borderId="13" xfId="0" applyNumberFormat="1" applyFont="1" applyBorder="1" applyAlignment="1" applyProtection="1">
      <alignment horizontal="right"/>
      <protection hidden="1"/>
    </xf>
    <xf numFmtId="177" fontId="15" fillId="0" borderId="13" xfId="0" applyNumberFormat="1" applyFont="1" applyBorder="1" applyAlignment="1" applyProtection="1">
      <alignment horizontal="right"/>
      <protection hidden="1" locked="0"/>
    </xf>
    <xf numFmtId="177" fontId="15" fillId="0" borderId="16" xfId="0" applyNumberFormat="1" applyFont="1" applyBorder="1" applyAlignment="1" applyProtection="1">
      <alignment horizontal="right"/>
      <protection hidden="1" locked="0"/>
    </xf>
    <xf numFmtId="177" fontId="19" fillId="34" borderId="16" xfId="0" applyNumberFormat="1" applyFont="1" applyFill="1" applyBorder="1" applyAlignment="1" applyProtection="1">
      <alignment/>
      <protection hidden="1"/>
    </xf>
    <xf numFmtId="177" fontId="19" fillId="34" borderId="16" xfId="0" applyNumberFormat="1" applyFont="1" applyFill="1" applyBorder="1" applyAlignment="1" applyProtection="1">
      <alignment/>
      <protection/>
    </xf>
    <xf numFmtId="177" fontId="19" fillId="34" borderId="13" xfId="0" applyNumberFormat="1" applyFont="1" applyFill="1" applyBorder="1" applyAlignment="1" applyProtection="1">
      <alignment/>
      <protection/>
    </xf>
    <xf numFmtId="177" fontId="20" fillId="33" borderId="10" xfId="0" applyNumberFormat="1" applyFont="1" applyFill="1" applyBorder="1" applyAlignment="1" applyProtection="1">
      <alignment/>
      <protection hidden="1"/>
    </xf>
    <xf numFmtId="177" fontId="15" fillId="33" borderId="10" xfId="0" applyNumberFormat="1" applyFont="1" applyFill="1" applyBorder="1" applyAlignment="1" applyProtection="1">
      <alignment/>
      <protection hidden="1"/>
    </xf>
    <xf numFmtId="177" fontId="15" fillId="33" borderId="12" xfId="0" applyNumberFormat="1" applyFont="1" applyFill="1" applyBorder="1" applyAlignment="1" applyProtection="1">
      <alignment/>
      <protection hidden="1"/>
    </xf>
    <xf numFmtId="177" fontId="19" fillId="0" borderId="17" xfId="0" applyNumberFormat="1" applyFont="1" applyBorder="1" applyAlignment="1" applyProtection="1">
      <alignment/>
      <protection hidden="1"/>
    </xf>
    <xf numFmtId="177" fontId="15" fillId="0" borderId="16" xfId="0" applyNumberFormat="1" applyFont="1" applyBorder="1" applyAlignment="1" applyProtection="1">
      <alignment/>
      <protection hidden="1" locked="0"/>
    </xf>
    <xf numFmtId="177" fontId="19" fillId="34" borderId="18" xfId="0" applyNumberFormat="1" applyFont="1" applyFill="1" applyBorder="1" applyAlignment="1" applyProtection="1">
      <alignment/>
      <protection hidden="1"/>
    </xf>
    <xf numFmtId="177" fontId="19" fillId="34" borderId="18" xfId="0" applyNumberFormat="1" applyFont="1" applyFill="1" applyBorder="1" applyAlignment="1" applyProtection="1">
      <alignment/>
      <protection/>
    </xf>
    <xf numFmtId="177" fontId="19" fillId="33" borderId="10" xfId="0" applyNumberFormat="1" applyFont="1" applyFill="1" applyBorder="1" applyAlignment="1" applyProtection="1">
      <alignment/>
      <protection hidden="1"/>
    </xf>
    <xf numFmtId="177" fontId="19" fillId="33" borderId="12" xfId="0" applyNumberFormat="1" applyFont="1" applyFill="1" applyBorder="1" applyAlignment="1" applyProtection="1">
      <alignment/>
      <protection hidden="1"/>
    </xf>
    <xf numFmtId="177" fontId="19" fillId="34" borderId="13" xfId="0" applyNumberFormat="1" applyFont="1" applyFill="1" applyBorder="1" applyAlignment="1" applyProtection="1">
      <alignment/>
      <protection hidden="1"/>
    </xf>
    <xf numFmtId="0" fontId="30" fillId="0" borderId="0" xfId="0" applyFont="1" applyAlignment="1">
      <alignment/>
    </xf>
    <xf numFmtId="0" fontId="15" fillId="0" borderId="0" xfId="37" applyFont="1" applyFill="1" applyBorder="1" applyAlignment="1" quotePrefix="1">
      <alignment horizontal="left" vertical="center"/>
      <protection/>
    </xf>
    <xf numFmtId="15" fontId="23" fillId="0" borderId="0" xfId="33" applyNumberFormat="1" applyFont="1" applyFill="1" applyBorder="1" applyAlignment="1">
      <alignment horizontal="center" vertical="center" wrapText="1"/>
      <protection/>
    </xf>
    <xf numFmtId="0" fontId="19" fillId="0" borderId="0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right" vertical="center" wrapText="1"/>
    </xf>
    <xf numFmtId="173" fontId="23" fillId="0" borderId="0" xfId="35" applyNumberFormat="1" applyFont="1" applyFill="1" applyBorder="1" applyAlignment="1">
      <alignment horizontal="right" vertical="center" wrapText="1"/>
      <protection/>
    </xf>
    <xf numFmtId="49" fontId="23" fillId="0" borderId="0" xfId="35" applyNumberFormat="1" applyFont="1" applyFill="1" applyBorder="1" applyAlignment="1">
      <alignment horizontal="right" vertical="center" wrapText="1"/>
      <protection/>
    </xf>
    <xf numFmtId="0" fontId="23" fillId="0" borderId="0" xfId="34" applyFont="1" applyFill="1" applyBorder="1" applyAlignment="1" applyProtection="1">
      <alignment vertical="top" wrapText="1"/>
      <protection hidden="1" locked="0"/>
    </xf>
    <xf numFmtId="0" fontId="15" fillId="0" borderId="0" xfId="34" applyFont="1" applyFill="1" applyBorder="1" applyAlignment="1" applyProtection="1">
      <alignment horizontal="center"/>
      <protection hidden="1" locked="0"/>
    </xf>
    <xf numFmtId="173" fontId="15" fillId="0" borderId="0" xfId="34" applyNumberFormat="1" applyFont="1" applyFill="1" applyBorder="1" applyAlignment="1" applyProtection="1">
      <alignment horizontal="right"/>
      <protection hidden="1" locked="0"/>
    </xf>
    <xf numFmtId="173" fontId="15" fillId="0" borderId="0" xfId="34" applyNumberFormat="1" applyFont="1" applyFill="1" applyBorder="1" applyProtection="1">
      <alignment/>
      <protection hidden="1" locked="0"/>
    </xf>
    <xf numFmtId="0" fontId="24" fillId="0" borderId="0" xfId="34" applyFont="1" applyFill="1" applyBorder="1" applyAlignment="1" applyProtection="1">
      <alignment vertical="top" wrapText="1"/>
      <protection hidden="1" locked="0"/>
    </xf>
    <xf numFmtId="177" fontId="15" fillId="0" borderId="0" xfId="34" applyNumberFormat="1" applyFont="1" applyFill="1" applyBorder="1" applyAlignment="1" applyProtection="1">
      <alignment horizontal="right"/>
      <protection hidden="1" locked="0"/>
    </xf>
    <xf numFmtId="177" fontId="15" fillId="0" borderId="0" xfId="34" applyNumberFormat="1" applyFont="1" applyFill="1" applyBorder="1" applyProtection="1">
      <alignment/>
      <protection hidden="1" locked="0"/>
    </xf>
    <xf numFmtId="0" fontId="19" fillId="0" borderId="0" xfId="34" applyFont="1" applyFill="1" applyBorder="1" applyAlignment="1" applyProtection="1">
      <alignment horizontal="center"/>
      <protection hidden="1" locked="0"/>
    </xf>
    <xf numFmtId="173" fontId="19" fillId="34" borderId="14" xfId="34" applyNumberFormat="1" applyFont="1" applyFill="1" applyBorder="1" applyAlignment="1" applyProtection="1">
      <alignment horizontal="left"/>
      <protection hidden="1" locked="0"/>
    </xf>
    <xf numFmtId="177" fontId="19" fillId="34" borderId="14" xfId="34" applyNumberFormat="1" applyFont="1" applyFill="1" applyBorder="1" applyAlignment="1" applyProtection="1">
      <alignment horizontal="right"/>
      <protection/>
    </xf>
    <xf numFmtId="177" fontId="19" fillId="0" borderId="0" xfId="34" applyNumberFormat="1" applyFont="1" applyFill="1" applyBorder="1" applyProtection="1">
      <alignment/>
      <protection/>
    </xf>
    <xf numFmtId="0" fontId="24" fillId="0" borderId="0" xfId="34" applyFont="1" applyFill="1" applyBorder="1" applyAlignment="1" applyProtection="1">
      <alignment vertical="top"/>
      <protection hidden="1" locked="0"/>
    </xf>
    <xf numFmtId="177" fontId="19" fillId="0" borderId="0" xfId="34" applyNumberFormat="1" applyFont="1" applyFill="1" applyBorder="1" applyProtection="1">
      <alignment/>
      <protection hidden="1" locked="0"/>
    </xf>
    <xf numFmtId="177" fontId="19" fillId="0" borderId="0" xfId="34" applyNumberFormat="1" applyFont="1" applyFill="1" applyBorder="1" applyAlignment="1" applyProtection="1">
      <alignment horizontal="right"/>
      <protection hidden="1" locked="0"/>
    </xf>
    <xf numFmtId="177" fontId="15" fillId="0" borderId="0" xfId="34" applyNumberFormat="1" applyFont="1" applyFill="1" applyBorder="1" applyAlignment="1" applyProtection="1">
      <alignment horizontal="center"/>
      <protection hidden="1" locked="0"/>
    </xf>
    <xf numFmtId="0" fontId="15" fillId="0" borderId="0" xfId="34" applyFont="1" applyFill="1" applyBorder="1" applyProtection="1">
      <alignment/>
      <protection hidden="1" locked="0"/>
    </xf>
    <xf numFmtId="177" fontId="15" fillId="0" borderId="0" xfId="34" applyNumberFormat="1" applyFont="1" applyFill="1" applyBorder="1" applyAlignment="1" applyProtection="1">
      <alignment horizontal="right"/>
      <protection/>
    </xf>
    <xf numFmtId="177" fontId="15" fillId="0" borderId="0" xfId="34" applyNumberFormat="1" applyFont="1" applyFill="1" applyBorder="1" applyAlignment="1" applyProtection="1">
      <alignment horizontal="center"/>
      <protection/>
    </xf>
    <xf numFmtId="173" fontId="19" fillId="34" borderId="10" xfId="34" applyNumberFormat="1" applyFont="1" applyFill="1" applyBorder="1" applyAlignment="1" applyProtection="1">
      <alignment horizontal="left" vertical="justify"/>
      <protection hidden="1" locked="0"/>
    </xf>
    <xf numFmtId="177" fontId="19" fillId="34" borderId="10" xfId="34" applyNumberFormat="1" applyFont="1" applyFill="1" applyBorder="1" applyAlignment="1" applyProtection="1">
      <alignment horizontal="right"/>
      <protection/>
    </xf>
    <xf numFmtId="177" fontId="19" fillId="0" borderId="0" xfId="34" applyNumberFormat="1" applyFont="1" applyFill="1" applyBorder="1" applyAlignment="1" applyProtection="1">
      <alignment horizontal="center"/>
      <protection/>
    </xf>
    <xf numFmtId="177" fontId="19" fillId="34" borderId="10" xfId="34" applyNumberFormat="1" applyFont="1" applyFill="1" applyBorder="1" applyAlignment="1" applyProtection="1">
      <alignment horizontal="right"/>
      <protection hidden="1" locked="0"/>
    </xf>
    <xf numFmtId="177" fontId="19" fillId="0" borderId="0" xfId="34" applyNumberFormat="1" applyFont="1" applyFill="1" applyBorder="1" applyAlignment="1" applyProtection="1">
      <alignment horizontal="center"/>
      <protection hidden="1" locked="0"/>
    </xf>
    <xf numFmtId="173" fontId="19" fillId="34" borderId="19" xfId="34" applyNumberFormat="1" applyFont="1" applyFill="1" applyBorder="1" applyAlignment="1" applyProtection="1">
      <alignment horizontal="left" vertical="justify"/>
      <protection hidden="1" locked="0"/>
    </xf>
    <xf numFmtId="177" fontId="19" fillId="34" borderId="19" xfId="34" applyNumberFormat="1" applyFont="1" applyFill="1" applyBorder="1" applyAlignment="1" applyProtection="1">
      <alignment horizontal="right"/>
      <protection/>
    </xf>
    <xf numFmtId="0" fontId="23" fillId="0" borderId="0" xfId="33" applyFont="1" applyFill="1" applyBorder="1" applyAlignment="1">
      <alignment vertical="center"/>
      <protection/>
    </xf>
    <xf numFmtId="174" fontId="23" fillId="0" borderId="0" xfId="33" applyNumberFormat="1" applyFont="1" applyFill="1" applyBorder="1" applyAlignment="1">
      <alignment vertical="center"/>
      <protection/>
    </xf>
    <xf numFmtId="174" fontId="25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23" fillId="0" borderId="0" xfId="33" applyNumberFormat="1" applyFont="1" applyFill="1" applyBorder="1" applyAlignment="1">
      <alignment vertical="center"/>
      <protection/>
    </xf>
    <xf numFmtId="0" fontId="1" fillId="0" borderId="0" xfId="0" applyFont="1" applyAlignment="1">
      <alignment/>
    </xf>
    <xf numFmtId="177" fontId="2" fillId="35" borderId="1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177" fontId="2" fillId="35" borderId="15" xfId="36" applyNumberFormat="1" applyFont="1" applyFill="1" applyBorder="1" applyAlignment="1" applyProtection="1">
      <alignment vertical="center"/>
      <protection hidden="1"/>
    </xf>
    <xf numFmtId="177" fontId="2" fillId="0" borderId="0" xfId="36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3" xfId="0" applyNumberFormat="1" applyFont="1" applyFill="1" applyBorder="1" applyAlignment="1">
      <alignment/>
    </xf>
    <xf numFmtId="0" fontId="2" fillId="34" borderId="0" xfId="0" applyFont="1" applyFill="1" applyBorder="1" applyAlignment="1" applyProtection="1">
      <alignment horizontal="justify" vertical="center"/>
      <protection hidden="1" locked="0"/>
    </xf>
    <xf numFmtId="177" fontId="2" fillId="34" borderId="14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77" fontId="3" fillId="34" borderId="19" xfId="0" applyNumberFormat="1" applyFont="1" applyFill="1" applyBorder="1" applyAlignment="1">
      <alignment horizontal="right"/>
    </xf>
    <xf numFmtId="177" fontId="30" fillId="0" borderId="0" xfId="0" applyNumberFormat="1" applyFont="1" applyAlignment="1">
      <alignment/>
    </xf>
    <xf numFmtId="0" fontId="17" fillId="0" borderId="0" xfId="35" applyNumberFormat="1" applyFont="1" applyFill="1" applyBorder="1" applyAlignment="1" applyProtection="1">
      <alignment/>
      <protection hidden="1" locked="0"/>
    </xf>
    <xf numFmtId="0" fontId="26" fillId="0" borderId="0" xfId="35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right"/>
      <protection hidden="1" locked="0"/>
    </xf>
    <xf numFmtId="0" fontId="4" fillId="0" borderId="0" xfId="0" applyFont="1" applyFill="1" applyBorder="1" applyAlignment="1" applyProtection="1">
      <alignment horizontal="right"/>
      <protection hidden="1" locked="0"/>
    </xf>
    <xf numFmtId="172" fontId="4" fillId="34" borderId="19" xfId="55" applyNumberFormat="1" applyFont="1" applyFill="1" applyBorder="1" applyAlignment="1" applyProtection="1">
      <alignment horizontal="left" vertical="center"/>
      <protection hidden="1" locked="0"/>
    </xf>
    <xf numFmtId="0" fontId="4" fillId="0" borderId="0" xfId="35" applyNumberFormat="1" applyFont="1" applyFill="1" applyBorder="1" applyAlignment="1" applyProtection="1">
      <alignment vertical="center"/>
      <protection hidden="1" locked="0"/>
    </xf>
    <xf numFmtId="177" fontId="4" fillId="34" borderId="19" xfId="55" applyNumberFormat="1" applyFont="1" applyFill="1" applyBorder="1" applyAlignment="1" applyProtection="1">
      <alignment horizontal="right" vertical="center"/>
      <protection/>
    </xf>
    <xf numFmtId="177" fontId="4" fillId="0" borderId="0" xfId="35" applyNumberFormat="1" applyFont="1" applyFill="1" applyBorder="1" applyAlignment="1" applyProtection="1">
      <alignment vertical="center"/>
      <protection/>
    </xf>
    <xf numFmtId="177" fontId="4" fillId="0" borderId="0" xfId="55" applyNumberFormat="1" applyFont="1" applyFill="1" applyBorder="1" applyAlignment="1" applyProtection="1">
      <alignment horizontal="right" vertical="center"/>
      <protection/>
    </xf>
    <xf numFmtId="177" fontId="4" fillId="34" borderId="19" xfId="55" applyNumberFormat="1" applyFont="1" applyFill="1" applyBorder="1" applyAlignment="1" applyProtection="1">
      <alignment vertical="center"/>
      <protection/>
    </xf>
    <xf numFmtId="177" fontId="17" fillId="0" borderId="0" xfId="55" applyNumberFormat="1" applyFont="1" applyFill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horizontal="justify" vertical="center"/>
      <protection hidden="1" locked="0"/>
    </xf>
    <xf numFmtId="177" fontId="17" fillId="0" borderId="0" xfId="0" applyNumberFormat="1" applyFont="1" applyFill="1" applyBorder="1" applyAlignment="1" applyProtection="1">
      <alignment vertical="top" wrapText="1"/>
      <protection hidden="1" locked="0"/>
    </xf>
    <xf numFmtId="177" fontId="17" fillId="0" borderId="0" xfId="55" applyNumberFormat="1" applyFont="1" applyFill="1" applyBorder="1" applyAlignment="1" applyProtection="1">
      <alignment vertical="center"/>
      <protection hidden="1"/>
    </xf>
    <xf numFmtId="177" fontId="17" fillId="0" borderId="0" xfId="0" applyNumberFormat="1" applyFont="1" applyBorder="1" applyAlignment="1" applyProtection="1">
      <alignment horizontal="justify" vertical="center"/>
      <protection hidden="1" locked="0"/>
    </xf>
    <xf numFmtId="177" fontId="17" fillId="0" borderId="0" xfId="0" applyNumberFormat="1" applyFont="1" applyBorder="1" applyAlignment="1" applyProtection="1">
      <alignment horizontal="right" vertical="center"/>
      <protection/>
    </xf>
    <xf numFmtId="177" fontId="4" fillId="34" borderId="10" xfId="55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top" wrapText="1"/>
      <protection hidden="1" locked="0"/>
    </xf>
    <xf numFmtId="177" fontId="2" fillId="34" borderId="13" xfId="0" applyNumberFormat="1" applyFont="1" applyFill="1" applyBorder="1" applyAlignment="1" applyProtection="1">
      <alignment/>
      <protection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27" fillId="0" borderId="13" xfId="0" applyFont="1" applyBorder="1" applyAlignment="1" applyProtection="1">
      <alignment horizontal="center" vertical="center" wrapText="1"/>
      <protection hidden="1"/>
    </xf>
    <xf numFmtId="0" fontId="27" fillId="0" borderId="20" xfId="0" applyFont="1" applyBorder="1" applyAlignment="1" applyProtection="1">
      <alignment horizontal="center" vertical="center" wrapText="1"/>
      <protection hidden="1"/>
    </xf>
    <xf numFmtId="0" fontId="28" fillId="33" borderId="16" xfId="0" applyFont="1" applyFill="1" applyBorder="1" applyAlignment="1" applyProtection="1">
      <alignment/>
      <protection hidden="1"/>
    </xf>
    <xf numFmtId="0" fontId="19" fillId="36" borderId="17" xfId="0" applyFont="1" applyFill="1" applyBorder="1" applyAlignment="1" applyProtection="1">
      <alignment/>
      <protection hidden="1" locked="0"/>
    </xf>
    <xf numFmtId="177" fontId="19" fillId="36" borderId="21" xfId="0" applyNumberFormat="1" applyFont="1" applyFill="1" applyBorder="1" applyAlignment="1" applyProtection="1">
      <alignment horizontal="right"/>
      <protection hidden="1"/>
    </xf>
    <xf numFmtId="177" fontId="19" fillId="36" borderId="13" xfId="0" applyNumberFormat="1" applyFont="1" applyFill="1" applyBorder="1" applyAlignment="1" applyProtection="1">
      <alignment horizontal="right"/>
      <protection hidden="1"/>
    </xf>
    <xf numFmtId="0" fontId="19" fillId="36" borderId="13" xfId="0" applyFont="1" applyFill="1" applyBorder="1" applyAlignment="1" applyProtection="1">
      <alignment/>
      <protection hidden="1"/>
    </xf>
    <xf numFmtId="177" fontId="19" fillId="36" borderId="12" xfId="0" applyNumberFormat="1" applyFont="1" applyFill="1" applyBorder="1" applyAlignment="1" applyProtection="1">
      <alignment horizontal="right"/>
      <protection hidden="1"/>
    </xf>
    <xf numFmtId="177" fontId="19" fillId="36" borderId="21" xfId="0" applyNumberFormat="1" applyFont="1" applyFill="1" applyBorder="1" applyAlignment="1" applyProtection="1">
      <alignment/>
      <protection hidden="1"/>
    </xf>
    <xf numFmtId="177" fontId="19" fillId="36" borderId="17" xfId="0" applyNumberFormat="1" applyFont="1" applyFill="1" applyBorder="1" applyAlignment="1" applyProtection="1">
      <alignment/>
      <protection hidden="1"/>
    </xf>
    <xf numFmtId="177" fontId="19" fillId="36" borderId="22" xfId="0" applyNumberFormat="1" applyFont="1" applyFill="1" applyBorder="1" applyAlignment="1" applyProtection="1">
      <alignment/>
      <protection hidden="1"/>
    </xf>
    <xf numFmtId="177" fontId="19" fillId="36" borderId="12" xfId="0" applyNumberFormat="1" applyFont="1" applyFill="1" applyBorder="1" applyAlignment="1" applyProtection="1">
      <alignment/>
      <protection hidden="1"/>
    </xf>
    <xf numFmtId="177" fontId="19" fillId="36" borderId="12" xfId="0" applyNumberFormat="1" applyFont="1" applyFill="1" applyBorder="1" applyAlignment="1" applyProtection="1">
      <alignment/>
      <protection/>
    </xf>
    <xf numFmtId="0" fontId="19" fillId="36" borderId="17" xfId="0" applyNumberFormat="1" applyFont="1" applyFill="1" applyBorder="1" applyAlignment="1" applyProtection="1">
      <alignment horizontal="left" vertical="distributed"/>
      <protection hidden="1"/>
    </xf>
    <xf numFmtId="177" fontId="2" fillId="36" borderId="17" xfId="0" applyNumberFormat="1" applyFont="1" applyFill="1" applyBorder="1" applyAlignment="1" applyProtection="1">
      <alignment/>
      <protection/>
    </xf>
    <xf numFmtId="177" fontId="19" fillId="36" borderId="17" xfId="0" applyNumberFormat="1" applyFont="1" applyFill="1" applyBorder="1" applyAlignment="1" applyProtection="1">
      <alignment/>
      <protection/>
    </xf>
    <xf numFmtId="174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Normal_Shee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36" sqref="A36"/>
    </sheetView>
  </sheetViews>
  <sheetFormatPr defaultColWidth="1.4921875" defaultRowHeight="15.75"/>
  <cols>
    <col min="1" max="1" width="41.00390625" style="29" bestFit="1" customWidth="1"/>
    <col min="2" max="2" width="5.625" style="11" customWidth="1"/>
    <col min="3" max="3" width="1.4921875" style="39" customWidth="1"/>
    <col min="4" max="4" width="9.25390625" style="39" customWidth="1"/>
    <col min="5" max="5" width="1.4921875" style="39" customWidth="1"/>
    <col min="6" max="6" width="9.25390625" style="39" customWidth="1"/>
    <col min="7" max="8" width="9.00390625" style="1" customWidth="1"/>
    <col min="9" max="9" width="8.375" style="1" bestFit="1" customWidth="1"/>
    <col min="10" max="253" width="9.00390625" style="1" customWidth="1"/>
    <col min="254" max="254" width="45.625" style="1" customWidth="1"/>
    <col min="255" max="16384" width="1.4921875" style="1" customWidth="1"/>
  </cols>
  <sheetData>
    <row r="1" spans="1:6" ht="12.75" customHeight="1">
      <c r="A1" s="202" t="s">
        <v>91</v>
      </c>
      <c r="B1" s="202"/>
      <c r="C1" s="202"/>
      <c r="D1" s="202"/>
      <c r="E1" s="202"/>
      <c r="F1" s="202"/>
    </row>
    <row r="2" spans="1:6" s="2" customFormat="1" ht="12.75" customHeight="1">
      <c r="A2" s="202" t="s">
        <v>103</v>
      </c>
      <c r="B2" s="202"/>
      <c r="C2" s="202"/>
      <c r="D2" s="202"/>
      <c r="E2" s="202"/>
      <c r="F2" s="202"/>
    </row>
    <row r="3" spans="1:6" ht="12.75" customHeight="1">
      <c r="A3" s="17"/>
      <c r="B3" s="9"/>
      <c r="C3" s="36"/>
      <c r="D3" s="36"/>
      <c r="E3" s="36"/>
      <c r="F3" s="36"/>
    </row>
    <row r="4" spans="1:6" s="3" customFormat="1" ht="22.5">
      <c r="A4" s="18"/>
      <c r="B4" s="13" t="s">
        <v>0</v>
      </c>
      <c r="C4" s="45"/>
      <c r="D4" s="44">
        <v>43100</v>
      </c>
      <c r="E4" s="45"/>
      <c r="F4" s="44">
        <v>43465</v>
      </c>
    </row>
    <row r="5" spans="1:6" ht="12.75" customHeight="1">
      <c r="A5" s="19" t="s">
        <v>1</v>
      </c>
      <c r="B5" s="9"/>
      <c r="C5" s="38"/>
      <c r="D5" s="37" t="s">
        <v>86</v>
      </c>
      <c r="E5" s="38"/>
      <c r="F5" s="37" t="s">
        <v>86</v>
      </c>
    </row>
    <row r="6" spans="1:6" ht="12.75" customHeight="1">
      <c r="A6" s="20" t="s">
        <v>2</v>
      </c>
      <c r="B6" s="9"/>
      <c r="C6" s="38"/>
      <c r="D6" s="38"/>
      <c r="E6" s="38"/>
      <c r="F6" s="38"/>
    </row>
    <row r="7" spans="1:7" ht="15">
      <c r="A7" s="21" t="s">
        <v>28</v>
      </c>
      <c r="B7" s="10">
        <v>1</v>
      </c>
      <c r="C7" s="78"/>
      <c r="D7" s="77">
        <v>600</v>
      </c>
      <c r="E7" s="78">
        <v>600</v>
      </c>
      <c r="F7" s="77">
        <v>612</v>
      </c>
      <c r="G7" s="5"/>
    </row>
    <row r="8" spans="1:7" ht="15">
      <c r="A8" s="21" t="s">
        <v>8</v>
      </c>
      <c r="B8" s="10">
        <v>2</v>
      </c>
      <c r="C8" s="78"/>
      <c r="D8" s="77">
        <v>52</v>
      </c>
      <c r="E8" s="78"/>
      <c r="F8" s="77">
        <v>18</v>
      </c>
      <c r="G8" s="6"/>
    </row>
    <row r="9" spans="1:7" ht="12.75" customHeight="1">
      <c r="A9" s="21" t="s">
        <v>9</v>
      </c>
      <c r="B9" s="10">
        <v>3</v>
      </c>
      <c r="C9" s="80"/>
      <c r="D9" s="79">
        <v>2</v>
      </c>
      <c r="E9" s="80"/>
      <c r="F9" s="79">
        <v>2</v>
      </c>
      <c r="G9" s="5"/>
    </row>
    <row r="10" spans="1:7" ht="12.75" customHeight="1">
      <c r="A10" s="19" t="s">
        <v>10</v>
      </c>
      <c r="B10" s="10"/>
      <c r="C10" s="149"/>
      <c r="D10" s="148">
        <f>SUM(D7:D9)</f>
        <v>654</v>
      </c>
      <c r="E10" s="149"/>
      <c r="F10" s="148">
        <f>SUM(F7:F9)</f>
        <v>632</v>
      </c>
      <c r="G10" s="5"/>
    </row>
    <row r="11" spans="1:7" ht="12.75" customHeight="1">
      <c r="A11" s="21"/>
      <c r="B11" s="10"/>
      <c r="C11" s="80"/>
      <c r="D11" s="80"/>
      <c r="E11" s="80"/>
      <c r="F11" s="80"/>
      <c r="G11" s="5"/>
    </row>
    <row r="12" spans="1:6" ht="12.75" customHeight="1">
      <c r="A12" s="19" t="s">
        <v>4</v>
      </c>
      <c r="B12" s="10"/>
      <c r="C12" s="81"/>
      <c r="D12" s="81"/>
      <c r="E12" s="81"/>
      <c r="F12" s="81"/>
    </row>
    <row r="13" spans="1:7" ht="12.75" customHeight="1">
      <c r="A13" s="21" t="s">
        <v>11</v>
      </c>
      <c r="B13" s="10">
        <v>4</v>
      </c>
      <c r="C13" s="78"/>
      <c r="D13" s="77">
        <v>70</v>
      </c>
      <c r="E13" s="78">
        <v>10</v>
      </c>
      <c r="F13" s="77">
        <v>64</v>
      </c>
      <c r="G13" s="5"/>
    </row>
    <row r="14" spans="1:6" ht="12.75" customHeight="1">
      <c r="A14" s="21" t="s">
        <v>85</v>
      </c>
      <c r="B14" s="10">
        <v>5</v>
      </c>
      <c r="C14" s="78"/>
      <c r="D14" s="77">
        <v>0</v>
      </c>
      <c r="E14" s="78"/>
      <c r="F14" s="77">
        <v>1</v>
      </c>
    </row>
    <row r="15" spans="1:6" ht="12.75" customHeight="1">
      <c r="A15" s="21" t="s">
        <v>12</v>
      </c>
      <c r="B15" s="10">
        <v>6</v>
      </c>
      <c r="C15" s="78"/>
      <c r="D15" s="77">
        <v>21</v>
      </c>
      <c r="E15" s="78"/>
      <c r="F15" s="77">
        <v>5</v>
      </c>
    </row>
    <row r="16" spans="1:6" ht="12.75" customHeight="1">
      <c r="A16" s="19" t="s">
        <v>5</v>
      </c>
      <c r="B16" s="46"/>
      <c r="C16" s="75"/>
      <c r="D16" s="82">
        <f>SUM(D13:D15)</f>
        <v>91</v>
      </c>
      <c r="E16" s="75"/>
      <c r="F16" s="82">
        <f>SUM(F13:F15)</f>
        <v>70</v>
      </c>
    </row>
    <row r="17" spans="1:6" ht="12.75" customHeight="1" thickBot="1">
      <c r="A17" s="16" t="s">
        <v>29</v>
      </c>
      <c r="B17" s="14"/>
      <c r="C17" s="81"/>
      <c r="D17" s="83">
        <f>D10+D16</f>
        <v>745</v>
      </c>
      <c r="E17" s="81"/>
      <c r="F17" s="83">
        <f>F10+F16</f>
        <v>702</v>
      </c>
    </row>
    <row r="18" spans="1:6" ht="12.75" customHeight="1" thickTop="1">
      <c r="A18" s="21"/>
      <c r="C18" s="78"/>
      <c r="D18" s="78"/>
      <c r="E18" s="78"/>
      <c r="F18" s="78"/>
    </row>
    <row r="19" spans="1:6" ht="12.75" customHeight="1">
      <c r="A19" s="19" t="s">
        <v>13</v>
      </c>
      <c r="B19" s="9"/>
      <c r="C19" s="84"/>
      <c r="D19" s="84"/>
      <c r="E19" s="84"/>
      <c r="F19" s="84"/>
    </row>
    <row r="20" spans="1:6" ht="15">
      <c r="A20" s="22" t="s">
        <v>14</v>
      </c>
      <c r="B20" s="9"/>
      <c r="C20" s="84"/>
      <c r="D20" s="84"/>
      <c r="E20" s="84"/>
      <c r="F20" s="84"/>
    </row>
    <row r="21" spans="1:6" ht="12.75" customHeight="1">
      <c r="A21" s="47" t="s">
        <v>15</v>
      </c>
      <c r="B21" s="10"/>
      <c r="C21" s="86"/>
      <c r="D21" s="85">
        <v>96</v>
      </c>
      <c r="E21" s="86"/>
      <c r="F21" s="85">
        <v>96</v>
      </c>
    </row>
    <row r="22" spans="1:6" ht="12.75" customHeight="1">
      <c r="A22" s="21" t="s">
        <v>7</v>
      </c>
      <c r="B22" s="10">
        <v>7</v>
      </c>
      <c r="C22" s="86"/>
      <c r="D22" s="87">
        <v>500</v>
      </c>
      <c r="E22" s="86"/>
      <c r="F22" s="87">
        <v>500</v>
      </c>
    </row>
    <row r="23" spans="1:6" ht="12.75" customHeight="1">
      <c r="A23" s="48" t="s">
        <v>16</v>
      </c>
      <c r="B23" s="10">
        <v>8</v>
      </c>
      <c r="C23" s="89"/>
      <c r="D23" s="88">
        <v>86</v>
      </c>
      <c r="E23" s="89"/>
      <c r="F23" s="88">
        <v>39</v>
      </c>
    </row>
    <row r="24" spans="1:7" ht="12.75" customHeight="1">
      <c r="A24" s="21" t="s">
        <v>17</v>
      </c>
      <c r="B24" s="10">
        <v>9</v>
      </c>
      <c r="C24" s="91"/>
      <c r="D24" s="90">
        <v>-47</v>
      </c>
      <c r="E24" s="91"/>
      <c r="F24" s="90">
        <v>-47</v>
      </c>
      <c r="G24" s="4"/>
    </row>
    <row r="25" spans="1:6" ht="12.75" customHeight="1">
      <c r="A25" s="16" t="s">
        <v>6</v>
      </c>
      <c r="B25" s="14"/>
      <c r="C25" s="81"/>
      <c r="D25" s="150">
        <f>SUM(D21:D24)</f>
        <v>635</v>
      </c>
      <c r="E25" s="151"/>
      <c r="F25" s="150">
        <f>SUM(F21:F24)</f>
        <v>588</v>
      </c>
    </row>
    <row r="26" spans="1:6" ht="12.75" customHeight="1">
      <c r="A26" s="21"/>
      <c r="B26" s="10"/>
      <c r="C26" s="81"/>
      <c r="D26" s="81"/>
      <c r="E26" s="81"/>
      <c r="F26" s="81"/>
    </row>
    <row r="27" spans="1:6" ht="12.75" customHeight="1">
      <c r="A27" s="16" t="s">
        <v>19</v>
      </c>
      <c r="B27" s="14"/>
      <c r="C27" s="81"/>
      <c r="D27" s="81"/>
      <c r="E27" s="81"/>
      <c r="F27" s="81"/>
    </row>
    <row r="28" spans="1:6" ht="12.75" customHeight="1">
      <c r="A28" s="35" t="s">
        <v>23</v>
      </c>
      <c r="B28" s="14"/>
      <c r="C28" s="81"/>
      <c r="D28" s="93">
        <v>0</v>
      </c>
      <c r="E28" s="81">
        <v>0</v>
      </c>
      <c r="F28" s="93">
        <v>0</v>
      </c>
    </row>
    <row r="29" spans="1:6" ht="12.75" customHeight="1">
      <c r="A29" s="35"/>
      <c r="B29" s="14"/>
      <c r="C29" s="81"/>
      <c r="D29" s="81"/>
      <c r="E29" s="81"/>
      <c r="F29" s="81"/>
    </row>
    <row r="30" spans="1:6" ht="12.75" customHeight="1">
      <c r="A30" s="16" t="s">
        <v>20</v>
      </c>
      <c r="B30" s="14"/>
      <c r="C30" s="81"/>
      <c r="D30" s="81"/>
      <c r="E30" s="81"/>
      <c r="F30" s="81"/>
    </row>
    <row r="31" spans="1:6" ht="12.75" customHeight="1">
      <c r="A31" s="21" t="s">
        <v>21</v>
      </c>
      <c r="B31" s="12">
        <v>10</v>
      </c>
      <c r="C31" s="91"/>
      <c r="D31" s="92">
        <v>109</v>
      </c>
      <c r="E31" s="91"/>
      <c r="F31" s="92">
        <v>112</v>
      </c>
    </row>
    <row r="32" spans="1:8" ht="12.75" customHeight="1">
      <c r="A32" s="21" t="s">
        <v>22</v>
      </c>
      <c r="B32" s="12">
        <v>11</v>
      </c>
      <c r="C32" s="91"/>
      <c r="D32" s="92">
        <v>1</v>
      </c>
      <c r="E32" s="91"/>
      <c r="F32" s="92">
        <v>2</v>
      </c>
      <c r="G32" s="7"/>
      <c r="H32" s="4"/>
    </row>
    <row r="33" spans="1:6" ht="12.75" customHeight="1">
      <c r="A33" s="35" t="s">
        <v>24</v>
      </c>
      <c r="B33" s="14"/>
      <c r="C33" s="81"/>
      <c r="D33" s="93">
        <f>SUM(D31:D32)</f>
        <v>110</v>
      </c>
      <c r="E33" s="81"/>
      <c r="F33" s="93">
        <f>SUM(F31:F32)</f>
        <v>114</v>
      </c>
    </row>
    <row r="34" spans="1:6" ht="12.75" customHeight="1" thickBot="1">
      <c r="A34" s="35" t="s">
        <v>25</v>
      </c>
      <c r="B34" s="14"/>
      <c r="C34" s="81"/>
      <c r="D34" s="83">
        <f>D25+D28+D33</f>
        <v>745</v>
      </c>
      <c r="E34" s="81"/>
      <c r="F34" s="83">
        <f>F25+F28+F33</f>
        <v>702</v>
      </c>
    </row>
    <row r="35" spans="1:6" ht="12.75" customHeight="1" thickTop="1">
      <c r="A35" s="204"/>
      <c r="B35" s="204"/>
      <c r="D35" s="40"/>
      <c r="F35" s="40"/>
    </row>
    <row r="36" spans="1:4" ht="12.75" customHeight="1">
      <c r="A36" s="8" t="s">
        <v>107</v>
      </c>
      <c r="B36" s="8"/>
      <c r="C36" s="41"/>
      <c r="D36" s="41"/>
    </row>
    <row r="37" spans="1:6" ht="12.75" customHeight="1">
      <c r="A37" s="201"/>
      <c r="B37" s="201"/>
      <c r="C37" s="43"/>
      <c r="D37" s="42"/>
      <c r="E37" s="43"/>
      <c r="F37" s="42"/>
    </row>
    <row r="38" spans="1:6" ht="12.75" customHeight="1">
      <c r="A38" s="23" t="s">
        <v>26</v>
      </c>
      <c r="B38" s="203" t="s">
        <v>27</v>
      </c>
      <c r="C38" s="203"/>
      <c r="D38" s="203"/>
      <c r="E38" s="203"/>
      <c r="F38" s="203"/>
    </row>
    <row r="39" spans="1:6" ht="15" customHeight="1">
      <c r="A39" s="24" t="s">
        <v>92</v>
      </c>
      <c r="D39" s="199" t="s">
        <v>93</v>
      </c>
      <c r="E39" s="199"/>
      <c r="F39" s="199"/>
    </row>
    <row r="40" ht="15" customHeight="1">
      <c r="A40" s="24"/>
    </row>
    <row r="41" ht="15" customHeight="1">
      <c r="A41" s="24"/>
    </row>
    <row r="42" ht="15" customHeight="1">
      <c r="A42" s="25"/>
    </row>
    <row r="43" ht="15" customHeight="1">
      <c r="A43" s="26"/>
    </row>
    <row r="44" ht="15" customHeight="1">
      <c r="A44" s="27"/>
    </row>
    <row r="45" ht="15" customHeight="1">
      <c r="A45" s="26"/>
    </row>
    <row r="46" spans="1:6" ht="15" customHeight="1">
      <c r="A46" s="27"/>
      <c r="D46" s="39" t="s">
        <v>3</v>
      </c>
      <c r="F46" s="39" t="s">
        <v>3</v>
      </c>
    </row>
    <row r="47" ht="15" customHeight="1">
      <c r="A47" s="24"/>
    </row>
    <row r="48" ht="15" customHeight="1">
      <c r="A48" s="28"/>
    </row>
    <row r="49" ht="15" customHeight="1">
      <c r="A49" s="24"/>
    </row>
    <row r="50" ht="15" customHeight="1"/>
    <row r="54" spans="1:2" ht="15">
      <c r="A54" s="30"/>
      <c r="B54" s="15"/>
    </row>
    <row r="56" spans="1:2" ht="15">
      <c r="A56" s="30"/>
      <c r="B56" s="15"/>
    </row>
    <row r="57" spans="1:2" ht="15">
      <c r="A57" s="30"/>
      <c r="B57" s="15"/>
    </row>
    <row r="58" ht="15">
      <c r="A58" s="31"/>
    </row>
    <row r="60" ht="15">
      <c r="A60" s="26"/>
    </row>
    <row r="61" ht="15">
      <c r="A61" s="32"/>
    </row>
    <row r="62" ht="15">
      <c r="A62" s="32"/>
    </row>
    <row r="63" ht="15">
      <c r="A63" s="26"/>
    </row>
    <row r="64" ht="15">
      <c r="A64" s="33"/>
    </row>
    <row r="67" ht="15">
      <c r="A67" s="24"/>
    </row>
    <row r="68" ht="15">
      <c r="A68" s="24"/>
    </row>
    <row r="69" ht="15">
      <c r="A69" s="34"/>
    </row>
  </sheetData>
  <sheetProtection/>
  <mergeCells count="5">
    <mergeCell ref="A37:B37"/>
    <mergeCell ref="A1:F1"/>
    <mergeCell ref="A2:F2"/>
    <mergeCell ref="B38:F38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9" sqref="A19"/>
    </sheetView>
  </sheetViews>
  <sheetFormatPr defaultColWidth="9.00390625" defaultRowHeight="15.75"/>
  <cols>
    <col min="1" max="1" width="55.50390625" style="1" customWidth="1"/>
    <col min="2" max="2" width="6.50390625" style="63" customWidth="1"/>
    <col min="3" max="3" width="8.625" style="60" customWidth="1"/>
    <col min="4" max="4" width="1.25" style="1" customWidth="1"/>
    <col min="5" max="5" width="8.625" style="64" customWidth="1"/>
    <col min="6" max="16384" width="9.00390625" style="1" customWidth="1"/>
  </cols>
  <sheetData>
    <row r="1" spans="1:6" ht="15">
      <c r="A1" s="202" t="s">
        <v>91</v>
      </c>
      <c r="B1" s="202"/>
      <c r="C1" s="202"/>
      <c r="D1" s="202"/>
      <c r="E1" s="202"/>
      <c r="F1" s="202"/>
    </row>
    <row r="2" spans="1:5" s="2" customFormat="1" ht="15">
      <c r="A2" s="205" t="s">
        <v>104</v>
      </c>
      <c r="B2" s="205"/>
      <c r="C2" s="205"/>
      <c r="D2" s="205"/>
      <c r="E2" s="205"/>
    </row>
    <row r="3" spans="1:4" ht="9" customHeight="1">
      <c r="A3" s="2"/>
      <c r="B3" s="66"/>
      <c r="D3" s="67"/>
    </row>
    <row r="4" spans="1:5" ht="15.75" customHeight="1">
      <c r="A4" s="2"/>
      <c r="B4" s="2"/>
      <c r="C4" s="71">
        <v>2017</v>
      </c>
      <c r="D4" s="71"/>
      <c r="E4" s="71">
        <v>2018</v>
      </c>
    </row>
    <row r="5" spans="1:5" ht="22.5">
      <c r="A5" s="2"/>
      <c r="B5" s="13" t="s">
        <v>66</v>
      </c>
      <c r="C5" s="37" t="s">
        <v>86</v>
      </c>
      <c r="D5" s="38"/>
      <c r="E5" s="37" t="s">
        <v>86</v>
      </c>
    </row>
    <row r="6" spans="1:5" ht="15.75" customHeight="1">
      <c r="A6" s="61" t="s">
        <v>47</v>
      </c>
      <c r="B6" s="62">
        <v>12</v>
      </c>
      <c r="C6" s="72">
        <v>100</v>
      </c>
      <c r="D6" s="73">
        <v>16</v>
      </c>
      <c r="E6" s="72">
        <v>55</v>
      </c>
    </row>
    <row r="7" spans="1:10" ht="15">
      <c r="A7" s="61" t="s">
        <v>48</v>
      </c>
      <c r="B7" s="62">
        <v>13</v>
      </c>
      <c r="C7" s="73">
        <v>-25</v>
      </c>
      <c r="D7" s="73"/>
      <c r="E7" s="73">
        <v>-35</v>
      </c>
      <c r="G7" s="209" t="e">
        <f>IF(J7="","","Разлика в амортизации за 2013 г.:")</f>
        <v>#REF!</v>
      </c>
      <c r="H7" s="209"/>
      <c r="I7" s="209"/>
      <c r="J7" s="154" t="e">
        <f>IF(E9=(-ИМС!J21-#REF!-#REF!),"",(-ИМС!J21-#REF!-#REF!)-E9)</f>
        <v>#REF!</v>
      </c>
    </row>
    <row r="8" spans="1:10" ht="15">
      <c r="A8" s="61" t="s">
        <v>42</v>
      </c>
      <c r="B8" s="62">
        <v>14</v>
      </c>
      <c r="C8" s="73">
        <v>-14</v>
      </c>
      <c r="D8" s="73"/>
      <c r="E8" s="73">
        <v>-12</v>
      </c>
      <c r="G8" s="206" t="e">
        <f>IF(J8="","","Разлика в амортизации за 2014 г.:")</f>
        <v>#REF!</v>
      </c>
      <c r="H8" s="207"/>
      <c r="I8" s="208"/>
      <c r="J8" s="154" t="e">
        <f>IF(C9=(-ИМС!J26-#REF!-#REF!),"",(-ИМС!J26-#REF!-#REF!)-C9)</f>
        <v>#REF!</v>
      </c>
    </row>
    <row r="9" spans="1:5" ht="15">
      <c r="A9" s="61" t="s">
        <v>43</v>
      </c>
      <c r="B9" s="62">
        <v>15</v>
      </c>
      <c r="C9" s="73">
        <v>-21</v>
      </c>
      <c r="D9" s="73"/>
      <c r="E9" s="73">
        <v>-22</v>
      </c>
    </row>
    <row r="10" spans="1:5" ht="15">
      <c r="A10" s="61" t="s">
        <v>49</v>
      </c>
      <c r="B10" s="62">
        <v>16</v>
      </c>
      <c r="C10" s="73">
        <v>-18</v>
      </c>
      <c r="D10" s="73"/>
      <c r="E10" s="73">
        <v>-19</v>
      </c>
    </row>
    <row r="11" spans="1:5" ht="15">
      <c r="A11" s="61" t="s">
        <v>44</v>
      </c>
      <c r="B11" s="62">
        <v>17</v>
      </c>
      <c r="C11" s="73">
        <v>-23</v>
      </c>
      <c r="D11" s="73"/>
      <c r="E11" s="73">
        <v>-13</v>
      </c>
    </row>
    <row r="12" spans="1:5" ht="15">
      <c r="A12" s="69" t="s">
        <v>50</v>
      </c>
      <c r="B12" s="70"/>
      <c r="C12" s="74">
        <f>SUM(C6:C11)</f>
        <v>-1</v>
      </c>
      <c r="D12" s="72"/>
      <c r="E12" s="74">
        <f>SUM(E6:E11)</f>
        <v>-46</v>
      </c>
    </row>
    <row r="13" spans="1:5" ht="15">
      <c r="A13" s="69" t="s">
        <v>51</v>
      </c>
      <c r="B13" s="70"/>
      <c r="C13" s="74">
        <v>0</v>
      </c>
      <c r="D13" s="72"/>
      <c r="E13" s="74">
        <v>-1</v>
      </c>
    </row>
    <row r="14" spans="1:5" ht="28.5">
      <c r="A14" s="68" t="s">
        <v>45</v>
      </c>
      <c r="B14" s="62"/>
      <c r="C14" s="74">
        <f>C12+C13</f>
        <v>-1</v>
      </c>
      <c r="D14" s="72"/>
      <c r="E14" s="74">
        <f>E12+E13</f>
        <v>-47</v>
      </c>
    </row>
    <row r="15" spans="1:5" ht="15.75" thickBot="1">
      <c r="A15" s="155" t="s">
        <v>46</v>
      </c>
      <c r="B15" s="68"/>
      <c r="C15" s="156">
        <f>C14</f>
        <v>-1</v>
      </c>
      <c r="D15" s="72"/>
      <c r="E15" s="156">
        <f>E14</f>
        <v>-47</v>
      </c>
    </row>
    <row r="16" spans="1:5" ht="16.5" thickBot="1" thickTop="1">
      <c r="A16" s="65" t="s">
        <v>52</v>
      </c>
      <c r="C16" s="76"/>
      <c r="D16" s="75"/>
      <c r="E16" s="76"/>
    </row>
    <row r="17" spans="1:5" ht="16.5" thickBot="1" thickTop="1">
      <c r="A17" s="157" t="s">
        <v>53</v>
      </c>
      <c r="C17" s="158">
        <f>C15+C16</f>
        <v>-1</v>
      </c>
      <c r="D17" s="75"/>
      <c r="E17" s="158">
        <f>E15+E16</f>
        <v>-47</v>
      </c>
    </row>
    <row r="19" spans="1:5" ht="15">
      <c r="A19" s="8" t="s">
        <v>107</v>
      </c>
      <c r="B19" s="8"/>
      <c r="C19" s="41"/>
      <c r="D19" s="41"/>
      <c r="E19" s="41"/>
    </row>
    <row r="20" spans="1:5" ht="15">
      <c r="A20" s="201"/>
      <c r="B20" s="201"/>
      <c r="C20" s="42"/>
      <c r="D20" s="43"/>
      <c r="E20" s="42"/>
    </row>
    <row r="21" spans="1:5" ht="15">
      <c r="A21" s="23" t="s">
        <v>26</v>
      </c>
      <c r="B21" s="203" t="s">
        <v>27</v>
      </c>
      <c r="C21" s="203"/>
      <c r="D21" s="203"/>
      <c r="E21" s="203"/>
    </row>
    <row r="22" spans="1:3" ht="15">
      <c r="A22" s="1" t="s">
        <v>92</v>
      </c>
      <c r="C22" s="60" t="s">
        <v>93</v>
      </c>
    </row>
  </sheetData>
  <sheetProtection/>
  <mergeCells count="6">
    <mergeCell ref="A1:F1"/>
    <mergeCell ref="A2:E2"/>
    <mergeCell ref="A20:B20"/>
    <mergeCell ref="B21:E21"/>
    <mergeCell ref="G8:I8"/>
    <mergeCell ref="G7:I7"/>
  </mergeCells>
  <dataValidations count="1">
    <dataValidation allowBlank="1" showInputMessage="1" showErrorMessage="1" prompt="Въведете разходите със знак (-)." sqref="E7:E11 C7:C11"/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1" sqref="A31"/>
    </sheetView>
  </sheetViews>
  <sheetFormatPr defaultColWidth="9.00390625" defaultRowHeight="15.75"/>
  <cols>
    <col min="1" max="1" width="50.125" style="110" bestFit="1" customWidth="1"/>
    <col min="2" max="2" width="9.00390625" style="110" customWidth="1"/>
    <col min="3" max="3" width="8.625" style="110" customWidth="1"/>
    <col min="4" max="4" width="1.25" style="110" customWidth="1"/>
    <col min="5" max="5" width="8.625" style="110" customWidth="1"/>
    <col min="6" max="8" width="9.00390625" style="110" customWidth="1"/>
    <col min="9" max="9" width="15.25390625" style="110" customWidth="1"/>
    <col min="10" max="16384" width="9.00390625" style="110" customWidth="1"/>
  </cols>
  <sheetData>
    <row r="1" spans="1:6" ht="14.25">
      <c r="A1" s="202" t="s">
        <v>91</v>
      </c>
      <c r="B1" s="202"/>
      <c r="C1" s="202"/>
      <c r="D1" s="202"/>
      <c r="E1" s="202"/>
      <c r="F1" s="202"/>
    </row>
    <row r="2" spans="1:5" ht="12.75">
      <c r="A2" s="205" t="s">
        <v>105</v>
      </c>
      <c r="B2" s="205"/>
      <c r="C2" s="205"/>
      <c r="D2" s="205"/>
      <c r="E2" s="205"/>
    </row>
    <row r="3" spans="1:5" ht="12.75">
      <c r="A3" s="111"/>
      <c r="B3" s="112"/>
      <c r="C3" s="113">
        <v>2017</v>
      </c>
      <c r="D3" s="113"/>
      <c r="E3" s="113">
        <v>2018</v>
      </c>
    </row>
    <row r="4" spans="1:5" ht="12.75">
      <c r="A4" s="111"/>
      <c r="B4" s="112"/>
      <c r="C4" s="114" t="s">
        <v>86</v>
      </c>
      <c r="D4" s="114"/>
      <c r="E4" s="114" t="s">
        <v>86</v>
      </c>
    </row>
    <row r="5" spans="1:5" ht="12.75">
      <c r="A5" s="111"/>
      <c r="B5" s="112"/>
      <c r="C5" s="115"/>
      <c r="D5" s="116"/>
      <c r="E5" s="115"/>
    </row>
    <row r="6" spans="1:5" ht="12.75">
      <c r="A6" s="117" t="s">
        <v>54</v>
      </c>
      <c r="B6" s="118"/>
      <c r="C6" s="119"/>
      <c r="D6" s="120"/>
      <c r="E6" s="119"/>
    </row>
    <row r="7" spans="1:10" ht="12.75">
      <c r="A7" s="121" t="s">
        <v>55</v>
      </c>
      <c r="B7" s="118"/>
      <c r="C7" s="122">
        <v>144</v>
      </c>
      <c r="D7" s="123"/>
      <c r="E7" s="122">
        <v>72</v>
      </c>
      <c r="G7" s="212">
        <f>IF(AND(J9="",J8=""),"","Разлика между ОПП и Баланса!")</f>
      </c>
      <c r="H7" s="212"/>
      <c r="I7" s="212"/>
      <c r="J7" s="212"/>
    </row>
    <row r="8" spans="1:10" ht="12.75">
      <c r="A8" s="121" t="s">
        <v>56</v>
      </c>
      <c r="B8" s="118"/>
      <c r="C8" s="122">
        <v>-126</v>
      </c>
      <c r="D8" s="123"/>
      <c r="E8" s="122">
        <v>-55</v>
      </c>
      <c r="G8" s="209">
        <f>IF(J8="","","Разлика към 31.12.2013 г.:")</f>
      </c>
      <c r="H8" s="209"/>
      <c r="I8" s="209"/>
      <c r="J8" s="154">
        <f>IF(E28=Баланс!F15,"",Баланс!F15-E28)</f>
      </c>
    </row>
    <row r="9" spans="1:10" ht="14.25" customHeight="1">
      <c r="A9" s="121" t="s">
        <v>57</v>
      </c>
      <c r="B9" s="118"/>
      <c r="C9" s="122">
        <v>-18</v>
      </c>
      <c r="D9" s="123"/>
      <c r="E9" s="122">
        <v>-19</v>
      </c>
      <c r="G9" s="209">
        <f>IF(J9="","","Разлика към 31.12.2014 г.:")</f>
      </c>
      <c r="H9" s="209"/>
      <c r="I9" s="209"/>
      <c r="J9" s="154">
        <f>IF(C28=Баланс!D15,"",Баланс!D15-C28)</f>
      </c>
    </row>
    <row r="10" spans="1:5" ht="12.75">
      <c r="A10" s="121" t="s">
        <v>58</v>
      </c>
      <c r="B10" s="124"/>
      <c r="C10" s="122">
        <v>-2</v>
      </c>
      <c r="D10" s="123"/>
      <c r="E10" s="122">
        <v>-14</v>
      </c>
    </row>
    <row r="11" spans="1:5" ht="13.5" thickBot="1">
      <c r="A11" s="125" t="s">
        <v>59</v>
      </c>
      <c r="B11" s="124"/>
      <c r="C11" s="126">
        <f>SUM(C7:C10)</f>
        <v>-2</v>
      </c>
      <c r="D11" s="127"/>
      <c r="E11" s="126">
        <f>SUM(E7:E10)</f>
        <v>-16</v>
      </c>
    </row>
    <row r="12" spans="1:5" ht="13.5" thickTop="1">
      <c r="A12" s="121"/>
      <c r="B12" s="118"/>
      <c r="C12" s="122"/>
      <c r="D12" s="123"/>
      <c r="E12" s="122"/>
    </row>
    <row r="13" spans="1:5" ht="12.75">
      <c r="A13" s="117" t="s">
        <v>60</v>
      </c>
      <c r="B13" s="118"/>
      <c r="C13" s="122"/>
      <c r="D13" s="123"/>
      <c r="E13" s="122"/>
    </row>
    <row r="14" spans="1:5" ht="12.75" hidden="1">
      <c r="A14" s="121" t="s">
        <v>67</v>
      </c>
      <c r="B14" s="118"/>
      <c r="C14" s="122"/>
      <c r="D14" s="129"/>
      <c r="E14" s="122"/>
    </row>
    <row r="15" spans="1:5" ht="12.75" hidden="1">
      <c r="A15" s="121" t="s">
        <v>68</v>
      </c>
      <c r="B15" s="118"/>
      <c r="C15" s="122"/>
      <c r="D15" s="129"/>
      <c r="E15" s="122"/>
    </row>
    <row r="16" spans="1:5" ht="12.75" hidden="1">
      <c r="A16" s="121" t="s">
        <v>69</v>
      </c>
      <c r="B16" s="118"/>
      <c r="C16" s="122"/>
      <c r="D16" s="129"/>
      <c r="E16" s="122"/>
    </row>
    <row r="17" spans="1:5" ht="12.75" hidden="1">
      <c r="A17" s="121" t="s">
        <v>61</v>
      </c>
      <c r="B17" s="118"/>
      <c r="C17" s="122"/>
      <c r="D17" s="123"/>
      <c r="E17" s="122"/>
    </row>
    <row r="18" spans="1:5" ht="13.5" thickBot="1">
      <c r="A18" s="125" t="s">
        <v>70</v>
      </c>
      <c r="B18" s="118"/>
      <c r="C18" s="126">
        <v>0</v>
      </c>
      <c r="D18" s="127"/>
      <c r="E18" s="126">
        <v>0</v>
      </c>
    </row>
    <row r="19" spans="1:5" ht="13.5" thickTop="1">
      <c r="A19" s="121"/>
      <c r="B19" s="118"/>
      <c r="C19" s="122"/>
      <c r="D19" s="123"/>
      <c r="E19" s="122"/>
    </row>
    <row r="20" spans="1:12" ht="12.75">
      <c r="A20" s="117" t="s">
        <v>62</v>
      </c>
      <c r="B20" s="118"/>
      <c r="C20" s="130"/>
      <c r="D20" s="129"/>
      <c r="E20" s="130"/>
      <c r="L20" s="159"/>
    </row>
    <row r="21" spans="1:5" ht="12.75" hidden="1">
      <c r="A21" s="128" t="s">
        <v>71</v>
      </c>
      <c r="B21" s="118"/>
      <c r="C21" s="130"/>
      <c r="D21" s="129"/>
      <c r="E21" s="130"/>
    </row>
    <row r="22" spans="1:5" ht="13.5" thickBot="1">
      <c r="A22" s="125" t="s">
        <v>72</v>
      </c>
      <c r="B22" s="118"/>
      <c r="C22" s="126">
        <v>0</v>
      </c>
      <c r="D22" s="127"/>
      <c r="E22" s="126">
        <v>0</v>
      </c>
    </row>
    <row r="23" spans="1:5" ht="13.5" thickTop="1">
      <c r="A23" s="132"/>
      <c r="B23" s="118"/>
      <c r="C23" s="133"/>
      <c r="D23" s="134"/>
      <c r="E23" s="133"/>
    </row>
    <row r="24" spans="1:5" ht="25.5">
      <c r="A24" s="135" t="s">
        <v>63</v>
      </c>
      <c r="B24" s="124"/>
      <c r="C24" s="136">
        <f>SUM(C11,C18,C22)</f>
        <v>-2</v>
      </c>
      <c r="D24" s="137"/>
      <c r="E24" s="136">
        <f>SUM(E11,E18,E22)</f>
        <v>-16</v>
      </c>
    </row>
    <row r="25" spans="1:5" ht="12.75">
      <c r="A25" s="132"/>
      <c r="B25" s="118"/>
      <c r="C25" s="122"/>
      <c r="D25" s="131"/>
      <c r="E25" s="122"/>
    </row>
    <row r="26" spans="1:5" ht="12.75">
      <c r="A26" s="135" t="s">
        <v>64</v>
      </c>
      <c r="B26" s="124"/>
      <c r="C26" s="138">
        <v>23</v>
      </c>
      <c r="D26" s="139"/>
      <c r="E26" s="138">
        <v>21</v>
      </c>
    </row>
    <row r="27" spans="1:5" ht="12.75">
      <c r="A27" s="132"/>
      <c r="B27" s="118"/>
      <c r="C27" s="122"/>
      <c r="D27" s="131"/>
      <c r="E27" s="122"/>
    </row>
    <row r="28" spans="1:5" ht="13.5" thickBot="1">
      <c r="A28" s="140" t="s">
        <v>65</v>
      </c>
      <c r="B28" s="124"/>
      <c r="C28" s="141">
        <f>SUM(C24,C26)</f>
        <v>21</v>
      </c>
      <c r="D28" s="137"/>
      <c r="E28" s="141">
        <f>SUM(E24,E26)</f>
        <v>5</v>
      </c>
    </row>
    <row r="31" spans="1:5" ht="12.75">
      <c r="A31" s="142" t="s">
        <v>107</v>
      </c>
      <c r="B31" s="142"/>
      <c r="C31" s="143"/>
      <c r="D31" s="143"/>
      <c r="E31" s="143"/>
    </row>
    <row r="32" spans="1:5" ht="12.75">
      <c r="A32" s="210"/>
      <c r="B32" s="210"/>
      <c r="C32" s="144"/>
      <c r="D32" s="145"/>
      <c r="E32" s="144"/>
    </row>
    <row r="33" spans="1:5" ht="12.75">
      <c r="A33" s="146" t="s">
        <v>26</v>
      </c>
      <c r="B33" s="211" t="s">
        <v>27</v>
      </c>
      <c r="C33" s="211"/>
      <c r="D33" s="211"/>
      <c r="E33" s="211"/>
    </row>
    <row r="34" spans="1:3" ht="12.75">
      <c r="A34" s="110" t="s">
        <v>92</v>
      </c>
      <c r="C34" s="110" t="s">
        <v>93</v>
      </c>
    </row>
  </sheetData>
  <sheetProtection/>
  <mergeCells count="7">
    <mergeCell ref="A1:F1"/>
    <mergeCell ref="A2:E2"/>
    <mergeCell ref="A32:B32"/>
    <mergeCell ref="B33:E33"/>
    <mergeCell ref="G7:J7"/>
    <mergeCell ref="G8:I8"/>
    <mergeCell ref="G9:I9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26.625" style="147" customWidth="1"/>
    <col min="2" max="2" width="2.25390625" style="147" customWidth="1"/>
    <col min="3" max="3" width="7.00390625" style="147" bestFit="1" customWidth="1"/>
    <col min="4" max="4" width="3.625" style="147" customWidth="1"/>
    <col min="5" max="5" width="7.00390625" style="147" customWidth="1"/>
    <col min="6" max="6" width="3.125" style="147" customWidth="1"/>
    <col min="7" max="7" width="6.625" style="147" customWidth="1"/>
    <col min="8" max="8" width="3.125" style="147" customWidth="1"/>
    <col min="9" max="9" width="8.50390625" style="147" customWidth="1"/>
    <col min="10" max="10" width="3.125" style="147" customWidth="1"/>
    <col min="11" max="11" width="7.375" style="147" customWidth="1"/>
    <col min="12" max="14" width="9.00390625" style="147" customWidth="1"/>
    <col min="15" max="15" width="9.875" style="147" customWidth="1"/>
    <col min="16" max="16384" width="9.00390625" style="147" customWidth="1"/>
  </cols>
  <sheetData>
    <row r="1" spans="1:11" ht="15">
      <c r="A1" s="202" t="s">
        <v>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5">
      <c r="A2" s="213" t="s">
        <v>106</v>
      </c>
      <c r="B2" s="213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33.75">
      <c r="A3" s="160"/>
      <c r="B3" s="160"/>
      <c r="C3" s="161" t="s">
        <v>73</v>
      </c>
      <c r="D3" s="160"/>
      <c r="E3" s="161" t="s">
        <v>77</v>
      </c>
      <c r="F3" s="161"/>
      <c r="G3" s="161" t="s">
        <v>74</v>
      </c>
      <c r="H3" s="161"/>
      <c r="I3" s="161" t="s">
        <v>75</v>
      </c>
      <c r="J3" s="161"/>
      <c r="K3" s="161" t="s">
        <v>18</v>
      </c>
    </row>
    <row r="4" spans="1:11" ht="15">
      <c r="A4" s="162"/>
      <c r="B4" s="163"/>
      <c r="C4" s="164" t="s">
        <v>90</v>
      </c>
      <c r="D4" s="163"/>
      <c r="E4" s="164" t="s">
        <v>90</v>
      </c>
      <c r="F4" s="165"/>
      <c r="G4" s="164" t="s">
        <v>90</v>
      </c>
      <c r="H4" s="165"/>
      <c r="I4" s="164" t="s">
        <v>90</v>
      </c>
      <c r="J4" s="165"/>
      <c r="K4" s="164" t="s">
        <v>90</v>
      </c>
    </row>
    <row r="5" spans="1:11" ht="15.75" thickBot="1">
      <c r="A5" s="166" t="s">
        <v>101</v>
      </c>
      <c r="B5" s="167"/>
      <c r="C5" s="168">
        <v>96</v>
      </c>
      <c r="D5" s="169"/>
      <c r="E5" s="168">
        <v>92</v>
      </c>
      <c r="F5" s="170"/>
      <c r="G5" s="168">
        <v>408</v>
      </c>
      <c r="H5" s="170"/>
      <c r="I5" s="168">
        <v>39</v>
      </c>
      <c r="J5" s="170"/>
      <c r="K5" s="171">
        <f>C5+E5+G5+I5</f>
        <v>635</v>
      </c>
    </row>
    <row r="6" spans="1:16" ht="15.75" thickBot="1">
      <c r="A6" s="166" t="s">
        <v>87</v>
      </c>
      <c r="B6" s="167"/>
      <c r="C6" s="168">
        <f>C5</f>
        <v>96</v>
      </c>
      <c r="D6" s="169"/>
      <c r="E6" s="168">
        <f>E5</f>
        <v>92</v>
      </c>
      <c r="F6" s="169"/>
      <c r="G6" s="168">
        <f>G5</f>
        <v>408</v>
      </c>
      <c r="H6" s="169"/>
      <c r="I6" s="168">
        <f>I5</f>
        <v>39</v>
      </c>
      <c r="J6" s="170"/>
      <c r="K6" s="168">
        <f>C6+E6+G6+I6</f>
        <v>635</v>
      </c>
      <c r="M6" s="209" t="str">
        <f>IF(P6="","","Разлика в Натрупани печалби към 31.12.2013 г.:")</f>
        <v>Разлика в Натрупани печалби към 31.12.2013 г.:</v>
      </c>
      <c r="N6" s="209"/>
      <c r="O6" s="209"/>
      <c r="P6" s="154">
        <f>IF(I7=(Баланс!F23+Баланс!F24),"",(Баланс!F23+Баланс!F24)-I7)</f>
        <v>-47</v>
      </c>
    </row>
    <row r="7" spans="1:16" ht="15.75" thickBot="1">
      <c r="A7" s="166" t="s">
        <v>102</v>
      </c>
      <c r="B7" s="167"/>
      <c r="C7" s="168">
        <f>C6</f>
        <v>96</v>
      </c>
      <c r="D7" s="169"/>
      <c r="E7" s="168">
        <f>E6</f>
        <v>92</v>
      </c>
      <c r="F7" s="170"/>
      <c r="G7" s="168">
        <f>G6</f>
        <v>408</v>
      </c>
      <c r="H7" s="170"/>
      <c r="I7" s="168">
        <f>I6</f>
        <v>39</v>
      </c>
      <c r="J7" s="170"/>
      <c r="K7" s="178">
        <f>C7+E7+G7+I7</f>
        <v>635</v>
      </c>
      <c r="M7" s="209" t="e">
        <f>IF(P7="","","Разлика в резултат за 2013 г.:")</f>
        <v>#REF!</v>
      </c>
      <c r="N7" s="209"/>
      <c r="O7" s="209"/>
      <c r="P7" s="154" t="e">
        <f>IF(#REF!=Баланс!F24,"",Баланс!F24-#REF!)</f>
        <v>#REF!</v>
      </c>
    </row>
    <row r="8" spans="1:11" ht="15">
      <c r="A8" s="173" t="s">
        <v>76</v>
      </c>
      <c r="B8" s="179"/>
      <c r="C8" s="176"/>
      <c r="D8" s="174"/>
      <c r="E8" s="176"/>
      <c r="F8" s="174"/>
      <c r="G8" s="176"/>
      <c r="H8" s="174"/>
      <c r="I8" s="177">
        <v>-47</v>
      </c>
      <c r="J8" s="172"/>
      <c r="K8" s="175">
        <f>C8+E8+G8+I8</f>
        <v>-47</v>
      </c>
    </row>
    <row r="9" spans="1:11" ht="15.75" thickBot="1">
      <c r="A9" s="166" t="s">
        <v>100</v>
      </c>
      <c r="B9" s="167"/>
      <c r="C9" s="168">
        <f>C7+SUM(C8:C8)</f>
        <v>96</v>
      </c>
      <c r="D9" s="174"/>
      <c r="E9" s="168">
        <f>E7+SUM(E8:E8)</f>
        <v>92</v>
      </c>
      <c r="F9" s="174"/>
      <c r="G9" s="168">
        <f>G7+SUM(G8:G8)</f>
        <v>408</v>
      </c>
      <c r="H9" s="170"/>
      <c r="I9" s="168">
        <f>I7+SUM(I8:I8)</f>
        <v>-8</v>
      </c>
      <c r="J9" s="170"/>
      <c r="K9" s="168">
        <f>C9+E9+G9+I9</f>
        <v>588</v>
      </c>
    </row>
    <row r="11" spans="1:5" ht="15">
      <c r="A11" s="142" t="s">
        <v>107</v>
      </c>
      <c r="B11" s="142"/>
      <c r="C11" s="143"/>
      <c r="D11" s="143"/>
      <c r="E11" s="143"/>
    </row>
    <row r="12" spans="1:5" ht="15">
      <c r="A12" s="210"/>
      <c r="B12" s="210"/>
      <c r="C12" s="144"/>
      <c r="D12" s="145"/>
      <c r="E12" s="144"/>
    </row>
    <row r="13" spans="1:5" ht="15">
      <c r="A13" s="146" t="s">
        <v>26</v>
      </c>
      <c r="B13" s="211" t="s">
        <v>27</v>
      </c>
      <c r="C13" s="211"/>
      <c r="D13" s="211"/>
      <c r="E13" s="211"/>
    </row>
    <row r="14" spans="1:3" ht="15">
      <c r="A14" s="200" t="s">
        <v>92</v>
      </c>
      <c r="C14" s="200" t="s">
        <v>93</v>
      </c>
    </row>
  </sheetData>
  <sheetProtection/>
  <mergeCells count="6">
    <mergeCell ref="B13:E13"/>
    <mergeCell ref="M6:O6"/>
    <mergeCell ref="A1:K1"/>
    <mergeCell ref="A12:B12"/>
    <mergeCell ref="M7:O7"/>
    <mergeCell ref="A2:K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O27" sqref="O27"/>
    </sheetView>
  </sheetViews>
  <sheetFormatPr defaultColWidth="9.00390625" defaultRowHeight="15.75"/>
  <cols>
    <col min="1" max="1" width="27.00390625" style="58" customWidth="1"/>
    <col min="2" max="2" width="4.75390625" style="51" bestFit="1" customWidth="1"/>
    <col min="3" max="3" width="6.375" style="51" bestFit="1" customWidth="1"/>
    <col min="4" max="4" width="9.25390625" style="51" bestFit="1" customWidth="1"/>
    <col min="5" max="5" width="10.25390625" style="51" bestFit="1" customWidth="1"/>
    <col min="6" max="6" width="8.50390625" style="51" bestFit="1" customWidth="1"/>
    <col min="7" max="8" width="9.875" style="51" bestFit="1" customWidth="1"/>
    <col min="9" max="9" width="5.375" style="51" customWidth="1"/>
    <col min="10" max="10" width="6.625" style="51" customWidth="1"/>
    <col min="11" max="13" width="9.00390625" style="51" customWidth="1"/>
    <col min="14" max="14" width="10.875" style="51" customWidth="1"/>
    <col min="15" max="16384" width="9.00390625" style="51" customWidth="1"/>
  </cols>
  <sheetData>
    <row r="1" spans="1:10" ht="12.75">
      <c r="A1" s="215" t="str">
        <f>Баланс!A1</f>
        <v>ТРАКИЙСКО ПИВО АД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.75">
      <c r="A2" s="215" t="str">
        <f>Баланс!A2</f>
        <v>ОТЧЕТ ЗА ФИНАНСОВОТО СЪСТОЯНИЕ към 31.12.2018 г.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2.7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>
      <c r="A4" s="216" t="s">
        <v>95</v>
      </c>
      <c r="B4" s="215"/>
      <c r="C4" s="215"/>
      <c r="D4" s="215"/>
      <c r="E4" s="215"/>
      <c r="F4" s="215"/>
      <c r="G4" s="215"/>
      <c r="H4" s="215"/>
      <c r="I4" s="215"/>
      <c r="J4" s="215"/>
    </row>
    <row r="6" spans="1:10" ht="24">
      <c r="A6" s="50"/>
      <c r="B6" s="181" t="s">
        <v>30</v>
      </c>
      <c r="C6" s="182" t="s">
        <v>31</v>
      </c>
      <c r="D6" s="184" t="s">
        <v>33</v>
      </c>
      <c r="E6" s="182" t="s">
        <v>80</v>
      </c>
      <c r="F6" s="182" t="s">
        <v>83</v>
      </c>
      <c r="G6" s="183" t="s">
        <v>81</v>
      </c>
      <c r="H6" s="182" t="s">
        <v>82</v>
      </c>
      <c r="I6" s="182" t="s">
        <v>32</v>
      </c>
      <c r="J6" s="182" t="s">
        <v>34</v>
      </c>
    </row>
    <row r="7" spans="1:16" ht="15.75">
      <c r="A7" s="185" t="s">
        <v>35</v>
      </c>
      <c r="B7" s="52"/>
      <c r="C7" s="53"/>
      <c r="D7" s="49"/>
      <c r="E7" s="49"/>
      <c r="F7" s="49"/>
      <c r="G7" s="53"/>
      <c r="H7" s="49"/>
      <c r="I7" s="49"/>
      <c r="J7" s="54"/>
      <c r="L7" s="212" t="str">
        <f>IF(AND(O8="",O9=""),"","Разлика между Баланса и Приложението!")</f>
        <v>Разлика между Баланса и Приложението!</v>
      </c>
      <c r="M7" s="212"/>
      <c r="N7" s="212"/>
      <c r="O7" s="212"/>
      <c r="P7" s="153"/>
    </row>
    <row r="8" spans="1:16" ht="12.75">
      <c r="A8" s="186" t="s">
        <v>96</v>
      </c>
      <c r="B8" s="187">
        <v>359</v>
      </c>
      <c r="C8" s="187">
        <v>329</v>
      </c>
      <c r="D8" s="187"/>
      <c r="E8" s="187">
        <v>10</v>
      </c>
      <c r="F8" s="187"/>
      <c r="G8" s="187">
        <v>319</v>
      </c>
      <c r="H8" s="187"/>
      <c r="I8" s="187"/>
      <c r="J8" s="188">
        <f aca="true" t="shared" si="0" ref="J8:J18">SUM(B8:I8)</f>
        <v>1017</v>
      </c>
      <c r="L8" s="209" t="str">
        <f>IF(O8="","","Разлика към 31.12.2013 г.:")</f>
        <v>Разлика към 31.12.2013 г.:</v>
      </c>
      <c r="M8" s="209"/>
      <c r="N8" s="209"/>
      <c r="O8" s="154">
        <f>IF(J33=Баланс!F7,"",Баланс!F7-J33)</f>
        <v>12</v>
      </c>
      <c r="P8" s="152"/>
    </row>
    <row r="9" spans="1:16" ht="12.75">
      <c r="A9" s="55" t="s">
        <v>36</v>
      </c>
      <c r="B9" s="96"/>
      <c r="C9" s="96">
        <v>16</v>
      </c>
      <c r="D9" s="96"/>
      <c r="E9" s="96"/>
      <c r="F9" s="96"/>
      <c r="G9" s="96"/>
      <c r="H9" s="96"/>
      <c r="I9" s="96"/>
      <c r="J9" s="94">
        <f t="shared" si="0"/>
        <v>16</v>
      </c>
      <c r="L9" s="209" t="str">
        <f>IF(O9="","","Разлика към 31.12.2014 г.:")</f>
        <v>Разлика към 31.12.2014 г.:</v>
      </c>
      <c r="M9" s="209"/>
      <c r="N9" s="209"/>
      <c r="O9" s="154">
        <f>IF(J34=Баланс!D7,"",Баланс!D7-J34)</f>
        <v>-12</v>
      </c>
      <c r="P9" s="152"/>
    </row>
    <row r="10" spans="1:16" ht="12.75">
      <c r="A10" s="55" t="s">
        <v>37</v>
      </c>
      <c r="B10" s="96"/>
      <c r="C10" s="96"/>
      <c r="D10" s="96"/>
      <c r="E10" s="96"/>
      <c r="F10" s="96"/>
      <c r="G10" s="96"/>
      <c r="H10" s="96"/>
      <c r="I10" s="96"/>
      <c r="J10" s="94">
        <f t="shared" si="0"/>
        <v>0</v>
      </c>
      <c r="P10" s="152"/>
    </row>
    <row r="11" spans="1:16" ht="12.75">
      <c r="A11" s="55" t="s">
        <v>84</v>
      </c>
      <c r="B11" s="96"/>
      <c r="C11" s="96"/>
      <c r="D11" s="96"/>
      <c r="E11" s="96"/>
      <c r="F11" s="96"/>
      <c r="G11" s="96"/>
      <c r="H11" s="96"/>
      <c r="I11" s="96"/>
      <c r="J11" s="94">
        <f t="shared" si="0"/>
        <v>0</v>
      </c>
      <c r="P11" s="152"/>
    </row>
    <row r="12" spans="1:10" ht="12.75">
      <c r="A12" s="55" t="s">
        <v>41</v>
      </c>
      <c r="B12" s="95"/>
      <c r="C12" s="95"/>
      <c r="D12" s="95"/>
      <c r="E12" s="95"/>
      <c r="F12" s="95"/>
      <c r="G12" s="95"/>
      <c r="H12" s="95"/>
      <c r="I12" s="95"/>
      <c r="J12" s="94">
        <f t="shared" si="0"/>
        <v>0</v>
      </c>
    </row>
    <row r="13" spans="1:10" ht="12.75">
      <c r="A13" s="189" t="s">
        <v>89</v>
      </c>
      <c r="B13" s="190">
        <f aca="true" t="shared" si="1" ref="B13:I13">SUM(B8:B12)</f>
        <v>359</v>
      </c>
      <c r="C13" s="190">
        <f t="shared" si="1"/>
        <v>345</v>
      </c>
      <c r="D13" s="190">
        <f t="shared" si="1"/>
        <v>0</v>
      </c>
      <c r="E13" s="190">
        <f t="shared" si="1"/>
        <v>10</v>
      </c>
      <c r="F13" s="190">
        <f t="shared" si="1"/>
        <v>0</v>
      </c>
      <c r="G13" s="190">
        <f t="shared" si="1"/>
        <v>319</v>
      </c>
      <c r="H13" s="190">
        <f t="shared" si="1"/>
        <v>0</v>
      </c>
      <c r="I13" s="190">
        <f t="shared" si="1"/>
        <v>0</v>
      </c>
      <c r="J13" s="188">
        <f t="shared" si="0"/>
        <v>1033</v>
      </c>
    </row>
    <row r="14" spans="1:10" ht="12.75">
      <c r="A14" s="55" t="s">
        <v>36</v>
      </c>
      <c r="B14" s="96"/>
      <c r="C14" s="96"/>
      <c r="D14" s="96"/>
      <c r="E14" s="96"/>
      <c r="F14" s="96"/>
      <c r="G14" s="96">
        <v>34</v>
      </c>
      <c r="H14" s="96"/>
      <c r="I14" s="96"/>
      <c r="J14" s="94">
        <f t="shared" si="0"/>
        <v>34</v>
      </c>
    </row>
    <row r="15" spans="1:10" ht="12.75">
      <c r="A15" s="55" t="s">
        <v>37</v>
      </c>
      <c r="B15" s="96"/>
      <c r="C15" s="96"/>
      <c r="D15" s="96"/>
      <c r="E15" s="96"/>
      <c r="F15" s="96"/>
      <c r="G15" s="96"/>
      <c r="H15" s="96"/>
      <c r="I15" s="96"/>
      <c r="J15" s="94">
        <f t="shared" si="0"/>
        <v>0</v>
      </c>
    </row>
    <row r="16" spans="1:10" ht="12.75">
      <c r="A16" s="55" t="s">
        <v>84</v>
      </c>
      <c r="B16" s="96"/>
      <c r="C16" s="96"/>
      <c r="D16" s="96"/>
      <c r="E16" s="96"/>
      <c r="F16" s="96"/>
      <c r="G16" s="96"/>
      <c r="H16" s="96"/>
      <c r="I16" s="96"/>
      <c r="J16" s="94">
        <f t="shared" si="0"/>
        <v>0</v>
      </c>
    </row>
    <row r="17" spans="1:10" ht="12.75">
      <c r="A17" s="55" t="s">
        <v>41</v>
      </c>
      <c r="B17" s="95"/>
      <c r="C17" s="95"/>
      <c r="D17" s="95"/>
      <c r="E17" s="95"/>
      <c r="F17" s="95"/>
      <c r="G17" s="95"/>
      <c r="H17" s="95"/>
      <c r="I17" s="95"/>
      <c r="J17" s="94">
        <f t="shared" si="0"/>
        <v>0</v>
      </c>
    </row>
    <row r="18" spans="1:10" ht="12.75">
      <c r="A18" s="56" t="s">
        <v>97</v>
      </c>
      <c r="B18" s="97">
        <f aca="true" t="shared" si="2" ref="B18:I18">SUM(B13:B17)</f>
        <v>359</v>
      </c>
      <c r="C18" s="98">
        <f t="shared" si="2"/>
        <v>345</v>
      </c>
      <c r="D18" s="98">
        <f t="shared" si="2"/>
        <v>0</v>
      </c>
      <c r="E18" s="98">
        <f t="shared" si="2"/>
        <v>10</v>
      </c>
      <c r="F18" s="98">
        <f t="shared" si="2"/>
        <v>0</v>
      </c>
      <c r="G18" s="98">
        <f t="shared" si="2"/>
        <v>353</v>
      </c>
      <c r="H18" s="98">
        <f t="shared" si="2"/>
        <v>0</v>
      </c>
      <c r="I18" s="98">
        <f t="shared" si="2"/>
        <v>0</v>
      </c>
      <c r="J18" s="99">
        <f t="shared" si="0"/>
        <v>1067</v>
      </c>
    </row>
    <row r="19" spans="1:10" ht="15.75">
      <c r="A19" s="185" t="s">
        <v>38</v>
      </c>
      <c r="B19" s="100"/>
      <c r="C19" s="101"/>
      <c r="D19" s="101"/>
      <c r="E19" s="101"/>
      <c r="F19" s="101"/>
      <c r="G19" s="101"/>
      <c r="H19" s="101"/>
      <c r="I19" s="101"/>
      <c r="J19" s="102"/>
    </row>
    <row r="20" spans="1:10" ht="12.75">
      <c r="A20" s="186" t="s">
        <v>96</v>
      </c>
      <c r="B20" s="191"/>
      <c r="C20" s="192">
        <v>224</v>
      </c>
      <c r="D20" s="193"/>
      <c r="E20" s="192">
        <v>10</v>
      </c>
      <c r="F20" s="192"/>
      <c r="G20" s="193">
        <v>178</v>
      </c>
      <c r="H20" s="192"/>
      <c r="I20" s="192"/>
      <c r="J20" s="192">
        <f aca="true" t="shared" si="3" ref="J20:J30">SUM(B20:I20)</f>
        <v>412</v>
      </c>
    </row>
    <row r="21" spans="1:10" ht="12.75">
      <c r="A21" s="55" t="s">
        <v>78</v>
      </c>
      <c r="B21" s="104"/>
      <c r="C21" s="104">
        <v>13</v>
      </c>
      <c r="D21" s="104"/>
      <c r="E21" s="104"/>
      <c r="F21" s="104"/>
      <c r="G21" s="104">
        <v>8</v>
      </c>
      <c r="H21" s="104"/>
      <c r="I21" s="104"/>
      <c r="J21" s="103">
        <f t="shared" si="3"/>
        <v>21</v>
      </c>
    </row>
    <row r="22" spans="1:10" ht="12.75">
      <c r="A22" s="55" t="s">
        <v>79</v>
      </c>
      <c r="B22" s="104"/>
      <c r="C22" s="104"/>
      <c r="D22" s="104"/>
      <c r="E22" s="104"/>
      <c r="F22" s="104"/>
      <c r="G22" s="104"/>
      <c r="H22" s="104"/>
      <c r="I22" s="104"/>
      <c r="J22" s="103">
        <f t="shared" si="3"/>
        <v>0</v>
      </c>
    </row>
    <row r="23" spans="1:10" ht="12.75">
      <c r="A23" s="55" t="s">
        <v>84</v>
      </c>
      <c r="B23" s="104"/>
      <c r="C23" s="104"/>
      <c r="D23" s="104"/>
      <c r="E23" s="104"/>
      <c r="F23" s="104"/>
      <c r="G23" s="104"/>
      <c r="H23" s="104"/>
      <c r="I23" s="104"/>
      <c r="J23" s="103">
        <f t="shared" si="3"/>
        <v>0</v>
      </c>
    </row>
    <row r="24" spans="1:10" ht="12.75">
      <c r="A24" s="55" t="s">
        <v>41</v>
      </c>
      <c r="B24" s="104"/>
      <c r="C24" s="104"/>
      <c r="D24" s="104"/>
      <c r="E24" s="104"/>
      <c r="F24" s="104"/>
      <c r="G24" s="104"/>
      <c r="H24" s="104"/>
      <c r="I24" s="104"/>
      <c r="J24" s="103">
        <f t="shared" si="3"/>
        <v>0</v>
      </c>
    </row>
    <row r="25" spans="1:22" ht="12.75">
      <c r="A25" s="189" t="s">
        <v>89</v>
      </c>
      <c r="B25" s="194"/>
      <c r="C25" s="195">
        <f aca="true" t="shared" si="4" ref="C25:I25">SUM(C20:C24)</f>
        <v>237</v>
      </c>
      <c r="D25" s="195">
        <f t="shared" si="4"/>
        <v>0</v>
      </c>
      <c r="E25" s="195">
        <f t="shared" si="4"/>
        <v>10</v>
      </c>
      <c r="F25" s="195">
        <f t="shared" si="4"/>
        <v>0</v>
      </c>
      <c r="G25" s="195">
        <f t="shared" si="4"/>
        <v>186</v>
      </c>
      <c r="H25" s="195">
        <f t="shared" si="4"/>
        <v>0</v>
      </c>
      <c r="I25" s="195">
        <f t="shared" si="4"/>
        <v>0</v>
      </c>
      <c r="J25" s="195">
        <f t="shared" si="3"/>
        <v>433</v>
      </c>
      <c r="V25" s="51" t="s">
        <v>3</v>
      </c>
    </row>
    <row r="26" spans="1:10" ht="12.75">
      <c r="A26" s="55" t="s">
        <v>78</v>
      </c>
      <c r="B26" s="104"/>
      <c r="C26" s="104">
        <v>14</v>
      </c>
      <c r="D26" s="104"/>
      <c r="E26" s="104"/>
      <c r="F26" s="104"/>
      <c r="G26" s="104">
        <v>8</v>
      </c>
      <c r="H26" s="104"/>
      <c r="I26" s="104"/>
      <c r="J26" s="103">
        <f t="shared" si="3"/>
        <v>22</v>
      </c>
    </row>
    <row r="27" spans="1:10" ht="12.75">
      <c r="A27" s="55" t="s">
        <v>79</v>
      </c>
      <c r="B27" s="104"/>
      <c r="C27" s="104"/>
      <c r="D27" s="104"/>
      <c r="E27" s="104"/>
      <c r="F27" s="104"/>
      <c r="G27" s="104"/>
      <c r="H27" s="104"/>
      <c r="I27" s="104"/>
      <c r="J27" s="103">
        <f t="shared" si="3"/>
        <v>0</v>
      </c>
    </row>
    <row r="28" spans="1:10" ht="12.75">
      <c r="A28" s="55" t="s">
        <v>40</v>
      </c>
      <c r="B28" s="104"/>
      <c r="C28" s="104"/>
      <c r="D28" s="104"/>
      <c r="E28" s="104"/>
      <c r="F28" s="104"/>
      <c r="G28" s="104"/>
      <c r="H28" s="104"/>
      <c r="I28" s="104"/>
      <c r="J28" s="103">
        <f t="shared" si="3"/>
        <v>0</v>
      </c>
    </row>
    <row r="29" spans="1:10" ht="12.75">
      <c r="A29" s="55" t="s">
        <v>41</v>
      </c>
      <c r="B29" s="104"/>
      <c r="C29" s="104"/>
      <c r="D29" s="104"/>
      <c r="E29" s="104"/>
      <c r="F29" s="104"/>
      <c r="G29" s="104"/>
      <c r="H29" s="104"/>
      <c r="I29" s="104"/>
      <c r="J29" s="103">
        <f t="shared" si="3"/>
        <v>0</v>
      </c>
    </row>
    <row r="30" spans="1:10" ht="12.75">
      <c r="A30" s="56" t="s">
        <v>97</v>
      </c>
      <c r="B30" s="105"/>
      <c r="C30" s="106">
        <f aca="true" t="shared" si="5" ref="C30:I30">SUM(C25:C29)</f>
        <v>251</v>
      </c>
      <c r="D30" s="106">
        <f t="shared" si="5"/>
        <v>0</v>
      </c>
      <c r="E30" s="106">
        <f t="shared" si="5"/>
        <v>10</v>
      </c>
      <c r="F30" s="106">
        <f t="shared" si="5"/>
        <v>0</v>
      </c>
      <c r="G30" s="106">
        <f t="shared" si="5"/>
        <v>194</v>
      </c>
      <c r="H30" s="106">
        <f t="shared" si="5"/>
        <v>0</v>
      </c>
      <c r="I30" s="106">
        <f t="shared" si="5"/>
        <v>0</v>
      </c>
      <c r="J30" s="99">
        <f t="shared" si="3"/>
        <v>455</v>
      </c>
    </row>
    <row r="31" spans="1:10" ht="15.75">
      <c r="A31" s="185" t="s">
        <v>39</v>
      </c>
      <c r="B31" s="100"/>
      <c r="C31" s="101"/>
      <c r="D31" s="107"/>
      <c r="E31" s="107"/>
      <c r="F31" s="107"/>
      <c r="G31" s="101"/>
      <c r="H31" s="107"/>
      <c r="I31" s="107"/>
      <c r="J31" s="108"/>
    </row>
    <row r="32" spans="1:10" ht="14.25">
      <c r="A32" s="196" t="s">
        <v>98</v>
      </c>
      <c r="B32" s="192">
        <f aca="true" t="shared" si="6" ref="B32:I32">B8-B20</f>
        <v>359</v>
      </c>
      <c r="C32" s="197">
        <f t="shared" si="6"/>
        <v>105</v>
      </c>
      <c r="D32" s="198">
        <f t="shared" si="6"/>
        <v>0</v>
      </c>
      <c r="E32" s="198">
        <f t="shared" si="6"/>
        <v>0</v>
      </c>
      <c r="F32" s="198">
        <f t="shared" si="6"/>
        <v>0</v>
      </c>
      <c r="G32" s="198">
        <f t="shared" si="6"/>
        <v>141</v>
      </c>
      <c r="H32" s="198">
        <f t="shared" si="6"/>
        <v>0</v>
      </c>
      <c r="I32" s="198">
        <f t="shared" si="6"/>
        <v>0</v>
      </c>
      <c r="J32" s="198">
        <f>SUM(B32:I32)</f>
        <v>605</v>
      </c>
    </row>
    <row r="33" spans="1:10" ht="14.25">
      <c r="A33" s="196" t="s">
        <v>88</v>
      </c>
      <c r="B33" s="192">
        <f aca="true" t="shared" si="7" ref="B33:I33">B13-B25</f>
        <v>359</v>
      </c>
      <c r="C33" s="197">
        <f t="shared" si="7"/>
        <v>108</v>
      </c>
      <c r="D33" s="198">
        <f t="shared" si="7"/>
        <v>0</v>
      </c>
      <c r="E33" s="198">
        <f t="shared" si="7"/>
        <v>0</v>
      </c>
      <c r="F33" s="198">
        <f t="shared" si="7"/>
        <v>0</v>
      </c>
      <c r="G33" s="198">
        <f t="shared" si="7"/>
        <v>133</v>
      </c>
      <c r="H33" s="198">
        <f t="shared" si="7"/>
        <v>0</v>
      </c>
      <c r="I33" s="198">
        <f t="shared" si="7"/>
        <v>0</v>
      </c>
      <c r="J33" s="198">
        <f>SUM(B33:I33)</f>
        <v>600</v>
      </c>
    </row>
    <row r="34" spans="1:10" ht="14.25">
      <c r="A34" s="57" t="s">
        <v>99</v>
      </c>
      <c r="B34" s="109">
        <f aca="true" t="shared" si="8" ref="B34:I34">B18-B30</f>
        <v>359</v>
      </c>
      <c r="C34" s="180">
        <f t="shared" si="8"/>
        <v>94</v>
      </c>
      <c r="D34" s="99">
        <f t="shared" si="8"/>
        <v>0</v>
      </c>
      <c r="E34" s="99">
        <f t="shared" si="8"/>
        <v>0</v>
      </c>
      <c r="F34" s="99">
        <f t="shared" si="8"/>
        <v>0</v>
      </c>
      <c r="G34" s="99">
        <f t="shared" si="8"/>
        <v>159</v>
      </c>
      <c r="H34" s="99">
        <f t="shared" si="8"/>
        <v>0</v>
      </c>
      <c r="I34" s="99">
        <f t="shared" si="8"/>
        <v>0</v>
      </c>
      <c r="J34" s="99">
        <f>SUM(B34:I34)</f>
        <v>612</v>
      </c>
    </row>
  </sheetData>
  <sheetProtection/>
  <mergeCells count="6">
    <mergeCell ref="L8:N8"/>
    <mergeCell ref="L9:N9"/>
    <mergeCell ref="L7:O7"/>
    <mergeCell ref="A1:J1"/>
    <mergeCell ref="A2:J2"/>
    <mergeCell ref="A4:J4"/>
  </mergeCells>
  <dataValidations count="3">
    <dataValidation allowBlank="1" showInputMessage="1" showErrorMessage="1" prompt="Въведете отписаните със знак (-)." sqref="B10:I10 B15:I15 B22:I22 B27:I27"/>
    <dataValidation allowBlank="1" showInputMessage="1" showErrorMessage="1" prompt="Въведете обезценката със знак (-)." sqref="B11:I11 B16:I16"/>
    <dataValidation allowBlank="1" showInputMessage="1" showErrorMessage="1" prompt="Въведете обезценката със знак (+)." sqref="B23:I23 B28:I2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/>
  <dc:creator>Стефан Радев</dc:creator>
  <cp:keywords/>
  <dc:description/>
  <cp:lastModifiedBy>Acer-5735z</cp:lastModifiedBy>
  <cp:lastPrinted>2018-10-14T12:59:21Z</cp:lastPrinted>
  <dcterms:created xsi:type="dcterms:W3CDTF">2014-02-20T13:58:38Z</dcterms:created>
  <dcterms:modified xsi:type="dcterms:W3CDTF">2019-01-16T19:46:11Z</dcterms:modified>
  <cp:category/>
  <cp:version/>
  <cp:contentType/>
  <cp:contentStatus/>
</cp:coreProperties>
</file>