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GFO_2025\EUROTERRA\Okonchatelen konvert\"/>
    </mc:Choice>
  </mc:AlternateContent>
  <xr:revisionPtr revIDLastSave="0" documentId="13_ncr:1_{41FB93B7-3546-4711-9860-2EF7C1BDC890}" xr6:coauthVersionLast="47" xr6:coauthVersionMax="47" xr10:uidLastSave="{00000000-0000-0000-0000-000000000000}"/>
  <bookViews>
    <workbookView xWindow="-120" yWindow="-120" windowWidth="29040" windowHeight="1599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9" l="1"/>
  <c r="C22" i="5"/>
  <c r="AA3" i="1" l="1"/>
  <c r="B153" i="11" s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/>
  <c r="C35" i="9"/>
  <c r="H932" i="2" s="1"/>
  <c r="E34" i="9"/>
  <c r="H995" i="2" s="1"/>
  <c r="E33" i="9"/>
  <c r="H994" i="2"/>
  <c r="E32" i="9"/>
  <c r="H993" i="2" s="1"/>
  <c r="E31" i="9"/>
  <c r="H992" i="2"/>
  <c r="E30" i="9"/>
  <c r="H991" i="2" s="1"/>
  <c r="E29" i="9"/>
  <c r="H990" i="2" s="1"/>
  <c r="E28" i="9"/>
  <c r="H989" i="2" s="1"/>
  <c r="E27" i="9"/>
  <c r="D26" i="9"/>
  <c r="H955" i="2" s="1"/>
  <c r="H923" i="2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H979" i="2" s="1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D35" i="8"/>
  <c r="N34" i="8"/>
  <c r="Q34" i="8"/>
  <c r="H871" i="2" s="1"/>
  <c r="G34" i="8"/>
  <c r="J34" i="8" s="1"/>
  <c r="H661" i="2" s="1"/>
  <c r="N33" i="8"/>
  <c r="Q33" i="8" s="1"/>
  <c r="H870" i="2"/>
  <c r="G33" i="8"/>
  <c r="J33" i="8" s="1"/>
  <c r="N32" i="8"/>
  <c r="H779" i="2" s="1"/>
  <c r="G32" i="8"/>
  <c r="J32" i="8" s="1"/>
  <c r="H659" i="2" s="1"/>
  <c r="N31" i="8"/>
  <c r="H77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H774" i="2" s="1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H652" i="2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J18" i="8" s="1"/>
  <c r="N17" i="8"/>
  <c r="H767" i="2" s="1"/>
  <c r="G17" i="8"/>
  <c r="H557" i="2" s="1"/>
  <c r="N16" i="8"/>
  <c r="Q16" i="8" s="1"/>
  <c r="H856" i="2" s="1"/>
  <c r="G16" i="8"/>
  <c r="J16" i="8" s="1"/>
  <c r="N15" i="8"/>
  <c r="Q15" i="8" s="1"/>
  <c r="H855" i="2" s="1"/>
  <c r="H765" i="2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 s="1"/>
  <c r="F23" i="7"/>
  <c r="H294" i="2"/>
  <c r="E23" i="7"/>
  <c r="H272" i="2" s="1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 s="1"/>
  <c r="L15" i="7"/>
  <c r="H418" i="2" s="1"/>
  <c r="M14" i="7"/>
  <c r="M17" i="7" s="1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37" i="2"/>
  <c r="H16" i="5"/>
  <c r="G16" i="5"/>
  <c r="D3" i="12" s="1"/>
  <c r="D92" i="4"/>
  <c r="C9" i="14" s="1"/>
  <c r="C92" i="4"/>
  <c r="C10" i="14" s="1"/>
  <c r="D79" i="4"/>
  <c r="D85" i="4" s="1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N30" i="8"/>
  <c r="H777" i="2"/>
  <c r="H562" i="2"/>
  <c r="H477" i="2"/>
  <c r="H945" i="2"/>
  <c r="D21" i="9"/>
  <c r="H953" i="2"/>
  <c r="J20" i="8"/>
  <c r="H654" i="2"/>
  <c r="H1172" i="2"/>
  <c r="F87" i="9"/>
  <c r="H589" i="2"/>
  <c r="H829" i="2"/>
  <c r="H773" i="2"/>
  <c r="Q25" i="8"/>
  <c r="H863" i="2" s="1"/>
  <c r="R25" i="8"/>
  <c r="H893" i="2" s="1"/>
  <c r="H563" i="2"/>
  <c r="H747" i="2"/>
  <c r="H950" i="2"/>
  <c r="E79" i="11"/>
  <c r="H1320" i="2" s="1"/>
  <c r="H561" i="2"/>
  <c r="H565" i="2"/>
  <c r="H1244" i="2"/>
  <c r="E15" i="14"/>
  <c r="D15" i="14"/>
  <c r="H1296" i="2"/>
  <c r="H64" i="2"/>
  <c r="C21" i="9"/>
  <c r="H921" i="2" s="1"/>
  <c r="H918" i="2"/>
  <c r="H1130" i="2"/>
  <c r="G17" i="7"/>
  <c r="H310" i="2" s="1"/>
  <c r="A6" i="6"/>
  <c r="C513" i="2"/>
  <c r="C273" i="2"/>
  <c r="H82" i="2"/>
  <c r="F17" i="7"/>
  <c r="I17" i="7"/>
  <c r="H354" i="2" s="1"/>
  <c r="H862" i="2"/>
  <c r="H772" i="2"/>
  <c r="H48" i="2"/>
  <c r="E12" i="14"/>
  <c r="C79" i="11"/>
  <c r="H1300" i="2" s="1"/>
  <c r="H438" i="2"/>
  <c r="G31" i="7"/>
  <c r="G34" i="7" s="1"/>
  <c r="H327" i="2" s="1"/>
  <c r="H228" i="2"/>
  <c r="H404" i="2"/>
  <c r="H988" i="2"/>
  <c r="H231" i="2"/>
  <c r="H552" i="2"/>
  <c r="J12" i="8"/>
  <c r="H642" i="2"/>
  <c r="H240" i="2"/>
  <c r="H241" i="2"/>
  <c r="H512" i="2"/>
  <c r="H716" i="2"/>
  <c r="P41" i="8"/>
  <c r="H848" i="2" s="1"/>
  <c r="H569" i="2"/>
  <c r="H764" i="2"/>
  <c r="Q14" i="8"/>
  <c r="H854" i="2"/>
  <c r="P43" i="8"/>
  <c r="H850" i="2"/>
  <c r="H669" i="2"/>
  <c r="H781" i="2"/>
  <c r="Q27" i="8"/>
  <c r="H865" i="2" s="1"/>
  <c r="Q39" i="8"/>
  <c r="H876" i="2" s="1"/>
  <c r="Q42" i="8"/>
  <c r="R42" i="8" s="1"/>
  <c r="H909" i="2" s="1"/>
  <c r="H579" i="2"/>
  <c r="R26" i="8"/>
  <c r="H894" i="2" s="1"/>
  <c r="J39" i="8"/>
  <c r="H666" i="2"/>
  <c r="R39" i="8"/>
  <c r="H906" i="2" s="1"/>
  <c r="H651" i="2" l="1"/>
  <c r="H658" i="2"/>
  <c r="H660" i="2"/>
  <c r="R33" i="8"/>
  <c r="H900" i="2" s="1"/>
  <c r="E43" i="8"/>
  <c r="H520" i="2" s="1"/>
  <c r="H518" i="2"/>
  <c r="D31" i="7"/>
  <c r="H244" i="2"/>
  <c r="H442" i="2"/>
  <c r="M31" i="7"/>
  <c r="H655" i="2"/>
  <c r="R27" i="8"/>
  <c r="H895" i="2" s="1"/>
  <c r="B40" i="7"/>
  <c r="B100" i="4"/>
  <c r="Q22" i="8"/>
  <c r="H861" i="2" s="1"/>
  <c r="Q30" i="8"/>
  <c r="H867" i="2" s="1"/>
  <c r="F43" i="8"/>
  <c r="H550" i="2" s="1"/>
  <c r="E82" i="9"/>
  <c r="H1119" i="2" s="1"/>
  <c r="F44" i="11"/>
  <c r="H1327" i="2" s="1"/>
  <c r="R24" i="8"/>
  <c r="H892" i="2" s="1"/>
  <c r="J40" i="8"/>
  <c r="H667" i="2" s="1"/>
  <c r="H1297" i="2"/>
  <c r="J17" i="8"/>
  <c r="H647" i="2" s="1"/>
  <c r="Q38" i="8"/>
  <c r="H875" i="2" s="1"/>
  <c r="H570" i="2"/>
  <c r="F107" i="9"/>
  <c r="H1195" i="2" s="1"/>
  <c r="C149" i="11"/>
  <c r="H1305" i="2" s="1"/>
  <c r="D87" i="9"/>
  <c r="H1081" i="2" s="1"/>
  <c r="E149" i="11"/>
  <c r="H1325" i="2" s="1"/>
  <c r="G30" i="8"/>
  <c r="H567" i="2" s="1"/>
  <c r="H641" i="2"/>
  <c r="H556" i="2"/>
  <c r="Q31" i="8"/>
  <c r="H868" i="2" s="1"/>
  <c r="Q32" i="8"/>
  <c r="H869" i="2" s="1"/>
  <c r="H780" i="2"/>
  <c r="J36" i="8"/>
  <c r="J37" i="8"/>
  <c r="F97" i="11"/>
  <c r="H1331" i="2" s="1"/>
  <c r="F148" i="11"/>
  <c r="J13" i="8"/>
  <c r="H643" i="2" s="1"/>
  <c r="R34" i="8"/>
  <c r="H901" i="2" s="1"/>
  <c r="B52" i="5"/>
  <c r="E14" i="14"/>
  <c r="D14" i="14" s="1"/>
  <c r="N28" i="8"/>
  <c r="L14" i="7"/>
  <c r="H417" i="2" s="1"/>
  <c r="L19" i="7"/>
  <c r="H422" i="2" s="1"/>
  <c r="L26" i="7"/>
  <c r="H429" i="2" s="1"/>
  <c r="D12" i="14"/>
  <c r="H17" i="7"/>
  <c r="H332" i="2" s="1"/>
  <c r="F131" i="11"/>
  <c r="H1333" i="2" s="1"/>
  <c r="C48" i="8"/>
  <c r="K41" i="8"/>
  <c r="H698" i="2" s="1"/>
  <c r="H551" i="2"/>
  <c r="I41" i="8"/>
  <c r="H638" i="2" s="1"/>
  <c r="G35" i="8"/>
  <c r="J35" i="8" s="1"/>
  <c r="H662" i="2" s="1"/>
  <c r="F61" i="11"/>
  <c r="H1328" i="2" s="1"/>
  <c r="E26" i="9"/>
  <c r="H987" i="2" s="1"/>
  <c r="I31" i="7"/>
  <c r="I34" i="7" s="1"/>
  <c r="H371" i="2" s="1"/>
  <c r="C338" i="2"/>
  <c r="C568" i="2"/>
  <c r="C307" i="2"/>
  <c r="C402" i="2"/>
  <c r="C624" i="2"/>
  <c r="C648" i="2"/>
  <c r="C210" i="2"/>
  <c r="C457" i="2"/>
  <c r="C682" i="2"/>
  <c r="C1005" i="2"/>
  <c r="C226" i="2"/>
  <c r="C288" i="2"/>
  <c r="C356" i="2"/>
  <c r="C416" i="2"/>
  <c r="C472" i="2"/>
  <c r="C527" i="2"/>
  <c r="C583" i="2"/>
  <c r="C637" i="2"/>
  <c r="C697" i="2"/>
  <c r="C200" i="2"/>
  <c r="C349" i="2"/>
  <c r="C758" i="2"/>
  <c r="C1097" i="2"/>
  <c r="A6" i="7"/>
  <c r="C241" i="2"/>
  <c r="C306" i="2"/>
  <c r="C373" i="2"/>
  <c r="C430" i="2"/>
  <c r="C486" i="2"/>
  <c r="C539" i="2"/>
  <c r="C595" i="2"/>
  <c r="C650" i="2"/>
  <c r="C710" i="2"/>
  <c r="C229" i="2"/>
  <c r="C440" i="2"/>
  <c r="C828" i="2"/>
  <c r="C1207" i="2"/>
  <c r="C196" i="2"/>
  <c r="C257" i="2"/>
  <c r="C323" i="2"/>
  <c r="C388" i="2"/>
  <c r="C443" i="2"/>
  <c r="C498" i="2"/>
  <c r="C554" i="2"/>
  <c r="C609" i="2"/>
  <c r="C666" i="2"/>
  <c r="C725" i="2"/>
  <c r="C269" i="2"/>
  <c r="C545" i="2"/>
  <c r="C914" i="2"/>
  <c r="C25" i="2"/>
  <c r="E35" i="9"/>
  <c r="H996" i="2" s="1"/>
  <c r="D45" i="9"/>
  <c r="C201" i="2"/>
  <c r="C232" i="2"/>
  <c r="C263" i="2"/>
  <c r="C294" i="2"/>
  <c r="C329" i="2"/>
  <c r="C361" i="2"/>
  <c r="C394" i="2"/>
  <c r="C421" i="2"/>
  <c r="C449" i="2"/>
  <c r="C477" i="2"/>
  <c r="C505" i="2"/>
  <c r="C532" i="2"/>
  <c r="C587" i="2"/>
  <c r="C614" i="2"/>
  <c r="C642" i="2"/>
  <c r="C671" i="2"/>
  <c r="C702" i="2"/>
  <c r="C731" i="2"/>
  <c r="C206" i="2"/>
  <c r="C278" i="2"/>
  <c r="C364" i="2"/>
  <c r="C572" i="2"/>
  <c r="C777" i="2"/>
  <c r="C1027" i="2"/>
  <c r="C168" i="2"/>
  <c r="C219" i="2"/>
  <c r="C249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50" i="2"/>
  <c r="C287" i="2"/>
  <c r="C328" i="2"/>
  <c r="C384" i="2"/>
  <c r="C490" i="2"/>
  <c r="C599" i="2"/>
  <c r="C718" i="2"/>
  <c r="C796" i="2"/>
  <c r="C866" i="2"/>
  <c r="C959" i="2"/>
  <c r="C1053" i="2"/>
  <c r="C1141" i="2"/>
  <c r="C1277" i="2"/>
  <c r="C86" i="2"/>
  <c r="C96" i="2"/>
  <c r="C124" i="2"/>
  <c r="C159" i="2"/>
  <c r="C68" i="2"/>
  <c r="C41" i="2"/>
  <c r="C8" i="2"/>
  <c r="C1324" i="2"/>
  <c r="C1313" i="2"/>
  <c r="C1292" i="2"/>
  <c r="C1271" i="2"/>
  <c r="C1251" i="2"/>
  <c r="C1233" i="2"/>
  <c r="C1212" i="2"/>
  <c r="C1191" i="2"/>
  <c r="C1173" i="2"/>
  <c r="C1157" i="2"/>
  <c r="C1149" i="2"/>
  <c r="C1137" i="2"/>
  <c r="C1123" i="2"/>
  <c r="C1113" i="2"/>
  <c r="C1103" i="2"/>
  <c r="C1090" i="2"/>
  <c r="C1078" i="2"/>
  <c r="C1069" i="2"/>
  <c r="C1055" i="2"/>
  <c r="C1045" i="2"/>
  <c r="C1035" i="2"/>
  <c r="C1022" i="2"/>
  <c r="C1010" i="2"/>
  <c r="C1001" i="2"/>
  <c r="C989" i="2"/>
  <c r="C977" i="2"/>
  <c r="C965" i="2"/>
  <c r="C953" i="2"/>
  <c r="C943" i="2"/>
  <c r="C931" i="2"/>
  <c r="C918" i="2"/>
  <c r="C908" i="2"/>
  <c r="C897" i="2"/>
  <c r="C884" i="2"/>
  <c r="C874" i="2"/>
  <c r="C862" i="2"/>
  <c r="C849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A3" i="14"/>
  <c r="C102" i="2"/>
  <c r="C137" i="2"/>
  <c r="C163" i="2"/>
  <c r="C63" i="2"/>
  <c r="C29" i="2"/>
  <c r="C4" i="2"/>
  <c r="C1321" i="2"/>
  <c r="C1302" i="2"/>
  <c r="C1280" i="2"/>
  <c r="C1269" i="2"/>
  <c r="C1249" i="2"/>
  <c r="C1228" i="2"/>
  <c r="C1208" i="2"/>
  <c r="C1190" i="2"/>
  <c r="C1170" i="2"/>
  <c r="C1155" i="2"/>
  <c r="C1145" i="2"/>
  <c r="C1133" i="2"/>
  <c r="C1122" i="2"/>
  <c r="C1110" i="2"/>
  <c r="C1099" i="2"/>
  <c r="C1087" i="2"/>
  <c r="C1077" i="2"/>
  <c r="C1065" i="2"/>
  <c r="C1054" i="2"/>
  <c r="C1042" i="2"/>
  <c r="C1029" i="2"/>
  <c r="C1021" i="2"/>
  <c r="C1009" i="2"/>
  <c r="C995" i="2"/>
  <c r="C985" i="2"/>
  <c r="C975" i="2"/>
  <c r="C962" i="2"/>
  <c r="C950" i="2"/>
  <c r="C941" i="2"/>
  <c r="C927" i="2"/>
  <c r="C917" i="2"/>
  <c r="C906" i="2"/>
  <c r="C893" i="2"/>
  <c r="C881" i="2"/>
  <c r="C872" i="2"/>
  <c r="C860" i="2"/>
  <c r="C848" i="2"/>
  <c r="C837" i="2"/>
  <c r="C829" i="2"/>
  <c r="A6" i="5"/>
  <c r="C815" i="2"/>
  <c r="C804" i="2"/>
  <c r="C798" i="2"/>
  <c r="C788" i="2"/>
  <c r="C779" i="2"/>
  <c r="C770" i="2"/>
  <c r="C763" i="2"/>
  <c r="C753" i="2"/>
  <c r="C746" i="2"/>
  <c r="C740" i="2"/>
  <c r="C720" i="2"/>
  <c r="C707" i="2"/>
  <c r="C687" i="2"/>
  <c r="C670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119" i="2"/>
  <c r="C72" i="2"/>
  <c r="C20" i="2"/>
  <c r="C1314" i="2"/>
  <c r="C1276" i="2"/>
  <c r="C1235" i="2"/>
  <c r="C1194" i="2"/>
  <c r="C1166" i="2"/>
  <c r="C1138" i="2"/>
  <c r="C1117" i="2"/>
  <c r="C1093" i="2"/>
  <c r="C1071" i="2"/>
  <c r="C1046" i="2"/>
  <c r="C1026" i="2"/>
  <c r="C1003" i="2"/>
  <c r="C978" i="2"/>
  <c r="C958" i="2"/>
  <c r="C933" i="2"/>
  <c r="C910" i="2"/>
  <c r="C888" i="2"/>
  <c r="C865" i="2"/>
  <c r="C842" i="2"/>
  <c r="C826" i="2"/>
  <c r="C810" i="2"/>
  <c r="C791" i="2"/>
  <c r="C774" i="2"/>
  <c r="C757" i="2"/>
  <c r="C742" i="2"/>
  <c r="C715" i="2"/>
  <c r="C679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47" i="2"/>
  <c r="C47" i="2"/>
  <c r="C1293" i="2"/>
  <c r="C1255" i="2"/>
  <c r="C1216" i="2"/>
  <c r="C1183" i="2"/>
  <c r="C1150" i="2"/>
  <c r="C1129" i="2"/>
  <c r="C1105" i="2"/>
  <c r="C1081" i="2"/>
  <c r="C1059" i="2"/>
  <c r="C1037" i="2"/>
  <c r="C991" i="2"/>
  <c r="C969" i="2"/>
  <c r="C945" i="2"/>
  <c r="C925" i="2"/>
  <c r="C898" i="2"/>
  <c r="C853" i="2"/>
  <c r="C833" i="2"/>
  <c r="C818" i="2"/>
  <c r="C784" i="2"/>
  <c r="C750" i="2"/>
  <c r="C698" i="2"/>
  <c r="C635" i="2"/>
  <c r="C579" i="2"/>
  <c r="C529" i="2"/>
  <c r="C476" i="2"/>
  <c r="C420" i="2"/>
  <c r="C374" i="2"/>
  <c r="C339" i="2"/>
  <c r="C322" i="2"/>
  <c r="C301" i="2"/>
  <c r="C272" i="2"/>
  <c r="C252" i="2"/>
  <c r="C231" i="2"/>
  <c r="C78" i="2"/>
  <c r="C141" i="2"/>
  <c r="C51" i="2"/>
  <c r="A5" i="9"/>
  <c r="C1298" i="2"/>
  <c r="C1259" i="2"/>
  <c r="C1227" i="2"/>
  <c r="C1184" i="2"/>
  <c r="C1154" i="2"/>
  <c r="C1131" i="2"/>
  <c r="C1106" i="2"/>
  <c r="C1086" i="2"/>
  <c r="C1061" i="2"/>
  <c r="C1039" i="2"/>
  <c r="C1017" i="2"/>
  <c r="C994" i="2"/>
  <c r="C971" i="2"/>
  <c r="C949" i="2"/>
  <c r="C926" i="2"/>
  <c r="C900" i="2"/>
  <c r="C880" i="2"/>
  <c r="C856" i="2"/>
  <c r="C834" i="2"/>
  <c r="C820" i="2"/>
  <c r="C803" i="2"/>
  <c r="C786" i="2"/>
  <c r="C769" i="2"/>
  <c r="C751" i="2"/>
  <c r="C737" i="2"/>
  <c r="C704" i="2"/>
  <c r="C668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83" i="2"/>
  <c r="A5" i="8"/>
  <c r="C1013" i="2"/>
  <c r="C876" i="2"/>
  <c r="C802" i="2"/>
  <c r="C766" i="2"/>
  <c r="C734" i="2"/>
  <c r="C665" i="2"/>
  <c r="C607" i="2"/>
  <c r="C553" i="2"/>
  <c r="C504" i="2"/>
  <c r="C448" i="2"/>
  <c r="C395" i="2"/>
  <c r="C353" i="2"/>
  <c r="C330" i="2"/>
  <c r="C309" i="2"/>
  <c r="C289" i="2"/>
  <c r="C280" i="2"/>
  <c r="C260" i="2"/>
  <c r="C239" i="2"/>
  <c r="C222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59" i="2"/>
  <c r="C573" i="2"/>
  <c r="C602" i="2"/>
  <c r="C628" i="2"/>
  <c r="C656" i="2"/>
  <c r="C686" i="2"/>
  <c r="C717" i="2"/>
  <c r="C185" i="2"/>
  <c r="C237" i="2"/>
  <c r="C318" i="2"/>
  <c r="C468" i="2"/>
  <c r="C681" i="2"/>
  <c r="C846" i="2"/>
  <c r="C937" i="2"/>
  <c r="C1119" i="2"/>
  <c r="C1237" i="2"/>
  <c r="C188" i="2"/>
  <c r="C203" i="2"/>
  <c r="C234" i="2"/>
  <c r="C265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58" i="2"/>
  <c r="C299" i="2"/>
  <c r="C336" i="2"/>
  <c r="C412" i="2"/>
  <c r="C518" i="2"/>
  <c r="C621" i="2"/>
  <c r="C744" i="2"/>
  <c r="C812" i="2"/>
  <c r="C892" i="2"/>
  <c r="C982" i="2"/>
  <c r="C1073" i="2"/>
  <c r="C1167" i="2"/>
  <c r="C1320" i="2"/>
  <c r="C46" i="8"/>
  <c r="B50" i="5"/>
  <c r="B31" i="10"/>
  <c r="B38" i="7"/>
  <c r="H1043" i="2"/>
  <c r="E73" i="9"/>
  <c r="H1110" i="2" s="1"/>
  <c r="H1122" i="2"/>
  <c r="H766" i="2"/>
  <c r="G56" i="4"/>
  <c r="H107" i="2" s="1"/>
  <c r="H69" i="2"/>
  <c r="C94" i="4"/>
  <c r="H71" i="2" s="1"/>
  <c r="D31" i="5"/>
  <c r="D36" i="5" s="1"/>
  <c r="C19" i="2"/>
  <c r="C27" i="2"/>
  <c r="C43" i="2"/>
  <c r="C61" i="2"/>
  <c r="C69" i="2"/>
  <c r="C167" i="2"/>
  <c r="C148" i="2"/>
  <c r="C140" i="2"/>
  <c r="C123" i="2"/>
  <c r="C103" i="2"/>
  <c r="C94" i="2"/>
  <c r="C76" i="2"/>
  <c r="C659" i="2"/>
  <c r="C673" i="2"/>
  <c r="C684" i="2"/>
  <c r="C701" i="2"/>
  <c r="C712" i="2"/>
  <c r="C726" i="2"/>
  <c r="C738" i="2"/>
  <c r="C743" i="2"/>
  <c r="C749" i="2"/>
  <c r="C754" i="2"/>
  <c r="C761" i="2"/>
  <c r="C767" i="2"/>
  <c r="C773" i="2"/>
  <c r="C782" i="2"/>
  <c r="C787" i="2"/>
  <c r="C794" i="2"/>
  <c r="C800" i="2"/>
  <c r="C806" i="2"/>
  <c r="C814" i="2"/>
  <c r="C819" i="2"/>
  <c r="C824" i="2"/>
  <c r="C830" i="2"/>
  <c r="C836" i="2"/>
  <c r="C844" i="2"/>
  <c r="C852" i="2"/>
  <c r="C861" i="2"/>
  <c r="C868" i="2"/>
  <c r="C878" i="2"/>
  <c r="C885" i="2"/>
  <c r="C894" i="2"/>
  <c r="C904" i="2"/>
  <c r="C913" i="2"/>
  <c r="C921" i="2"/>
  <c r="C930" i="2"/>
  <c r="C939" i="2"/>
  <c r="C946" i="2"/>
  <c r="C957" i="2"/>
  <c r="C963" i="2"/>
  <c r="C973" i="2"/>
  <c r="C981" i="2"/>
  <c r="C990" i="2"/>
  <c r="C997" i="2"/>
  <c r="C1007" i="2"/>
  <c r="C1014" i="2"/>
  <c r="C1023" i="2"/>
  <c r="C1033" i="2"/>
  <c r="C1041" i="2"/>
  <c r="C1049" i="2"/>
  <c r="C1058" i="2"/>
  <c r="C1067" i="2"/>
  <c r="C1074" i="2"/>
  <c r="C1085" i="2"/>
  <c r="C1091" i="2"/>
  <c r="C1101" i="2"/>
  <c r="C1109" i="2"/>
  <c r="C1118" i="2"/>
  <c r="C1125" i="2"/>
  <c r="C1135" i="2"/>
  <c r="C1142" i="2"/>
  <c r="C1151" i="2"/>
  <c r="C1165" i="2"/>
  <c r="C1171" i="2"/>
  <c r="C1186" i="2"/>
  <c r="C1205" i="2"/>
  <c r="C1213" i="2"/>
  <c r="C1229" i="2"/>
  <c r="C1248" i="2"/>
  <c r="C1256" i="2"/>
  <c r="C1272" i="2"/>
  <c r="C1291" i="2"/>
  <c r="C1300" i="2"/>
  <c r="C1316" i="2"/>
  <c r="C1334" i="2"/>
  <c r="C5" i="2"/>
  <c r="C21" i="2"/>
  <c r="C40" i="2"/>
  <c r="C48" i="2"/>
  <c r="C64" i="2"/>
  <c r="C169" i="2"/>
  <c r="C161" i="2"/>
  <c r="C145" i="2"/>
  <c r="C127" i="2"/>
  <c r="C118" i="2"/>
  <c r="C99" i="2"/>
  <c r="C80" i="2"/>
  <c r="I27" i="10"/>
  <c r="H1294" i="2" s="1"/>
  <c r="E92" i="9"/>
  <c r="H1129" i="2" s="1"/>
  <c r="E40" i="9"/>
  <c r="H1001" i="2" s="1"/>
  <c r="E13" i="9"/>
  <c r="D9" i="14"/>
  <c r="L18" i="7"/>
  <c r="H421" i="2" s="1"/>
  <c r="Q20" i="8"/>
  <c r="H860" i="2" s="1"/>
  <c r="K43" i="8"/>
  <c r="H700" i="2" s="1"/>
  <c r="H646" i="2"/>
  <c r="R16" i="8"/>
  <c r="H886" i="2" s="1"/>
  <c r="H650" i="2"/>
  <c r="H648" i="2"/>
  <c r="R18" i="8"/>
  <c r="H888" i="2" s="1"/>
  <c r="H558" i="2"/>
  <c r="H645" i="2"/>
  <c r="R15" i="8"/>
  <c r="H885" i="2" s="1"/>
  <c r="H161" i="2"/>
  <c r="G31" i="5"/>
  <c r="D15" i="12"/>
  <c r="C31" i="5"/>
  <c r="G71" i="4"/>
  <c r="H79" i="2"/>
  <c r="H57" i="2"/>
  <c r="D44" i="6"/>
  <c r="D46" i="6" s="1"/>
  <c r="D47" i="6" s="1"/>
  <c r="L13" i="7"/>
  <c r="H416" i="2" s="1"/>
  <c r="H218" i="2"/>
  <c r="H37" i="4"/>
  <c r="H95" i="4" s="1"/>
  <c r="C17" i="7"/>
  <c r="H222" i="2" s="1"/>
  <c r="D56" i="4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C46" i="6" s="1"/>
  <c r="C47" i="6" s="1"/>
  <c r="H215" i="2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456" i="2" l="1"/>
  <c r="M34" i="7"/>
  <c r="H459" i="2" s="1"/>
  <c r="H664" i="2"/>
  <c r="R37" i="8"/>
  <c r="H904" i="2" s="1"/>
  <c r="R31" i="8"/>
  <c r="H898" i="2" s="1"/>
  <c r="I43" i="8"/>
  <c r="H640" i="2" s="1"/>
  <c r="H368" i="2"/>
  <c r="Q28" i="8"/>
  <c r="H866" i="2" s="1"/>
  <c r="H776" i="2"/>
  <c r="H663" i="2"/>
  <c r="R36" i="8"/>
  <c r="H903" i="2" s="1"/>
  <c r="R22" i="8"/>
  <c r="H891" i="2" s="1"/>
  <c r="D34" i="7"/>
  <c r="H261" i="2" s="1"/>
  <c r="H258" i="2"/>
  <c r="H974" i="2"/>
  <c r="D46" i="9"/>
  <c r="H975" i="2" s="1"/>
  <c r="H390" i="2"/>
  <c r="E87" i="9"/>
  <c r="E45" i="9"/>
  <c r="H1006" i="2" s="1"/>
  <c r="H977" i="2"/>
  <c r="E21" i="9"/>
  <c r="R20" i="8"/>
  <c r="H890" i="2" s="1"/>
  <c r="G36" i="5"/>
  <c r="H174" i="2" s="1"/>
  <c r="H170" i="2"/>
  <c r="G33" i="5"/>
  <c r="H171" i="2" s="1"/>
  <c r="H143" i="2"/>
  <c r="C36" i="5"/>
  <c r="C33" i="5"/>
  <c r="H144" i="2" s="1"/>
  <c r="G79" i="4"/>
  <c r="G95" i="4" s="1"/>
  <c r="H120" i="2"/>
  <c r="C31" i="7"/>
  <c r="C34" i="7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C95" i="4" s="1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985" i="2"/>
  <c r="E46" i="9"/>
  <c r="H1007" i="2" s="1"/>
  <c r="H147" i="2"/>
  <c r="D8" i="12"/>
  <c r="C42" i="5"/>
  <c r="G37" i="5"/>
  <c r="C37" i="5"/>
  <c r="D12" i="12"/>
  <c r="D11" i="12"/>
  <c r="D5" i="12"/>
  <c r="D19" i="12" s="1"/>
  <c r="D13" i="12"/>
  <c r="D10" i="12"/>
  <c r="H124" i="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C44" i="5" l="1"/>
  <c r="H176" i="2"/>
  <c r="G45" i="5"/>
  <c r="H179" i="2" s="1"/>
  <c r="D22" i="12"/>
  <c r="D23" i="12"/>
  <c r="D24" i="12"/>
  <c r="G44" i="5"/>
  <c r="H178" i="2" s="1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<sst xmlns="http://schemas.openxmlformats.org/spreadsheetml/2006/main" count="4322" uniqueCount="1003">
  <si>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</si>
  <si>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</si>
  <si>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</si>
  <si>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</si>
  <si>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</si>
  <si>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</si>
  <si>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</si>
  <si>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</si>
  <si>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</si>
  <si>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</si>
  <si>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</si>
  <si>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</si>
  <si>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</si>
  <si>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</si>
  <si>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</si>
  <si>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</si>
  <si>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</si>
  <si>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</si>
  <si>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</si>
  <si>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</si>
  <si>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</si>
  <si>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</si>
  <si>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</si>
  <si>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</si>
  <si>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</si>
  <si>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</si>
  <si>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</si>
  <si>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</si>
  <si>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</si>
  <si>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</si>
  <si>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</si>
  <si>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</si>
  <si>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</si>
  <si>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</si>
  <si>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</si>
  <si>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</si>
  <si>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</si>
  <si>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</si>
  <si>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</si>
  <si>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</si>
  <si>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</si>
  <si>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</si>
  <si>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</si>
  <si>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</si>
  <si>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</si>
  <si>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</si>
  <si>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</si>
  <si>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</si>
  <si>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</si>
  <si>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</si>
  <si>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</si>
  <si>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</si>
  <si>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</si>
  <si>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</si>
  <si>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</si>
  <si>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</si>
  <si>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</si>
  <si>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</si>
  <si>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</si>
  <si>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</si>
  <si>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</si>
  <si>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</si>
  <si>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</si>
  <si>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</si>
  <si>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</si>
  <si>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</si>
  <si>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</si>
  <si>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</si>
  <si>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</si>
  <si>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</si>
  <si>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</si>
  <si>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</si>
  <si>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</si>
  <si>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</si>
  <si>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</si>
  <si>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</si>
  <si>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</si>
  <si>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</si>
  <si>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</si>
  <si>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</si>
  <si>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</si>
  <si>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</si>
  <si>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</si>
  <si>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</si>
  <si>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</si>
  <si>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</si>
  <si>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</si>
  <si>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</si>
  <si>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</si>
  <si>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</si>
  <si>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</si>
  <si>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</si>
  <si>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</si>
  <si>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</si>
  <si>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</si>
  <si>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</si>
  <si>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</si>
  <si>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</si>
  <si>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</si>
  <si>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</si>
  <si>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</si>
  <si>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</si>
  <si>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</si>
  <si>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</si>
  <si>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</si>
  <si>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</si>
  <si>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</si>
  <si>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</si>
  <si>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</si>
  <si>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</si>
  <si>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</si>
  <si>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</si>
  <si>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</si>
  <si>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</si>
  <si>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</si>
  <si>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</si>
  <si>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</si>
  <si>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</si>
  <si>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</si>
  <si>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</si>
  <si>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</si>
  <si>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</si>
  <si>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</si>
  <si>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</si>
  <si>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</si>
  <si>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</si>
  <si>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</si>
  <si>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</si>
  <si>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</si>
  <si>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</si>
  <si>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</si>
  <si>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</si>
  <si>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</si>
  <si>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</si>
  <si>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</si>
  <si>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</si>
  <si>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</si>
  <si>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</si>
  <si>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</si>
  <si>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</si>
  <si>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</si>
  <si>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</si>
  <si>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</si>
  <si>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</si>
  <si>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</si>
  <si>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</si>
  <si>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</si>
  <si>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</si>
  <si>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</si>
  <si>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</si>
  <si>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</si>
  <si>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</si>
  <si>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</si>
  <si>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</si>
  <si>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</si>
  <si>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</si>
  <si>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</si>
  <si>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</si>
  <si>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</si>
  <si>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</si>
  <si>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</si>
  <si>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</si>
  <si>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</si>
  <si>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</si>
  <si>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</si>
  <si>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</si>
  <si>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</si>
  <si>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</si>
  <si>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</si>
  <si>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</si>
  <si>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</si>
  <si>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</si>
  <si>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</si>
  <si>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</si>
  <si>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</si>
  <si>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</si>
  <si>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</si>
  <si>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</si>
  <si>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</si>
  <si>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</si>
  <si>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</si>
  <si>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</si>
  <si>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</si>
  <si>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</si>
  <si>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</si>
  <si>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</si>
  <si>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</si>
  <si>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</si>
  <si>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</si>
  <si>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</si>
  <si>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</si>
  <si>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</si>
  <si>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</si>
  <si>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</si>
  <si>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</si>
  <si>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</si>
  <si>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</si>
  <si>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</si>
  <si>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</si>
  <si>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</si>
  <si>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</si>
  <si>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</si>
  <si>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</si>
  <si>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</si>
  <si>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</si>
  <si>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</si>
  <si>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</si>
  <si>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</si>
  <si>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</si>
  <si>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</si>
  <si>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</si>
  <si>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</si>
  <si>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</si>
  <si>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</si>
  <si>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</si>
  <si>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</si>
  <si>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</si>
  <si>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</si>
  <si>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</si>
  <si>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</si>
  <si>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</si>
  <si>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</si>
  <si>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</si>
  <si>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</si>
  <si>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</si>
  <si>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</si>
  <si>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</si>
  <si>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</si>
  <si>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</si>
  <si>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</si>
  <si>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</si>
  <si>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</si>
  <si>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</si>
  <si>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</si>
  <si>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</si>
  <si>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</si>
  <si>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</si>
  <si>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</si>
  <si>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</si>
  <si>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</si>
  <si>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</si>
  <si>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</si>
  <si>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</si>
  <si>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</si>
  <si>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</si>
  <si>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</si>
  <si>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</si>
  <si>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</si>
  <si>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</si>
  <si>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</si>
  <si>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</si>
  <si>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</si>
  <si>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</si>
  <si>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</si>
  <si>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</si>
  <si>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</si>
  <si>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</si>
  <si>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</si>
  <si>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</si>
  <si>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</si>
  <si>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</si>
  <si>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</si>
  <si>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</si>
  <si>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</si>
  <si>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</si>
  <si>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</si>
  <si>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</si>
  <si>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</si>
  <si>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</si>
  <si>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</si>
  <si>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</si>
  <si>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</si>
  <si>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</si>
  <si>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</si>
  <si>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</si>
  <si>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</si>
  <si>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</si>
  <si>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</si>
  <si>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</si>
  <si>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</si>
  <si>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</si>
  <si>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</si>
  <si>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</si>
  <si>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</si>
  <si>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</si>
  <si>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</si>
  <si>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</si>
  <si>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</si>
  <si>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</si>
  <si>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</si>
  <si>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</si>
  <si>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</si>
  <si>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</si>
  <si>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</si>
  <si>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</si>
  <si>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</si>
  <si>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</si>
  <si>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</si>
  <si>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</si>
  <si>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</si>
  <si>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</si>
  <si>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</si>
  <si>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</si>
  <si>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</si>
  <si>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</si>
  <si>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</si>
  <si>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</si>
  <si>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</si>
  <si>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</si>
  <si>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</si>
  <si>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</si>
  <si>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</si>
  <si>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</si>
  <si>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</si>
  <si>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</si>
  <si>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</si>
  <si>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</si>
  <si>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</si>
  <si>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</si>
  <si>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</si>
  <si>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</si>
  <si>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</si>
  <si>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</si>
  <si>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</si>
  <si>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</si>
  <si>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</si>
  <si>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</si>
  <si>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</si>
  <si>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</si>
  <si>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</si>
  <si>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</si>
  <si>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</si>
  <si>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</si>
  <si>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</si>
  <si>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</si>
  <si>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</si>
  <si>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</si>
  <si>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</si>
  <si>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</si>
  <si>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</si>
  <si>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</si>
  <si>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</si>
  <si>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</si>
  <si>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</si>
  <si>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</si>
  <si>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</si>
  <si>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</si>
  <si>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</si>
  <si>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</si>
  <si>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</si>
  <si>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</si>
  <si>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</si>
  <si>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</si>
  <si>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</si>
  <si>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</si>
  <si>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</si>
  <si>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</si>
  <si>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</si>
  <si>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</si>
  <si>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</si>
  <si>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</si>
  <si>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</si>
  <si>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</si>
  <si>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</si>
  <si>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</si>
  <si>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</si>
  <si>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</si>
  <si>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</si>
  <si>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</si>
  <si>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</si>
  <si>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</si>
  <si>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</si>
  <si>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</si>
  <si>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</si>
  <si>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</si>
  <si>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</si>
  <si>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</si>
  <si>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</si>
  <si>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</si>
  <si>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</si>
  <si>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</si>
  <si>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</si>
  <si>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</si>
  <si>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</si>
  <si>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</si>
  <si>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</si>
  <si>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</si>
  <si>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</si>
  <si>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</si>
  <si>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</si>
  <si>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</si>
  <si>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</si>
  <si>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</si>
  <si>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</si>
  <si>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</si>
  <si>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</si>
  <si>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</si>
  <si>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</si>
  <si>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</si>
  <si>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</si>
  <si>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</si>
  <si>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</si>
  <si>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</si>
  <si>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</si>
  <si>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</si>
  <si>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</si>
  <si>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</si>
  <si>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</si>
  <si>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</si>
  <si>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</si>
  <si>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</si>
  <si>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</si>
  <si>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</si>
  <si>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</si>
  <si>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</si>
  <si>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</si>
  <si>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</si>
  <si>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</si>
  <si>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</si>
  <si>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</si>
  <si>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</si>
  <si>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</si>
  <si>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</si>
  <si>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</si>
  <si>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</si>
  <si>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</si>
  <si>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</si>
  <si>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</si>
  <si>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</si>
  <si>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</si>
  <si>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</si>
  <si>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</si>
  <si>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</si>
  <si>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</si>
  <si>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</si>
  <si>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</si>
  <si>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</si>
  <si>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</si>
  <si>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</si>
  <si>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</si>
  <si>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</si>
  <si>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</si>
  <si>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</si>
  <si>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</si>
  <si>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</si>
  <si>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</si>
  <si>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</si>
  <si>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</si>
  <si>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</si>
  <si>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</si>
  <si>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</si>
  <si>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</si>
  <si>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</si>
  <si>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</si>
  <si>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</si>
  <si>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</si>
  <si>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</si>
  <si>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</si>
  <si>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</si>
  <si>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</si>
  <si>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</si>
  <si>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</si>
  <si>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</si>
  <si>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</si>
  <si>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</si>
  <si>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</si>
  <si>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</si>
  <si>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</si>
  <si>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</si>
  <si>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</si>
  <si>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</si>
  <si>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</si>
  <si>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</si>
  <si>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</si>
  <si>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</si>
  <si>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</si>
  <si>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</si>
  <si>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</si>
  <si>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</si>
  <si>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</si>
  <si>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</si>
  <si>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</si>
  <si>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</si>
  <si>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</si>
  <si>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</si>
  <si>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</si>
  <si>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</si>
  <si>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</si>
  <si>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</si>
  <si>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</si>
  <si>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</si>
  <si>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</si>
  <si>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</si>
  <si>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</si>
  <si>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</si>
  <si>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</si>
  <si>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</si>
  <si>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</si>
  <si>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</si>
  <si>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</si>
  <si>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</si>
  <si>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</si>
  <si>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</si>
  <si>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</si>
  <si>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</si>
  <si>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</si>
  <si>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</si>
  <si>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</si>
  <si>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</si>
  <si>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</si>
  <si>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</si>
  <si>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</si>
  <si>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</si>
  <si>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</si>
  <si>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</si>
  <si>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</si>
  <si>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</si>
  <si>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</si>
  <si>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</si>
  <si>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</si>
  <si>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</si>
  <si>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</si>
  <si>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</si>
  <si>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</si>
  <si>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</si>
  <si>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</si>
  <si>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</si>
  <si>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</si>
  <si>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</si>
  <si>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</si>
  <si>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</si>
  <si>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</si>
  <si>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</si>
  <si>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</si>
  <si>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</si>
  <si>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</si>
  <si>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</si>
  <si>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</si>
  <si>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</si>
  <si>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</si>
  <si>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</si>
  <si>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</si>
  <si>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</si>
  <si>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</si>
  <si>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</si>
  <si>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</si>
  <si>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</si>
  <si>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</si>
  <si>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</si>
  <si>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</si>
  <si>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</si>
  <si>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</si>
  <si>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</si>
  <si>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</si>
  <si>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</si>
  <si>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</si>
  <si>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</si>
  <si>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</si>
  <si>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</si>
  <si>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</si>
  <si>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</si>
  <si>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</si>
  <si>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</si>
  <si>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</si>
  <si>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</si>
  <si>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</si>
  <si>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</si>
  <si>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</si>
  <si>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</si>
  <si>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</si>
  <si>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</si>
  <si>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</si>
  <si>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</si>
  <si>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</si>
  <si>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</si>
  <si>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</si>
  <si>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</si>
  <si>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</si>
  <si>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</si>
  <si>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</si>
  <si>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</si>
  <si>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</si>
  <si>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</si>
  <si>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</si>
  <si>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</si>
  <si>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</si>
  <si>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</si>
  <si>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</si>
  <si>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</si>
  <si>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</si>
  <si>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</si>
  <si>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</si>
  <si>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</si>
  <si>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</si>
  <si>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</si>
  <si>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</si>
  <si>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</si>
  <si>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</si>
  <si>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</si>
  <si>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</si>
  <si>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</si>
  <si>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</si>
  <si>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</si>
  <si>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</si>
  <si>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</si>
  <si>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</si>
  <si>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</si>
  <si>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</si>
  <si>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</si>
  <si>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</si>
  <si>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</si>
  <si>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</si>
  <si>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</si>
  <si>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</si>
  <si>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</si>
  <si>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</si>
  <si>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</si>
  <si>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</si>
  <si>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</si>
  <si>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</si>
  <si>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</si>
  <si>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</si>
  <si>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</si>
  <si>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</si>
  <si>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</si>
  <si>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</si>
  <si>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</si>
  <si>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</si>
  <si>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</si>
  <si>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</si>
  <si>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</si>
  <si>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</si>
  <si>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</si>
  <si>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</si>
  <si>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</si>
  <si>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</si>
  <si>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</si>
  <si>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</si>
  <si>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</si>
  <si>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</si>
  <si>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</si>
  <si>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</si>
  <si>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</si>
  <si>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</si>
  <si>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</si>
  <si>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</si>
  <si>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</si>
  <si>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</si>
  <si>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</si>
  <si>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</si>
  <si>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</si>
  <si>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</si>
  <si>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</si>
  <si>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</si>
  <si>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</si>
  <si>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</si>
  <si>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</si>
  <si>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</si>
  <si>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</si>
  <si>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</si>
  <si>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</si>
  <si>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</si>
  <si>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</si>
  <si>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</si>
  <si>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</si>
  <si>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</si>
  <si>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</si>
  <si>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</si>
  <si>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</si>
  <si>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</si>
  <si>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</si>
  <si>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</si>
  <si>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</si>
  <si>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</si>
  <si>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</si>
  <si>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</si>
  <si>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</si>
  <si>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</si>
  <si>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</si>
  <si>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</si>
  <si>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</si>
  <si>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</si>
  <si>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</si>
  <si>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</si>
  <si>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</si>
  <si>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</si>
  <si>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</si>
  <si>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</si>
  <si>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</si>
  <si>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</si>
  <si>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</si>
  <si>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</si>
  <si>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</si>
  <si>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</si>
  <si>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</si>
  <si>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</si>
  <si>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</si>
  <si>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</si>
  <si>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</si>
  <si>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</si>
  <si>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</si>
  <si>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</si>
  <si>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</si>
  <si>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</si>
  <si>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</si>
  <si>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</si>
  <si>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</si>
  <si>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</si>
  <si>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</si>
  <si>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</si>
  <si>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</si>
  <si>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</si>
  <si>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</si>
  <si>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</si>
  <si>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</si>
  <si>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</si>
  <si>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</si>
  <si>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</si>
  <si>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</si>
  <si>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</si>
  <si>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</si>
  <si>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</si>
  <si>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</si>
  <si>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</si>
  <si>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</si>
  <si>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</si>
  <si>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</si>
  <si>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</si>
  <si>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</si>
  <si>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</si>
  <si>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</si>
  <si>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</si>
  <si>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</si>
  <si>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</si>
  <si>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</si>
  <si>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</si>
  <si>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</si>
  <si>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</si>
  <si>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</si>
  <si>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</si>
  <si>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</si>
  <si>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</si>
  <si>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</si>
  <si>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</si>
  <si>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</si>
  <si>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</si>
  <si>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</si>
  <si>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</si>
  <si>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</si>
  <si>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</si>
  <si>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</si>
  <si>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</si>
  <si>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</si>
  <si>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</si>
  <si>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</si>
  <si>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</si>
  <si>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</si>
  <si>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</si>
  <si>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</si>
  <si>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</si>
  <si>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</si>
  <si>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</si>
  <si>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</si>
  <si>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</si>
  <si>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</si>
  <si>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</si>
  <si>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</si>
  <si>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</si>
  <si>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</si>
  <si>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</si>
  <si>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</si>
  <si>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</si>
  <si>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</si>
  <si>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</si>
  <si>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</si>
  <si>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</si>
  <si>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</si>
  <si>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</si>
  <si>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</si>
  <si>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</si>
  <si>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</si>
  <si>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</si>
  <si>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</si>
  <si>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</si>
  <si>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</si>
  <si>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</si>
  <si>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</si>
  <si>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</si>
  <si>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</si>
  <si>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</si>
  <si>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</si>
  <si>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</si>
  <si>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</si>
  <si>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</si>
  <si>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</si>
  <si>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</si>
  <si>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</si>
  <si>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</si>
  <si>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</si>
  <si>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</si>
  <si>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</si>
  <si>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</si>
  <si>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</si>
  <si>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</si>
  <si>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</si>
  <si>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</si>
  <si>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</si>
  <si>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</si>
  <si>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</si>
  <si>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</si>
  <si>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</si>
  <si>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</si>
  <si>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</si>
  <si>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</si>
  <si>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</si>
  <si>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</si>
  <si>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</si>
  <si>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</si>
  <si>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</si>
  <si>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</si>
  <si>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</si>
  <si>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</si>
  <si>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</si>
  <si>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</si>
  <si>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</si>
  <si>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</si>
  <si>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</si>
  <si>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</si>
  <si>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</si>
  <si>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</si>
  <si>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</si>
  <si>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</si>
  <si>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</si>
  <si>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</si>
  <si>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</si>
  <si>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</si>
  <si>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</si>
  <si>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</si>
  <si>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</si>
  <si>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</si>
  <si>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</si>
  <si>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</si>
  <si>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</si>
  <si>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</si>
  <si>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</si>
  <si>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</si>
  <si>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</si>
  <si>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</si>
  <si>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</si>
  <si>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</si>
  <si>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</si>
  <si>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</si>
  <si>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</si>
  <si>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</si>
  <si>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</si>
  <si>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</si>
  <si>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</si>
  <si>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</si>
  <si>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</si>
  <si>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</si>
  <si>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</si>
  <si>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</si>
  <si>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</si>
  <si>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</si>
  <si>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</si>
  <si>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</si>
  <si>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</si>
  <si>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</si>
  <si>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</si>
  <si>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</si>
  <si>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</si>
  <si>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</si>
  <si>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</si>
  <si>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</si>
  <si>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</si>
  <si>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</si>
  <si>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</si>
  <si>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</si>
  <si>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</si>
  <si>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</si>
  <si>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</si>
  <si>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</si>
  <si>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</si>
  <si>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</si>
  <si>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</si>
  <si>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</si>
  <si>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</si>
  <si>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</si>
  <si>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</si>
  <si>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</si>
  <si>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</si>
  <si>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</si>
  <si>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</si>
  <si>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</si>
  <si>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</si>
  <si>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</si>
  <si>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</si>
  <si>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</si>
  <si>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</si>
  <si>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</si>
  <si>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</si>
  <si>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</si>
  <si>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</si>
  <si>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</si>
  <si>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</si>
  <si>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</si>
  <si>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</si>
  <si>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</si>
  <si>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</si>
  <si>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</si>
  <si>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</si>
  <si>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</si>
  <si>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</si>
  <si>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</si>
  <si>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</si>
  <si>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</si>
  <si>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</si>
  <si>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</si>
  <si>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</si>
  <si>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</si>
  <si>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</si>
  <si>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</si>
  <si>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</si>
  <si>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</si>
  <si>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</si>
  <si>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</si>
  <si>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</si>
  <si>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</si>
  <si>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</si>
  <si>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</si>
  <si>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</si>
  <si>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</si>
  <si>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</si>
  <si>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</si>
  <si>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</si>
  <si>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</si>
  <si>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</si>
  <si>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</si>
  <si>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</si>
  <si>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</si>
  <si>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</si>
  <si>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</si>
  <si>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</si>
  <si>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</si>
  <si>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</si>
  <si>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</si>
  <si>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</si>
  <si>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</si>
  <si>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</si>
  <si>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</si>
  <si>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</si>
  <si>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</si>
  <si>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</si>
  <si>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</si>
  <si>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</si>
  <si>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</si>
  <si>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</si>
  <si>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</si>
  <si>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</si>
  <si>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</si>
  <si>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</si>
  <si>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</si>
  <si>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</si>
  <si>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</si>
  <si>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</si>
  <si>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</si>
  <si>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</si>
  <si>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</si>
  <si>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</si>
  <si>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</si>
  <si>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</si>
  <si>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</si>
  <si>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</si>
  <si>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</si>
  <si>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</si>
  <si>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</si>
  <si>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</si>
  <si>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</si>
  <si>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</si>
  <si>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</si>
  <si>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</si>
  <si>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</si>
  <si>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</si>
  <si>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</si>
  <si>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</si>
  <si>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</si>
  <si>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</si>
  <si>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</si>
  <si>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</si>
  <si>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</si>
  <si>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</si>
  <si>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ЕУРОТЕРРА БЪЛГАРИЯ АД</t>
  </si>
  <si>
    <t>131104838</t>
  </si>
  <si>
    <t>Михаил Терианос</t>
  </si>
  <si>
    <t>гр. София бул. Витоша 1, ет. 6</t>
  </si>
  <si>
    <t>+35929816606</t>
  </si>
  <si>
    <t>+35929815550</t>
  </si>
  <si>
    <t>euroterra@euroterrabulgaria.bg</t>
  </si>
  <si>
    <t>euroterrabulgaria.bg</t>
  </si>
  <si>
    <t>Елена Георгиева</t>
  </si>
  <si>
    <t>Гл. счетоводител</t>
  </si>
  <si>
    <t>Изпълнителен директор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</si>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</sst>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5" fillId="3" borderId="11" xfId="11" applyNumberFormat="1" applyFont="1" applyFill="1" applyBorder="1" applyAlignment="1" applyProtection="1">
      <alignment vertical="top"/>
      <protection locked="0"/>
    </xf>
    <xf numFmtId="3" fontId="5" fillId="3" borderId="22" xfId="11" applyNumberFormat="1" applyFont="1" applyFill="1" applyBorder="1" applyAlignment="1" applyProtection="1">
      <alignment vertical="top"/>
      <protection locked="0"/>
    </xf>
    <xf numFmtId="3" fontId="3" fillId="15" borderId="46" xfId="11" applyNumberFormat="1" applyFont="1" applyFill="1" applyBorder="1" applyAlignment="1" applyProtection="1">
      <alignment vertical="top"/>
      <protection locked="0"/>
    </xf>
    <xf numFmtId="3" fontId="3" fillId="15" borderId="46" xfId="11" applyNumberFormat="1" applyFont="1" applyFill="1" applyBorder="1" applyAlignment="1" applyProtection="1">
      <alignment vertical="center"/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A3" sqref="A3"/>
    </sheetView>
  </sheetViews>
  <sheetFormatPr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46087</v>
      </c>
    </row>
    <row r="3" spans="1:27">
      <c r="A3" s="601" t="s">
        <v>2</v>
      </c>
      <c r="B3" s="602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Елена Георгиева</v>
      </c>
    </row>
    <row r="4" spans="1:27">
      <c r="A4" s="599" t="s">
        <v>3</v>
      </c>
      <c r="B4" s="600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3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2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2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2">
        <v>46087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3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1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3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1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1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1" t="s">
        <v>1001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1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1" t="s">
        <v>994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3" t="s">
        <v>995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3" t="s">
        <v>996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06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07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6" t="s">
        <v>1002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3" t="s">
        <v>999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3" t="s">
        <v>1000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1120AB2-E55D-4E9F-BCCF-ECE9F4C9BDE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ЕУРОТЕРРА БЪЛГАРИЯ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01.01.2025 г. до 31.12.2025 г.</v>
      </c>
      <c r="B3" s="436"/>
      <c r="C3" s="436"/>
      <c r="D3" s="436"/>
      <c r="E3" s="436"/>
      <c r="F3" s="436"/>
      <c r="G3" s="436"/>
      <c r="H3" s="436"/>
      <c r="I3" s="436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38192</v>
      </c>
      <c r="D6" s="621">
        <f t="shared" ref="D6:D15" si="0">C6-E6</f>
        <v>0</v>
      </c>
      <c r="E6" s="593">
        <f>'1-Баланс'!G95</f>
        <v>38192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15014</v>
      </c>
      <c r="D7" s="621">
        <f t="shared" si="0"/>
        <v>10594</v>
      </c>
      <c r="E7" s="593">
        <f>'1-Баланс'!G18</f>
        <v>4420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4874</v>
      </c>
      <c r="D8" s="621">
        <f t="shared" si="0"/>
        <v>-21515</v>
      </c>
      <c r="E8" s="593">
        <f>ABS('2-Отчет за доходите'!C44)-ABS('2-Отчет за доходите'!G44)</f>
        <v>26389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517</v>
      </c>
      <c r="D9" s="621">
        <f t="shared" si="0"/>
        <v>0</v>
      </c>
      <c r="E9" s="593">
        <f>'3-Отчет за паричния поток'!C45</f>
        <v>517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6584</v>
      </c>
      <c r="D10" s="621">
        <f t="shared" si="0"/>
        <v>0</v>
      </c>
      <c r="E10" s="593">
        <f>'3-Отчет за паричния поток'!C46</f>
        <v>6584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15014</v>
      </c>
      <c r="D11" s="621">
        <f t="shared" si="0"/>
        <v>0</v>
      </c>
      <c r="E11" s="593">
        <f>'4-Отчет за собствения капитал'!L34</f>
        <v>15014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21">
        <f t="shared" si="0"/>
        <v>0</v>
      </c>
      <c r="E12" s="593">
        <f>'Справка 5'!C27+'Справка 5'!C97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21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21">
        <f t="shared" si="0"/>
        <v>0</v>
      </c>
      <c r="E14" s="593">
        <f>'Справка 5'!C61+'Справка 5'!C131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0</v>
      </c>
      <c r="D15" s="621">
        <f t="shared" si="0"/>
        <v>0</v>
      </c>
      <c r="E15" s="593">
        <f>'Справка 5'!C148+'Справка 5'!C78</f>
        <v>0</v>
      </c>
      <c r="F15" s="588" t="s">
        <v>897</v>
      </c>
      <c r="G15" s="595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1.5">
      <c r="A3" s="524">
        <v>1</v>
      </c>
      <c r="B3" s="522" t="s">
        <v>903</v>
      </c>
      <c r="C3" s="523" t="s">
        <v>904</v>
      </c>
      <c r="D3" s="568">
        <f>(ABS('1-Баланс'!G32)-ABS('1-Баланс'!G33))/'2-Отчет за доходите'!G16</f>
        <v>0.12744816044766363</v>
      </c>
      <c r="E3" s="617"/>
    </row>
    <row r="4" spans="1:6" ht="31.5">
      <c r="A4" s="524">
        <v>2</v>
      </c>
      <c r="B4" s="522" t="s">
        <v>905</v>
      </c>
      <c r="C4" s="523" t="s">
        <v>906</v>
      </c>
      <c r="D4" s="568">
        <f>(ABS('1-Баланс'!G32)-ABS('1-Баланс'!G33))/'1-Баланс'!G37</f>
        <v>0.32463034501132276</v>
      </c>
    </row>
    <row r="5" spans="1:6" ht="31.5">
      <c r="A5" s="524">
        <v>3</v>
      </c>
      <c r="B5" s="522" t="s">
        <v>907</v>
      </c>
      <c r="C5" s="523" t="s">
        <v>908</v>
      </c>
      <c r="D5" s="568">
        <f>(ABS('1-Баланс'!G32)-ABS('1-Баланс'!G33))/('1-Баланс'!G56+'1-Баланс'!G79)</f>
        <v>0.21028561567003193</v>
      </c>
    </row>
    <row r="6" spans="1:6" ht="31.5">
      <c r="A6" s="524">
        <v>4</v>
      </c>
      <c r="B6" s="522" t="s">
        <v>909</v>
      </c>
      <c r="C6" s="523" t="s">
        <v>910</v>
      </c>
      <c r="D6" s="568">
        <f>(ABS('1-Баланс'!G32)-ABS('1-Баланс'!G33))/('1-Баланс'!C95)</f>
        <v>0.12761834939254293</v>
      </c>
    </row>
    <row r="7" spans="1:6" ht="24" customHeight="1">
      <c r="A7" s="571" t="s">
        <v>911</v>
      </c>
      <c r="B7" s="569"/>
      <c r="C7" s="569"/>
      <c r="D7" s="570"/>
    </row>
    <row r="8" spans="1:6" ht="31.5">
      <c r="A8" s="524">
        <v>5</v>
      </c>
      <c r="B8" s="522" t="s">
        <v>912</v>
      </c>
      <c r="C8" s="523" t="s">
        <v>913</v>
      </c>
      <c r="D8" s="567">
        <f>'2-Отчет за доходите'!G36/'2-Отчет за доходите'!C36</f>
        <v>4.2159065873540431</v>
      </c>
      <c r="F8" s="617"/>
    </row>
    <row r="9" spans="1:6" ht="24" customHeight="1">
      <c r="A9" s="571" t="s">
        <v>914</v>
      </c>
      <c r="B9" s="569"/>
      <c r="C9" s="569"/>
      <c r="D9" s="570"/>
    </row>
    <row r="10" spans="1:6" ht="31.5">
      <c r="A10" s="524">
        <v>6</v>
      </c>
      <c r="B10" s="522" t="s">
        <v>915</v>
      </c>
      <c r="C10" s="523" t="s">
        <v>916</v>
      </c>
      <c r="D10" s="567">
        <f>'1-Баланс'!C94/'1-Баланс'!G79</f>
        <v>0.97364656928611681</v>
      </c>
    </row>
    <row r="11" spans="1:6" ht="63">
      <c r="A11" s="524">
        <v>7</v>
      </c>
      <c r="B11" s="522" t="s">
        <v>917</v>
      </c>
      <c r="C11" s="523" t="s">
        <v>918</v>
      </c>
      <c r="D11" s="567">
        <f>('1-Баланс'!C76+'1-Баланс'!C85+'1-Баланс'!C92)/'1-Баланс'!G79</f>
        <v>0.97338650253565084</v>
      </c>
    </row>
    <row r="12" spans="1:6" ht="47.25">
      <c r="A12" s="524">
        <v>8</v>
      </c>
      <c r="B12" s="522" t="s">
        <v>919</v>
      </c>
      <c r="C12" s="523" t="s">
        <v>920</v>
      </c>
      <c r="D12" s="567">
        <f>('1-Баланс'!C85+'1-Баланс'!C92)/'1-Баланс'!G79</f>
        <v>0.28537991417797237</v>
      </c>
    </row>
    <row r="13" spans="1:6" ht="31.5">
      <c r="A13" s="524">
        <v>9</v>
      </c>
      <c r="B13" s="522" t="s">
        <v>921</v>
      </c>
      <c r="C13" s="523" t="s">
        <v>922</v>
      </c>
      <c r="D13" s="567">
        <f>'1-Баланс'!C92/'1-Баланс'!G79</f>
        <v>0.28537991417797237</v>
      </c>
      <c r="F13" s="617"/>
    </row>
    <row r="14" spans="1:6" ht="24" customHeight="1">
      <c r="A14" s="571" t="s">
        <v>923</v>
      </c>
      <c r="B14" s="569"/>
      <c r="C14" s="569"/>
      <c r="D14" s="570"/>
    </row>
    <row r="15" spans="1:6" ht="31.5">
      <c r="A15" s="524">
        <v>10</v>
      </c>
      <c r="B15" s="522" t="s">
        <v>924</v>
      </c>
      <c r="C15" s="523" t="s">
        <v>925</v>
      </c>
      <c r="D15" s="567">
        <f>'2-Отчет за доходите'!G16/('1-Баланс'!C20+'1-Баланс'!C21+'1-Баланс'!C22+'1-Баланс'!C28+'1-Баланс'!C65)</f>
        <v>2.4313688092059254</v>
      </c>
    </row>
    <row r="16" spans="1:6" ht="31.5">
      <c r="A16" s="573">
        <v>11</v>
      </c>
      <c r="B16" s="522" t="s">
        <v>923</v>
      </c>
      <c r="C16" s="523" t="s">
        <v>926</v>
      </c>
      <c r="D16" s="574">
        <f>'2-Отчет за доходите'!G16/('1-Баланс'!C95)</f>
        <v>1.0013353581901969</v>
      </c>
    </row>
    <row r="17" spans="1:5" ht="24" customHeight="1">
      <c r="A17" s="571" t="s">
        <v>927</v>
      </c>
      <c r="B17" s="569"/>
      <c r="C17" s="569"/>
      <c r="D17" s="570"/>
    </row>
    <row r="18" spans="1:5" ht="31.5">
      <c r="A18" s="524">
        <v>12</v>
      </c>
      <c r="B18" s="522" t="s">
        <v>928</v>
      </c>
      <c r="C18" s="523" t="s">
        <v>929</v>
      </c>
      <c r="D18" s="567">
        <f>'1-Баланс'!G56/('1-Баланс'!G37+'1-Баланс'!G56)</f>
        <v>7.0762515706633156E-3</v>
      </c>
    </row>
    <row r="19" spans="1:5" ht="31.5">
      <c r="A19" s="524">
        <v>13</v>
      </c>
      <c r="B19" s="522" t="s">
        <v>930</v>
      </c>
      <c r="C19" s="523" t="s">
        <v>931</v>
      </c>
      <c r="D19" s="567">
        <f>D4/D5</f>
        <v>1.5437591581190888</v>
      </c>
    </row>
    <row r="20" spans="1:5" ht="31.5">
      <c r="A20" s="524">
        <v>14</v>
      </c>
      <c r="B20" s="522" t="s">
        <v>932</v>
      </c>
      <c r="C20" s="523" t="s">
        <v>933</v>
      </c>
      <c r="D20" s="567">
        <f>D6/D5</f>
        <v>0.60688102220360285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96">
        <f>'2-Отчет за доходите'!C37+'2-Отчет за доходите'!C25</f>
        <v>29575</v>
      </c>
      <c r="E21" s="614"/>
    </row>
    <row r="22" spans="1:5" ht="47.25">
      <c r="A22" s="524">
        <v>16</v>
      </c>
      <c r="B22" s="522" t="s">
        <v>936</v>
      </c>
      <c r="C22" s="523" t="s">
        <v>937</v>
      </c>
      <c r="D22" s="572">
        <f>D21/'1-Баланс'!G37</f>
        <v>1.9698281603836418</v>
      </c>
    </row>
    <row r="23" spans="1:5" ht="31.5">
      <c r="A23" s="524">
        <v>17</v>
      </c>
      <c r="B23" s="522" t="s">
        <v>938</v>
      </c>
      <c r="C23" s="523" t="s">
        <v>939</v>
      </c>
      <c r="D23" s="572">
        <f>(D21+'2-Отчет за доходите'!C14)/'2-Отчет за доходите'!G31</f>
        <v>0.77722617056856191</v>
      </c>
    </row>
    <row r="24" spans="1:5" ht="31.5">
      <c r="A24" s="524">
        <v>18</v>
      </c>
      <c r="B24" s="522" t="s">
        <v>940</v>
      </c>
      <c r="C24" s="523" t="s">
        <v>941</v>
      </c>
      <c r="D24" s="572">
        <f>('1-Баланс'!G56+'1-Баланс'!G79)/(D21+'2-Отчет за доходите'!C14)</f>
        <v>0.77919720298527528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39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ЕУРОТЕРРА БЪЛГАРИЯ АД</v>
      </c>
      <c r="B3" s="623" t="str">
        <f t="shared" ref="B3:B34" si="1">pdeBulstat</f>
        <v>131104838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ЕУРОТЕРРА БЪЛГАРИЯ АД</v>
      </c>
      <c r="B4" s="623" t="str">
        <f t="shared" si="1"/>
        <v>131104838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ЕУРОТЕРРА БЪЛГАРИЯ АД</v>
      </c>
      <c r="B5" s="623" t="str">
        <f t="shared" si="1"/>
        <v>131104838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ЕУРОТЕРРА БЪЛГАРИЯ АД</v>
      </c>
      <c r="B6" s="623" t="str">
        <f t="shared" si="1"/>
        <v>131104838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ЕУРОТЕРРА БЪЛГАРИЯ АД</v>
      </c>
      <c r="B7" s="623" t="str">
        <f t="shared" si="1"/>
        <v>131104838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ЕУРОТЕРРА БЪЛГАРИЯ АД</v>
      </c>
      <c r="B8" s="623" t="str">
        <f t="shared" si="1"/>
        <v>131104838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18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ЕУРОТЕРРА БЪЛГАРИЯ АД</v>
      </c>
      <c r="B9" s="623" t="str">
        <f t="shared" si="1"/>
        <v>131104838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ЕУРОТЕРРА БЪЛГАРИЯ АД</v>
      </c>
      <c r="B10" s="623" t="str">
        <f t="shared" si="1"/>
        <v>131104838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ЕУРОТЕРРА БЪЛГАРИЯ АД</v>
      </c>
      <c r="B11" s="623" t="str">
        <f t="shared" si="1"/>
        <v>131104838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18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ЕУРОТЕРРА БЪЛГАРИЯ АД</v>
      </c>
      <c r="B12" s="623" t="str">
        <f t="shared" si="1"/>
        <v>131104838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15711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ЕУРОТЕРРА БЪЛГАРИЯ АД</v>
      </c>
      <c r="B13" s="623" t="str">
        <f t="shared" si="1"/>
        <v>131104838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ЕУРОТЕРРА БЪЛГАРИЯ АД</v>
      </c>
      <c r="B14" s="623" t="str">
        <f t="shared" si="1"/>
        <v>131104838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ЕУРОТЕРРА БЪЛГАРИЯ АД</v>
      </c>
      <c r="B15" s="623" t="str">
        <f t="shared" si="1"/>
        <v>131104838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ЕУРОТЕРРА БЪЛГАРИЯ АД</v>
      </c>
      <c r="B16" s="623" t="str">
        <f t="shared" si="1"/>
        <v>131104838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ЕУРОТЕРРА БЪЛГАРИЯ АД</v>
      </c>
      <c r="B17" s="623" t="str">
        <f t="shared" si="1"/>
        <v>131104838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ЕУРОТЕРРА БЪЛГАРИЯ АД</v>
      </c>
      <c r="B18" s="623" t="str">
        <f t="shared" si="1"/>
        <v>131104838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ЕУРОТЕРРА БЪЛГАРИЯ АД</v>
      </c>
      <c r="B19" s="623" t="str">
        <f t="shared" si="1"/>
        <v>131104838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ЕУРОТЕРРА БЪЛГАРИЯ АД</v>
      </c>
      <c r="B20" s="623" t="str">
        <f t="shared" si="1"/>
        <v>131104838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ЕУРОТЕРРА БЪЛГАРИЯ АД</v>
      </c>
      <c r="B21" s="623" t="str">
        <f t="shared" si="1"/>
        <v>131104838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ЕУРОТЕРРА БЪЛГАРИЯ АД</v>
      </c>
      <c r="B22" s="623" t="str">
        <f t="shared" si="1"/>
        <v>131104838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ЕУРОТЕРРА БЪЛГАРИЯ АД</v>
      </c>
      <c r="B23" s="623" t="str">
        <f t="shared" si="1"/>
        <v>131104838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ЕУРОТЕРРА БЪЛГАРИЯ АД</v>
      </c>
      <c r="B24" s="623" t="str">
        <f t="shared" si="1"/>
        <v>131104838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ЕУРОТЕРРА БЪЛГАРИЯ АД</v>
      </c>
      <c r="B25" s="623" t="str">
        <f t="shared" si="1"/>
        <v>131104838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ЕУРОТЕРРА БЪЛГАРИЯ АД</v>
      </c>
      <c r="B26" s="623" t="str">
        <f t="shared" si="1"/>
        <v>131104838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ЕУРОТЕРРА БЪЛГАРИЯ АД</v>
      </c>
      <c r="B27" s="623" t="str">
        <f t="shared" si="1"/>
        <v>131104838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ЕУРОТЕРРА БЪЛГАРИЯ АД</v>
      </c>
      <c r="B28" s="623" t="str">
        <f t="shared" si="1"/>
        <v>131104838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ЕУРОТЕРРА БЪЛГАРИЯ АД</v>
      </c>
      <c r="B29" s="623" t="str">
        <f t="shared" si="1"/>
        <v>131104838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ЕУРОТЕРРА БЪЛГАРИЯ АД</v>
      </c>
      <c r="B30" s="623" t="str">
        <f t="shared" si="1"/>
        <v>131104838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ЕУРОТЕРРА БЪЛГАРИЯ АД</v>
      </c>
      <c r="B31" s="623" t="str">
        <f t="shared" si="1"/>
        <v>131104838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ЕУРОТЕРРА БЪЛГАРИЯ АД</v>
      </c>
      <c r="B32" s="623" t="str">
        <f t="shared" si="1"/>
        <v>131104838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ЕУРОТЕРРА БЪЛГАРИЯ АД</v>
      </c>
      <c r="B33" s="623" t="str">
        <f t="shared" si="1"/>
        <v>131104838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ЕУРОТЕРРА БЪЛГАРИЯ АД</v>
      </c>
      <c r="B34" s="623" t="str">
        <f t="shared" si="1"/>
        <v>131104838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ЕУРОТЕРРА БЪЛГАРИЯ АД</v>
      </c>
      <c r="B35" s="623" t="str">
        <f t="shared" ref="B35:B66" si="4">pdeBulstat</f>
        <v>131104838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ЕУРОТЕРРА БЪЛГАРИЯ АД</v>
      </c>
      <c r="B36" s="623" t="str">
        <f t="shared" si="4"/>
        <v>131104838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ЕУРОТЕРРА БЪЛГАРИЯ АД</v>
      </c>
      <c r="B37" s="623" t="str">
        <f t="shared" si="4"/>
        <v>131104838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ЕУРОТЕРРА БЪЛГАРИЯ АД</v>
      </c>
      <c r="B38" s="623" t="str">
        <f t="shared" si="4"/>
        <v>131104838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ЕУРОТЕРРА БЪЛГАРИЯ АД</v>
      </c>
      <c r="B39" s="623" t="str">
        <f t="shared" si="4"/>
        <v>131104838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ЕУРОТЕРРА БЪЛГАРИЯ АД</v>
      </c>
      <c r="B40" s="623" t="str">
        <f t="shared" si="4"/>
        <v>131104838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ЕУРОТЕРРА БЪЛГАРИЯ АД</v>
      </c>
      <c r="B41" s="623" t="str">
        <f t="shared" si="4"/>
        <v>131104838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15729</v>
      </c>
    </row>
    <row r="42" spans="1:8">
      <c r="A42" s="623" t="str">
        <f t="shared" si="3"/>
        <v>ЕУРОТЕРРА БЪЛГАРИЯ АД</v>
      </c>
      <c r="B42" s="623" t="str">
        <f t="shared" si="4"/>
        <v>131104838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ЕУРОТЕРРА БЪЛГАРИЯ АД</v>
      </c>
      <c r="B43" s="623" t="str">
        <f t="shared" si="4"/>
        <v>131104838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ЕУРОТЕРРА БЪЛГАРИЯ АД</v>
      </c>
      <c r="B44" s="623" t="str">
        <f t="shared" si="4"/>
        <v>131104838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ЕУРОТЕРРА БЪЛГАРИЯ АД</v>
      </c>
      <c r="B45" s="623" t="str">
        <f t="shared" si="4"/>
        <v>131104838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ЕУРОТЕРРА БЪЛГАРИЯ АД</v>
      </c>
      <c r="B46" s="623" t="str">
        <f t="shared" si="4"/>
        <v>131104838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ЕУРОТЕРРА БЪЛГАРИЯ АД</v>
      </c>
      <c r="B47" s="623" t="str">
        <f t="shared" si="4"/>
        <v>131104838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ЕУРОТЕРРА БЪЛГАРИЯ АД</v>
      </c>
      <c r="B48" s="623" t="str">
        <f t="shared" si="4"/>
        <v>131104838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ЕУРОТЕРРА БЪЛГАРИЯ АД</v>
      </c>
      <c r="B49" s="623" t="str">
        <f t="shared" si="4"/>
        <v>131104838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15744</v>
      </c>
    </row>
    <row r="50" spans="1:8">
      <c r="A50" s="623" t="str">
        <f t="shared" si="3"/>
        <v>ЕУРОТЕРРА БЪЛГАРИЯ АД</v>
      </c>
      <c r="B50" s="623" t="str">
        <f t="shared" si="4"/>
        <v>131104838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48</v>
      </c>
    </row>
    <row r="51" spans="1:8">
      <c r="A51" s="623" t="str">
        <f t="shared" si="3"/>
        <v>ЕУРОТЕРРА БЪЛГАРИЯ АД</v>
      </c>
      <c r="B51" s="623" t="str">
        <f t="shared" si="4"/>
        <v>131104838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ЕУРОТЕРРА БЪЛГАРИЯ АД</v>
      </c>
      <c r="B52" s="623" t="str">
        <f t="shared" si="4"/>
        <v>131104838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ЕУРОТЕРРА БЪЛГАРИЯ АД</v>
      </c>
      <c r="B53" s="623" t="str">
        <f t="shared" si="4"/>
        <v>131104838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ЕУРОТЕРРА БЪЛГАРИЯ АД</v>
      </c>
      <c r="B54" s="623" t="str">
        <f t="shared" si="4"/>
        <v>131104838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81</v>
      </c>
    </row>
    <row r="55" spans="1:8">
      <c r="A55" s="623" t="str">
        <f t="shared" si="3"/>
        <v>ЕУРОТЕРРА БЪЛГАРИЯ АД</v>
      </c>
      <c r="B55" s="623" t="str">
        <f t="shared" si="4"/>
        <v>131104838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ЕУРОТЕРРА БЪЛГАРИЯ АД</v>
      </c>
      <c r="B56" s="623" t="str">
        <f t="shared" si="4"/>
        <v>131104838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ЕУРОТЕРРА БЪЛГАРИЯ АД</v>
      </c>
      <c r="B57" s="623" t="str">
        <f t="shared" si="4"/>
        <v>131104838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15873</v>
      </c>
    </row>
    <row r="58" spans="1:8">
      <c r="A58" s="623" t="str">
        <f t="shared" si="3"/>
        <v>ЕУРОТЕРРА БЪЛГАРИЯ АД</v>
      </c>
      <c r="B58" s="623" t="str">
        <f t="shared" si="4"/>
        <v>131104838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ЕУРОТЕРРА БЪЛГАРИЯ АД</v>
      </c>
      <c r="B59" s="623" t="str">
        <f t="shared" si="4"/>
        <v>131104838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ЕУРОТЕРРА БЪЛГАРИЯ АД</v>
      </c>
      <c r="B60" s="623" t="str">
        <f t="shared" si="4"/>
        <v>131104838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ЕУРОТЕРРА БЪЛГАРИЯ АД</v>
      </c>
      <c r="B61" s="623" t="str">
        <f t="shared" si="4"/>
        <v>131104838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ЕУРОТЕРРА БЪЛГАРИЯ АД</v>
      </c>
      <c r="B62" s="623" t="str">
        <f t="shared" si="4"/>
        <v>131104838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ЕУРОТЕРРА БЪЛГАРИЯ АД</v>
      </c>
      <c r="B63" s="623" t="str">
        <f t="shared" si="4"/>
        <v>131104838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ЕУРОТЕРРА БЪЛГАРИЯ АД</v>
      </c>
      <c r="B64" s="623" t="str">
        <f t="shared" si="4"/>
        <v>131104838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ЕУРОТЕРРА БЪЛГАРИЯ АД</v>
      </c>
      <c r="B65" s="623" t="str">
        <f t="shared" si="4"/>
        <v>131104838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1</v>
      </c>
    </row>
    <row r="66" spans="1:8">
      <c r="A66" s="623" t="str">
        <f t="shared" si="3"/>
        <v>ЕУРОТЕРРА БЪЛГАРИЯ АД</v>
      </c>
      <c r="B66" s="623" t="str">
        <f t="shared" si="4"/>
        <v>131104838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6583</v>
      </c>
    </row>
    <row r="67" spans="1:8">
      <c r="A67" s="623" t="str">
        <f t="shared" ref="A67:A98" si="6">pdeName</f>
        <v>ЕУРОТЕРРА БЪЛГАРИЯ АД</v>
      </c>
      <c r="B67" s="623" t="str">
        <f t="shared" ref="B67:B98" si="7">pdeBulstat</f>
        <v>131104838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ЕУРОТЕРРА БЪЛГАРИЯ АД</v>
      </c>
      <c r="B68" s="623" t="str">
        <f t="shared" si="7"/>
        <v>131104838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ЕУРОТЕРРА БЪЛГАРИЯ АД</v>
      </c>
      <c r="B69" s="623" t="str">
        <f t="shared" si="7"/>
        <v>131104838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6584</v>
      </c>
    </row>
    <row r="70" spans="1:8">
      <c r="A70" s="623" t="str">
        <f t="shared" si="6"/>
        <v>ЕУРОТЕРРА БЪЛГАРИЯ АД</v>
      </c>
      <c r="B70" s="623" t="str">
        <f t="shared" si="7"/>
        <v>131104838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6</v>
      </c>
    </row>
    <row r="71" spans="1:8">
      <c r="A71" s="623" t="str">
        <f t="shared" si="6"/>
        <v>ЕУРОТЕРРА БЪЛГАРИЯ АД</v>
      </c>
      <c r="B71" s="623" t="str">
        <f t="shared" si="7"/>
        <v>131104838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22463</v>
      </c>
    </row>
    <row r="72" spans="1:8">
      <c r="A72" s="623" t="str">
        <f t="shared" si="6"/>
        <v>ЕУРОТЕРРА БЪЛГАРИЯ АД</v>
      </c>
      <c r="B72" s="623" t="str">
        <f t="shared" si="7"/>
        <v>131104838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38192</v>
      </c>
    </row>
    <row r="73" spans="1:8">
      <c r="A73" s="623" t="str">
        <f t="shared" si="6"/>
        <v>ЕУРОТЕРРА БЪЛГАРИЯ АД</v>
      </c>
      <c r="B73" s="623" t="str">
        <f t="shared" si="7"/>
        <v>131104838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4550</v>
      </c>
    </row>
    <row r="74" spans="1:8">
      <c r="A74" s="623" t="str">
        <f t="shared" si="6"/>
        <v>ЕУРОТЕРРА БЪЛГАРИЯ АД</v>
      </c>
      <c r="B74" s="623" t="str">
        <f t="shared" si="7"/>
        <v>131104838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ЕУРОТЕРРА БЪЛГАРИЯ АД</v>
      </c>
      <c r="B75" s="623" t="str">
        <f t="shared" si="7"/>
        <v>131104838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ЕУРОТЕРРА БЪЛГАРИЯ АД</v>
      </c>
      <c r="B76" s="623" t="str">
        <f t="shared" si="7"/>
        <v>131104838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-130</v>
      </c>
    </row>
    <row r="77" spans="1:8">
      <c r="A77" s="623" t="str">
        <f t="shared" si="6"/>
        <v>ЕУРОТЕРРА БЪЛГАРИЯ АД</v>
      </c>
      <c r="B77" s="623" t="str">
        <f t="shared" si="7"/>
        <v>131104838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ЕУРОТЕРРА БЪЛГАРИЯ АД</v>
      </c>
      <c r="B78" s="623" t="str">
        <f t="shared" si="7"/>
        <v>131104838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ЕУРОТЕРРА БЪЛГАРИЯ АД</v>
      </c>
      <c r="B79" s="623" t="str">
        <f t="shared" si="7"/>
        <v>131104838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4420</v>
      </c>
    </row>
    <row r="80" spans="1:8">
      <c r="A80" s="623" t="str">
        <f t="shared" si="6"/>
        <v>ЕУРОТЕРРА БЪЛГАРИЯ АД</v>
      </c>
      <c r="B80" s="623" t="str">
        <f t="shared" si="7"/>
        <v>131104838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ЕУРОТЕРРА БЪЛГАРИЯ АД</v>
      </c>
      <c r="B81" s="623" t="str">
        <f t="shared" si="7"/>
        <v>131104838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6131</v>
      </c>
    </row>
    <row r="82" spans="1:8">
      <c r="A82" s="623" t="str">
        <f t="shared" si="6"/>
        <v>ЕУРОТЕРРА БЪЛГАРИЯ АД</v>
      </c>
      <c r="B82" s="623" t="str">
        <f t="shared" si="7"/>
        <v>131104838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168</v>
      </c>
    </row>
    <row r="83" spans="1:8">
      <c r="A83" s="623" t="str">
        <f t="shared" si="6"/>
        <v>ЕУРОТЕРРА БЪЛГАРИЯ АД</v>
      </c>
      <c r="B83" s="623" t="str">
        <f t="shared" si="7"/>
        <v>131104838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168</v>
      </c>
    </row>
    <row r="84" spans="1:8">
      <c r="A84" s="623" t="str">
        <f t="shared" si="6"/>
        <v>ЕУРОТЕРРА БЪЛГАРИЯ АД</v>
      </c>
      <c r="B84" s="623" t="str">
        <f t="shared" si="7"/>
        <v>131104838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ЕУРОТЕРРА БЪЛГАРИЯ АД</v>
      </c>
      <c r="B85" s="623" t="str">
        <f t="shared" si="7"/>
        <v>131104838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ЕУРОТЕРРА БЪЛГАРИЯ АД</v>
      </c>
      <c r="B86" s="623" t="str">
        <f t="shared" si="7"/>
        <v>131104838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6299</v>
      </c>
    </row>
    <row r="87" spans="1:8">
      <c r="A87" s="623" t="str">
        <f t="shared" si="6"/>
        <v>ЕУРОТЕРРА БЪЛГАРИЯ АД</v>
      </c>
      <c r="B87" s="623" t="str">
        <f t="shared" si="7"/>
        <v>131104838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-579</v>
      </c>
    </row>
    <row r="88" spans="1:8">
      <c r="A88" s="623" t="str">
        <f t="shared" si="6"/>
        <v>ЕУРОТЕРРА БЪЛГАРИЯ АД</v>
      </c>
      <c r="B88" s="623" t="str">
        <f t="shared" si="7"/>
        <v>131104838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3514</v>
      </c>
    </row>
    <row r="89" spans="1:8">
      <c r="A89" s="623" t="str">
        <f t="shared" si="6"/>
        <v>ЕУРОТЕРРА БЪЛГАРИЯ АД</v>
      </c>
      <c r="B89" s="623" t="str">
        <f t="shared" si="7"/>
        <v>131104838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-4093</v>
      </c>
    </row>
    <row r="90" spans="1:8">
      <c r="A90" s="623" t="str">
        <f t="shared" si="6"/>
        <v>ЕУРОТЕРРА БЪЛГАРИЯ АД</v>
      </c>
      <c r="B90" s="623" t="str">
        <f t="shared" si="7"/>
        <v>131104838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ЕУРОТЕРРА БЪЛГАРИЯ АД</v>
      </c>
      <c r="B91" s="623" t="str">
        <f t="shared" si="7"/>
        <v>131104838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4874</v>
      </c>
    </row>
    <row r="92" spans="1:8">
      <c r="A92" s="623" t="str">
        <f t="shared" si="6"/>
        <v>ЕУРОТЕРРА БЪЛГАРИЯ АД</v>
      </c>
      <c r="B92" s="623" t="str">
        <f t="shared" si="7"/>
        <v>131104838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ЕУРОТЕРРА БЪЛГАРИЯ АД</v>
      </c>
      <c r="B93" s="623" t="str">
        <f t="shared" si="7"/>
        <v>131104838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4295</v>
      </c>
    </row>
    <row r="94" spans="1:8">
      <c r="A94" s="623" t="str">
        <f t="shared" si="6"/>
        <v>ЕУРОТЕРРА БЪЛГАРИЯ АД</v>
      </c>
      <c r="B94" s="623" t="str">
        <f t="shared" si="7"/>
        <v>131104838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15014</v>
      </c>
    </row>
    <row r="95" spans="1:8">
      <c r="A95" s="623" t="str">
        <f t="shared" si="6"/>
        <v>ЕУРОТЕРРА БЪЛГАРИЯ АД</v>
      </c>
      <c r="B95" s="623" t="str">
        <f t="shared" si="7"/>
        <v>131104838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ЕУРОТЕРРА БЪЛГАРИЯ АД</v>
      </c>
      <c r="B96" s="623" t="str">
        <f t="shared" si="7"/>
        <v>131104838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ЕУРОТЕРРА БЪЛГАРИЯ АД</v>
      </c>
      <c r="B97" s="623" t="str">
        <f t="shared" si="7"/>
        <v>131104838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ЕУРОТЕРРА БЪЛГАРИЯ АД</v>
      </c>
      <c r="B98" s="623" t="str">
        <f t="shared" si="7"/>
        <v>131104838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ЕУРОТЕРРА БЪЛГАРИЯ АД</v>
      </c>
      <c r="B99" s="623" t="str">
        <f t="shared" ref="B99:B125" si="10">pdeBulstat</f>
        <v>131104838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107</v>
      </c>
    </row>
    <row r="100" spans="1:8">
      <c r="A100" s="623" t="str">
        <f t="shared" si="9"/>
        <v>ЕУРОТЕРРА БЪЛГАРИЯ АД</v>
      </c>
      <c r="B100" s="623" t="str">
        <f t="shared" si="10"/>
        <v>131104838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0</v>
      </c>
    </row>
    <row r="101" spans="1:8">
      <c r="A101" s="623" t="str">
        <f t="shared" si="9"/>
        <v>ЕУРОТЕРРА БЪЛГАРИЯ АД</v>
      </c>
      <c r="B101" s="623" t="str">
        <f t="shared" si="10"/>
        <v>131104838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ЕУРОТЕРРА БЪЛГАРИЯ АД</v>
      </c>
      <c r="B102" s="623" t="str">
        <f t="shared" si="10"/>
        <v>131104838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107</v>
      </c>
    </row>
    <row r="103" spans="1:8">
      <c r="A103" s="623" t="str">
        <f t="shared" si="9"/>
        <v>ЕУРОТЕРРА БЪЛГАРИЯ АД</v>
      </c>
      <c r="B103" s="623" t="str">
        <f t="shared" si="10"/>
        <v>131104838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ЕУРОТЕРРА БЪЛГАРИЯ АД</v>
      </c>
      <c r="B104" s="623" t="str">
        <f t="shared" si="10"/>
        <v>131104838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ЕУРОТЕРРА БЪЛГАРИЯ АД</v>
      </c>
      <c r="B105" s="623" t="str">
        <f t="shared" si="10"/>
        <v>131104838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ЕУРОТЕРРА БЪЛГАРИЯ АД</v>
      </c>
      <c r="B106" s="623" t="str">
        <f t="shared" si="10"/>
        <v>131104838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ЕУРОТЕРРА БЪЛГАРИЯ АД</v>
      </c>
      <c r="B107" s="623" t="str">
        <f t="shared" si="10"/>
        <v>131104838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107</v>
      </c>
    </row>
    <row r="108" spans="1:8">
      <c r="A108" s="623" t="str">
        <f t="shared" si="9"/>
        <v>ЕУРОТЕРРА БЪЛГАРИЯ АД</v>
      </c>
      <c r="B108" s="623" t="str">
        <f t="shared" si="10"/>
        <v>131104838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ЕУРОТЕРРА БЪЛГАРИЯ АД</v>
      </c>
      <c r="B109" s="623" t="str">
        <f t="shared" si="10"/>
        <v>131104838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0</v>
      </c>
    </row>
    <row r="110" spans="1:8">
      <c r="A110" s="623" t="str">
        <f t="shared" si="9"/>
        <v>ЕУРОТЕРРА БЪЛГАРИЯ АД</v>
      </c>
      <c r="B110" s="623" t="str">
        <f t="shared" si="10"/>
        <v>131104838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22966</v>
      </c>
    </row>
    <row r="111" spans="1:8">
      <c r="A111" s="623" t="str">
        <f t="shared" si="9"/>
        <v>ЕУРОТЕРРА БЪЛГАРИЯ АД</v>
      </c>
      <c r="B111" s="623" t="str">
        <f t="shared" si="10"/>
        <v>131104838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20438</v>
      </c>
    </row>
    <row r="112" spans="1:8">
      <c r="A112" s="623" t="str">
        <f t="shared" si="9"/>
        <v>ЕУРОТЕРРА БЪЛГАРИЯ АД</v>
      </c>
      <c r="B112" s="623" t="str">
        <f t="shared" si="10"/>
        <v>131104838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ЕУРОТЕРРА БЪЛГАРИЯ АД</v>
      </c>
      <c r="B113" s="623" t="str">
        <f t="shared" si="10"/>
        <v>131104838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220</v>
      </c>
    </row>
    <row r="114" spans="1:8">
      <c r="A114" s="623" t="str">
        <f t="shared" si="9"/>
        <v>ЕУРОТЕРРА БЪЛГАРИЯ АД</v>
      </c>
      <c r="B114" s="623" t="str">
        <f t="shared" si="10"/>
        <v>131104838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98</v>
      </c>
    </row>
    <row r="115" spans="1:8">
      <c r="A115" s="623" t="str">
        <f t="shared" si="9"/>
        <v>ЕУРОТЕРРА БЪЛГАРИЯ АД</v>
      </c>
      <c r="B115" s="623" t="str">
        <f t="shared" si="10"/>
        <v>131104838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9</v>
      </c>
    </row>
    <row r="116" spans="1:8">
      <c r="A116" s="623" t="str">
        <f t="shared" si="9"/>
        <v>ЕУРОТЕРРА БЪЛГАРИЯ АД</v>
      </c>
      <c r="B116" s="623" t="str">
        <f t="shared" si="10"/>
        <v>131104838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8</v>
      </c>
    </row>
    <row r="117" spans="1:8">
      <c r="A117" s="623" t="str">
        <f t="shared" si="9"/>
        <v>ЕУРОТЕРРА БЪЛГАРИЯ АД</v>
      </c>
      <c r="B117" s="623" t="str">
        <f t="shared" si="10"/>
        <v>131104838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2193</v>
      </c>
    </row>
    <row r="118" spans="1:8">
      <c r="A118" s="623" t="str">
        <f t="shared" si="9"/>
        <v>ЕУРОТЕРРА БЪЛГАРИЯ АД</v>
      </c>
      <c r="B118" s="623" t="str">
        <f t="shared" si="10"/>
        <v>131104838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0</v>
      </c>
    </row>
    <row r="119" spans="1:8">
      <c r="A119" s="623" t="str">
        <f t="shared" si="9"/>
        <v>ЕУРОТЕРРА БЪЛГАРИЯ АД</v>
      </c>
      <c r="B119" s="623" t="str">
        <f t="shared" si="10"/>
        <v>131104838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105</v>
      </c>
    </row>
    <row r="120" spans="1:8">
      <c r="A120" s="623" t="str">
        <f t="shared" si="9"/>
        <v>ЕУРОТЕРРА БЪЛГАРИЯ АД</v>
      </c>
      <c r="B120" s="623" t="str">
        <f t="shared" si="10"/>
        <v>131104838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23071</v>
      </c>
    </row>
    <row r="121" spans="1:8">
      <c r="A121" s="623" t="str">
        <f t="shared" si="9"/>
        <v>ЕУРОТЕРРА БЪЛГАРИЯ АД</v>
      </c>
      <c r="B121" s="623" t="str">
        <f t="shared" si="10"/>
        <v>131104838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ЕУРОТЕРРА БЪЛГАРИЯ АД</v>
      </c>
      <c r="B122" s="623" t="str">
        <f t="shared" si="10"/>
        <v>131104838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ЕУРОТЕРРА БЪЛГАРИЯ АД</v>
      </c>
      <c r="B123" s="623" t="str">
        <f t="shared" si="10"/>
        <v>131104838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ЕУРОТЕРРА БЪЛГАРИЯ АД</v>
      </c>
      <c r="B124" s="623" t="str">
        <f t="shared" si="10"/>
        <v>131104838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23071</v>
      </c>
    </row>
    <row r="125" spans="1:8">
      <c r="A125" s="623" t="str">
        <f t="shared" si="9"/>
        <v>ЕУРОТЕРРА БЪЛГАРИЯ АД</v>
      </c>
      <c r="B125" s="623" t="str">
        <f t="shared" si="10"/>
        <v>131104838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38192</v>
      </c>
    </row>
    <row r="126" spans="1:8" s="439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ЕУРОТЕРРА БЪЛГАРИЯ АД</v>
      </c>
      <c r="B127" s="623" t="str">
        <f t="shared" ref="B127:B158" si="13">pdeBulstat</f>
        <v>131104838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13</v>
      </c>
    </row>
    <row r="128" spans="1:8">
      <c r="A128" s="623" t="str">
        <f t="shared" si="12"/>
        <v>ЕУРОТЕРРА БЪЛГАРИЯ АД</v>
      </c>
      <c r="B128" s="623" t="str">
        <f t="shared" si="13"/>
        <v>131104838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798</v>
      </c>
    </row>
    <row r="129" spans="1:8">
      <c r="A129" s="623" t="str">
        <f t="shared" si="12"/>
        <v>ЕУРОТЕРРА БЪЛГАРИЯ АД</v>
      </c>
      <c r="B129" s="623" t="str">
        <f t="shared" si="13"/>
        <v>131104838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171</v>
      </c>
    </row>
    <row r="130" spans="1:8">
      <c r="A130" s="623" t="str">
        <f t="shared" si="12"/>
        <v>ЕУРОТЕРРА БЪЛГАРИЯ АД</v>
      </c>
      <c r="B130" s="623" t="str">
        <f t="shared" si="13"/>
        <v>131104838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547</v>
      </c>
    </row>
    <row r="131" spans="1:8">
      <c r="A131" s="623" t="str">
        <f t="shared" si="12"/>
        <v>ЕУРОТЕРРА БЪЛГАРИЯ АД</v>
      </c>
      <c r="B131" s="623" t="str">
        <f t="shared" si="13"/>
        <v>131104838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55</v>
      </c>
    </row>
    <row r="132" spans="1:8">
      <c r="A132" s="623" t="str">
        <f t="shared" si="12"/>
        <v>ЕУРОТЕРРА БЪЛГАРИЯ АД</v>
      </c>
      <c r="B132" s="623" t="str">
        <f t="shared" si="13"/>
        <v>131104838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6594</v>
      </c>
    </row>
    <row r="133" spans="1:8">
      <c r="A133" s="623" t="str">
        <f t="shared" si="12"/>
        <v>ЕУРОТЕРРА БЪЛГАРИЯ АД</v>
      </c>
      <c r="B133" s="623" t="str">
        <f t="shared" si="13"/>
        <v>131104838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ЕУРОТЕРРА БЪЛГАРИЯ АД</v>
      </c>
      <c r="B134" s="623" t="str">
        <f t="shared" si="13"/>
        <v>131104838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497</v>
      </c>
    </row>
    <row r="135" spans="1:8">
      <c r="A135" s="623" t="str">
        <f t="shared" si="12"/>
        <v>ЕУРОТЕРРА БЪЛГАРИЯ АД</v>
      </c>
      <c r="B135" s="623" t="str">
        <f t="shared" si="13"/>
        <v>131104838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ЕУРОТЕРРА БЪЛГАРИЯ АД</v>
      </c>
      <c r="B136" s="623" t="str">
        <f t="shared" si="13"/>
        <v>131104838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105</v>
      </c>
    </row>
    <row r="137" spans="1:8">
      <c r="A137" s="623" t="str">
        <f t="shared" si="12"/>
        <v>ЕУРОТЕРРА БЪЛГАРИЯ АД</v>
      </c>
      <c r="B137" s="623" t="str">
        <f t="shared" si="13"/>
        <v>131104838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8675</v>
      </c>
    </row>
    <row r="138" spans="1:8">
      <c r="A138" s="623" t="str">
        <f t="shared" si="12"/>
        <v>ЕУРОТЕРРА БЪЛГАРИЯ АД</v>
      </c>
      <c r="B138" s="623" t="str">
        <f t="shared" si="13"/>
        <v>131104838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381</v>
      </c>
    </row>
    <row r="139" spans="1:8">
      <c r="A139" s="623" t="str">
        <f t="shared" si="12"/>
        <v>ЕУРОТЕРРА БЪЛГАРИЯ АД</v>
      </c>
      <c r="B139" s="623" t="str">
        <f t="shared" si="13"/>
        <v>131104838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ЕУРОТЕРРА БЪЛГАРИЯ АД</v>
      </c>
      <c r="B140" s="623" t="str">
        <f t="shared" si="13"/>
        <v>131104838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7</v>
      </c>
    </row>
    <row r="141" spans="1:8">
      <c r="A141" s="623" t="str">
        <f t="shared" si="12"/>
        <v>ЕУРОТЕРРА БЪЛГАРИЯ АД</v>
      </c>
      <c r="B141" s="623" t="str">
        <f t="shared" si="13"/>
        <v>131104838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15</v>
      </c>
    </row>
    <row r="142" spans="1:8">
      <c r="A142" s="623" t="str">
        <f t="shared" si="12"/>
        <v>ЕУРОТЕРРА БЪЛГАРИЯ АД</v>
      </c>
      <c r="B142" s="623" t="str">
        <f t="shared" si="13"/>
        <v>131104838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403</v>
      </c>
    </row>
    <row r="143" spans="1:8">
      <c r="A143" s="623" t="str">
        <f t="shared" si="12"/>
        <v>ЕУРОТЕРРА БЪЛГАРИЯ АД</v>
      </c>
      <c r="B143" s="623" t="str">
        <f t="shared" si="13"/>
        <v>131104838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9078</v>
      </c>
    </row>
    <row r="144" spans="1:8">
      <c r="A144" s="623" t="str">
        <f t="shared" si="12"/>
        <v>ЕУРОТЕРРА БЪЛГАРИЯ АД</v>
      </c>
      <c r="B144" s="623" t="str">
        <f t="shared" si="13"/>
        <v>131104838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29194</v>
      </c>
    </row>
    <row r="145" spans="1:8">
      <c r="A145" s="623" t="str">
        <f t="shared" si="12"/>
        <v>ЕУРОТЕРРА БЪЛГАРИЯ АД</v>
      </c>
      <c r="B145" s="623" t="str">
        <f t="shared" si="13"/>
        <v>131104838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ЕУРОТЕРРА БЪЛГАРИЯ АД</v>
      </c>
      <c r="B146" s="623" t="str">
        <f t="shared" si="13"/>
        <v>131104838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ЕУРОТЕРРА БЪЛГАРИЯ АД</v>
      </c>
      <c r="B147" s="623" t="str">
        <f t="shared" si="13"/>
        <v>131104838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9078</v>
      </c>
    </row>
    <row r="148" spans="1:8">
      <c r="A148" s="623" t="str">
        <f t="shared" si="12"/>
        <v>ЕУРОТЕРРА БЪЛГАРИЯ АД</v>
      </c>
      <c r="B148" s="623" t="str">
        <f t="shared" si="13"/>
        <v>131104838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29194</v>
      </c>
    </row>
    <row r="149" spans="1:8">
      <c r="A149" s="623" t="str">
        <f t="shared" si="12"/>
        <v>ЕУРОТЕРРА БЪЛГАРИЯ АД</v>
      </c>
      <c r="B149" s="623" t="str">
        <f t="shared" si="13"/>
        <v>131104838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2805</v>
      </c>
    </row>
    <row r="150" spans="1:8">
      <c r="A150" s="623" t="str">
        <f t="shared" si="12"/>
        <v>ЕУРОТЕРРА БЪЛГАРИЯ АД</v>
      </c>
      <c r="B150" s="623" t="str">
        <f t="shared" si="13"/>
        <v>131104838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2805</v>
      </c>
    </row>
    <row r="151" spans="1:8">
      <c r="A151" s="623" t="str">
        <f t="shared" si="12"/>
        <v>ЕУРОТЕРРА БЪЛГАРИЯ АД</v>
      </c>
      <c r="B151" s="623" t="str">
        <f t="shared" si="13"/>
        <v>131104838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ЕУРОТЕРРА БЪЛГАРИЯ АД</v>
      </c>
      <c r="B152" s="623" t="str">
        <f t="shared" si="13"/>
        <v>131104838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ЕУРОТЕРРА БЪЛГАРИЯ АД</v>
      </c>
      <c r="B153" s="623" t="str">
        <f t="shared" si="13"/>
        <v>131104838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26389</v>
      </c>
    </row>
    <row r="154" spans="1:8">
      <c r="A154" s="623" t="str">
        <f t="shared" si="12"/>
        <v>ЕУРОТЕРРА БЪЛГАРИЯ АД</v>
      </c>
      <c r="B154" s="623" t="str">
        <f t="shared" si="13"/>
        <v>131104838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ЕУРОТЕРРА БЪЛГАРИЯ АД</v>
      </c>
      <c r="B155" s="623" t="str">
        <f t="shared" si="13"/>
        <v>131104838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26389</v>
      </c>
    </row>
    <row r="156" spans="1:8">
      <c r="A156" s="623" t="str">
        <f t="shared" si="12"/>
        <v>ЕУРОТЕРРА БЪЛГАРИЯ АД</v>
      </c>
      <c r="B156" s="623" t="str">
        <f t="shared" si="13"/>
        <v>131104838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38272</v>
      </c>
    </row>
    <row r="157" spans="1:8">
      <c r="A157" s="623" t="str">
        <f t="shared" si="12"/>
        <v>ЕУРОТЕРРА БЪЛГАРИЯ АД</v>
      </c>
      <c r="B157" s="623" t="str">
        <f t="shared" si="13"/>
        <v>131104838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ЕУРОТЕРРА БЪЛГАРИЯ АД</v>
      </c>
      <c r="B158" s="623" t="str">
        <f t="shared" si="13"/>
        <v>131104838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ЕУРОТЕРРА БЪЛГАРИЯ АД</v>
      </c>
      <c r="B159" s="623" t="str">
        <f t="shared" ref="B159:B179" si="16">pdeBulstat</f>
        <v>131104838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992</v>
      </c>
    </row>
    <row r="160" spans="1:8">
      <c r="A160" s="623" t="str">
        <f t="shared" si="15"/>
        <v>ЕУРОТЕРРА БЪЛГАРИЯ АД</v>
      </c>
      <c r="B160" s="623" t="str">
        <f t="shared" si="16"/>
        <v>131104838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37251</v>
      </c>
    </row>
    <row r="161" spans="1:8">
      <c r="A161" s="623" t="str">
        <f t="shared" si="15"/>
        <v>ЕУРОТЕРРА БЪЛГАРИЯ АД</v>
      </c>
      <c r="B161" s="623" t="str">
        <f t="shared" si="16"/>
        <v>131104838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38243</v>
      </c>
    </row>
    <row r="162" spans="1:8">
      <c r="A162" s="623" t="str">
        <f t="shared" si="15"/>
        <v>ЕУРОТЕРРА БЪЛГАРИЯ АД</v>
      </c>
      <c r="B162" s="623" t="str">
        <f t="shared" si="16"/>
        <v>131104838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ЕУРОТЕРРА БЪЛГАРИЯ АД</v>
      </c>
      <c r="B163" s="623" t="str">
        <f t="shared" si="16"/>
        <v>131104838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ЕУРОТЕРРА БЪЛГАРИЯ АД</v>
      </c>
      <c r="B164" s="623" t="str">
        <f t="shared" si="16"/>
        <v>131104838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29</v>
      </c>
    </row>
    <row r="165" spans="1:8">
      <c r="A165" s="623" t="str">
        <f t="shared" si="15"/>
        <v>ЕУРОТЕРРА БЪЛГАРИЯ АД</v>
      </c>
      <c r="B165" s="623" t="str">
        <f t="shared" si="16"/>
        <v>131104838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ЕУРОТЕРРА БЪЛГАРИЯ АД</v>
      </c>
      <c r="B166" s="623" t="str">
        <f t="shared" si="16"/>
        <v>131104838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ЕУРОТЕРРА БЪЛГАРИЯ АД</v>
      </c>
      <c r="B167" s="623" t="str">
        <f t="shared" si="16"/>
        <v>131104838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ЕУРОТЕРРА БЪЛГАРИЯ АД</v>
      </c>
      <c r="B168" s="623" t="str">
        <f t="shared" si="16"/>
        <v>131104838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ЕУРОТЕРРА БЪЛГАРИЯ АД</v>
      </c>
      <c r="B169" s="623" t="str">
        <f t="shared" si="16"/>
        <v>131104838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29</v>
      </c>
    </row>
    <row r="170" spans="1:8">
      <c r="A170" s="623" t="str">
        <f t="shared" si="15"/>
        <v>ЕУРОТЕРРА БЪЛГАРИЯ АД</v>
      </c>
      <c r="B170" s="623" t="str">
        <f t="shared" si="16"/>
        <v>131104838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38272</v>
      </c>
    </row>
    <row r="171" spans="1:8">
      <c r="A171" s="623" t="str">
        <f t="shared" si="15"/>
        <v>ЕУРОТЕРРА БЪЛГАРИЯ АД</v>
      </c>
      <c r="B171" s="623" t="str">
        <f t="shared" si="16"/>
        <v>131104838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ЕУРОТЕРРА БЪЛГАРИЯ АД</v>
      </c>
      <c r="B172" s="623" t="str">
        <f t="shared" si="16"/>
        <v>131104838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ЕУРОТЕРРА БЪЛГАРИЯ АД</v>
      </c>
      <c r="B173" s="623" t="str">
        <f t="shared" si="16"/>
        <v>131104838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ЕУРОТЕРРА БЪЛГАРИЯ АД</v>
      </c>
      <c r="B174" s="623" t="str">
        <f t="shared" si="16"/>
        <v>131104838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38272</v>
      </c>
    </row>
    <row r="175" spans="1:8">
      <c r="A175" s="623" t="str">
        <f t="shared" si="15"/>
        <v>ЕУРОТЕРРА БЪЛГАРИЯ АД</v>
      </c>
      <c r="B175" s="623" t="str">
        <f t="shared" si="16"/>
        <v>131104838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ЕУРОТЕРРА БЪЛГАРИЯ АД</v>
      </c>
      <c r="B176" s="623" t="str">
        <f t="shared" si="16"/>
        <v>131104838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ЕУРОТЕРРА БЪЛГАРИЯ АД</v>
      </c>
      <c r="B177" s="623" t="str">
        <f t="shared" si="16"/>
        <v>131104838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ЕУРОТЕРРА БЪЛГАРИЯ АД</v>
      </c>
      <c r="B178" s="623" t="str">
        <f t="shared" si="16"/>
        <v>131104838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ЕУРОТЕРРА БЪЛГАРИЯ АД</v>
      </c>
      <c r="B179" s="623" t="str">
        <f t="shared" si="16"/>
        <v>131104838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38272</v>
      </c>
    </row>
    <row r="180" spans="1:8" s="439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ЕУРОТЕРРА БЪЛГАРИЯ АД</v>
      </c>
      <c r="B181" s="623" t="str">
        <f t="shared" ref="B181:B216" si="19">pdeBulstat</f>
        <v>131104838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1363</v>
      </c>
    </row>
    <row r="182" spans="1:8">
      <c r="A182" s="623" t="str">
        <f t="shared" si="18"/>
        <v>ЕУРОТЕРРА БЪЛГАРИЯ АД</v>
      </c>
      <c r="B182" s="623" t="str">
        <f t="shared" si="19"/>
        <v>131104838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-1478</v>
      </c>
    </row>
    <row r="183" spans="1:8">
      <c r="A183" s="623" t="str">
        <f t="shared" si="18"/>
        <v>ЕУРОТЕРРА БЪЛГАРИЯ АД</v>
      </c>
      <c r="B183" s="623" t="str">
        <f t="shared" si="19"/>
        <v>131104838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ЕУРОТЕРРА БЪЛГАРИЯ АД</v>
      </c>
      <c r="B184" s="623" t="str">
        <f t="shared" si="19"/>
        <v>131104838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-920</v>
      </c>
    </row>
    <row r="185" spans="1:8">
      <c r="A185" s="623" t="str">
        <f t="shared" si="18"/>
        <v>ЕУРОТЕРРА БЪЛГАРИЯ АД</v>
      </c>
      <c r="B185" s="623" t="str">
        <f t="shared" si="19"/>
        <v>131104838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-588</v>
      </c>
    </row>
    <row r="186" spans="1:8">
      <c r="A186" s="623" t="str">
        <f t="shared" si="18"/>
        <v>ЕУРОТЕРРА БЪЛГАРИЯ АД</v>
      </c>
      <c r="B186" s="623" t="str">
        <f t="shared" si="19"/>
        <v>131104838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-1658</v>
      </c>
    </row>
    <row r="187" spans="1:8">
      <c r="A187" s="623" t="str">
        <f t="shared" si="18"/>
        <v>ЕУРОТЕРРА БЪЛГАРИЯ АД</v>
      </c>
      <c r="B187" s="623" t="str">
        <f t="shared" si="19"/>
        <v>131104838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ЕУРОТЕРРА БЪЛГАРИЯ АД</v>
      </c>
      <c r="B188" s="623" t="str">
        <f t="shared" si="19"/>
        <v>131104838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ЕУРОТЕРРА БЪЛГАРИЯ АД</v>
      </c>
      <c r="B189" s="623" t="str">
        <f t="shared" si="19"/>
        <v>131104838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-7</v>
      </c>
    </row>
    <row r="190" spans="1:8">
      <c r="A190" s="623" t="str">
        <f t="shared" si="18"/>
        <v>ЕУРОТЕРРА БЪЛГАРИЯ АД</v>
      </c>
      <c r="B190" s="623" t="str">
        <f t="shared" si="19"/>
        <v>131104838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-14</v>
      </c>
    </row>
    <row r="191" spans="1:8">
      <c r="A191" s="623" t="str">
        <f t="shared" si="18"/>
        <v>ЕУРОТЕРРА БЪЛГАРИЯ АД</v>
      </c>
      <c r="B191" s="623" t="str">
        <f t="shared" si="19"/>
        <v>131104838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-3302</v>
      </c>
    </row>
    <row r="192" spans="1:8">
      <c r="A192" s="623" t="str">
        <f t="shared" si="18"/>
        <v>ЕУРОТЕРРА БЪЛГАРИЯ АД</v>
      </c>
      <c r="B192" s="623" t="str">
        <f t="shared" si="19"/>
        <v>131104838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-451</v>
      </c>
    </row>
    <row r="193" spans="1:8">
      <c r="A193" s="623" t="str">
        <f t="shared" si="18"/>
        <v>ЕУРОТЕРРА БЪЛГАРИЯ АД</v>
      </c>
      <c r="B193" s="623" t="str">
        <f t="shared" si="19"/>
        <v>131104838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38243</v>
      </c>
    </row>
    <row r="194" spans="1:8">
      <c r="A194" s="623" t="str">
        <f t="shared" si="18"/>
        <v>ЕУРОТЕРРА БЪЛГАРИЯ АД</v>
      </c>
      <c r="B194" s="623" t="str">
        <f t="shared" si="19"/>
        <v>131104838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ЕУРОТЕРРА БЪЛГАРИЯ АД</v>
      </c>
      <c r="B195" s="623" t="str">
        <f t="shared" si="19"/>
        <v>131104838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ЕУРОТЕРРА БЪЛГАРИЯ АД</v>
      </c>
      <c r="B196" s="623" t="str">
        <f t="shared" si="19"/>
        <v>131104838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ЕУРОТЕРРА БЪЛГАРИЯ АД</v>
      </c>
      <c r="B197" s="623" t="str">
        <f t="shared" si="19"/>
        <v>131104838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ЕУРОТЕРРА БЪЛГАРИЯ АД</v>
      </c>
      <c r="B198" s="623" t="str">
        <f t="shared" si="19"/>
        <v>131104838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ЕУРОТЕРРА БЪЛГАРИЯ АД</v>
      </c>
      <c r="B199" s="623" t="str">
        <f t="shared" si="19"/>
        <v>131104838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ЕУРОТЕРРА БЪЛГАРИЯ АД</v>
      </c>
      <c r="B200" s="623" t="str">
        <f t="shared" si="19"/>
        <v>131104838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ЕУРОТЕРРА БЪЛГАРИЯ АД</v>
      </c>
      <c r="B201" s="623" t="str">
        <f t="shared" si="19"/>
        <v>131104838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ЕУРОТЕРРА БЪЛГАРИЯ АД</v>
      </c>
      <c r="B202" s="623" t="str">
        <f t="shared" si="19"/>
        <v>131104838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37792</v>
      </c>
    </row>
    <row r="203" spans="1:8">
      <c r="A203" s="623" t="str">
        <f t="shared" si="18"/>
        <v>ЕУРОТЕРРА БЪЛГАРИЯ АД</v>
      </c>
      <c r="B203" s="623" t="str">
        <f t="shared" si="19"/>
        <v>131104838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ЕУРОТЕРРА БЪЛГАРИЯ АД</v>
      </c>
      <c r="B204" s="623" t="str">
        <f t="shared" si="19"/>
        <v>131104838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ЕУРОТЕРРА БЪЛГАРИЯ АД</v>
      </c>
      <c r="B205" s="623" t="str">
        <f t="shared" si="19"/>
        <v>131104838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2057</v>
      </c>
    </row>
    <row r="206" spans="1:8">
      <c r="A206" s="623" t="str">
        <f t="shared" si="18"/>
        <v>ЕУРОТЕРРА БЪЛГАРИЯ АД</v>
      </c>
      <c r="B206" s="623" t="str">
        <f t="shared" si="19"/>
        <v>131104838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-29967</v>
      </c>
    </row>
    <row r="207" spans="1:8">
      <c r="A207" s="623" t="str">
        <f t="shared" si="18"/>
        <v>ЕУРОТЕРРА БЪЛГАРИЯ АД</v>
      </c>
      <c r="B207" s="623" t="str">
        <f t="shared" si="19"/>
        <v>131104838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ЕУРОТЕРРА БЪЛГАРИЯ АД</v>
      </c>
      <c r="B208" s="623" t="str">
        <f t="shared" si="19"/>
        <v>131104838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-498</v>
      </c>
    </row>
    <row r="209" spans="1:8">
      <c r="A209" s="623" t="str">
        <f t="shared" si="18"/>
        <v>ЕУРОТЕРРА БЪЛГАРИЯ АД</v>
      </c>
      <c r="B209" s="623" t="str">
        <f t="shared" si="19"/>
        <v>131104838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ЕУРОТЕРРА БЪЛГАРИЯ АД</v>
      </c>
      <c r="B210" s="623" t="str">
        <f t="shared" si="19"/>
        <v>131104838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-15</v>
      </c>
    </row>
    <row r="211" spans="1:8">
      <c r="A211" s="623" t="str">
        <f t="shared" si="18"/>
        <v>ЕУРОТЕРРА БЪЛГАРИЯ АД</v>
      </c>
      <c r="B211" s="623" t="str">
        <f t="shared" si="19"/>
        <v>131104838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-28423</v>
      </c>
    </row>
    <row r="212" spans="1:8">
      <c r="A212" s="623" t="str">
        <f t="shared" si="18"/>
        <v>ЕУРОТЕРРА БЪЛГАРИЯ АД</v>
      </c>
      <c r="B212" s="623" t="str">
        <f t="shared" si="19"/>
        <v>131104838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6067</v>
      </c>
    </row>
    <row r="213" spans="1:8">
      <c r="A213" s="623" t="str">
        <f t="shared" si="18"/>
        <v>ЕУРОТЕРРА БЪЛГАРИЯ АД</v>
      </c>
      <c r="B213" s="623" t="str">
        <f t="shared" si="19"/>
        <v>131104838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517</v>
      </c>
    </row>
    <row r="214" spans="1:8">
      <c r="A214" s="623" t="str">
        <f t="shared" si="18"/>
        <v>ЕУРОТЕРРА БЪЛГАРИЯ АД</v>
      </c>
      <c r="B214" s="623" t="str">
        <f t="shared" si="19"/>
        <v>131104838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6584</v>
      </c>
    </row>
    <row r="215" spans="1:8">
      <c r="A215" s="623" t="str">
        <f t="shared" si="18"/>
        <v>ЕУРОТЕРРА БЪЛГАРИЯ АД</v>
      </c>
      <c r="B215" s="623" t="str">
        <f t="shared" si="19"/>
        <v>131104838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6584</v>
      </c>
    </row>
    <row r="216" spans="1:8">
      <c r="A216" s="623" t="str">
        <f t="shared" si="18"/>
        <v>ЕУРОТЕРРА БЪЛГАРИЯ АД</v>
      </c>
      <c r="B216" s="623" t="str">
        <f t="shared" si="19"/>
        <v>131104838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39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ЕУРОТЕРРА БЪЛГАРИЯ АД</v>
      </c>
      <c r="B218" s="623" t="str">
        <f t="shared" ref="B218:B281" si="22">pdeBulstat</f>
        <v>131104838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4420</v>
      </c>
    </row>
    <row r="219" spans="1:8">
      <c r="A219" s="623" t="str">
        <f t="shared" si="21"/>
        <v>ЕУРОТЕРРА БЪЛГАРИЯ АД</v>
      </c>
      <c r="B219" s="623" t="str">
        <f t="shared" si="22"/>
        <v>131104838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ЕУРОТЕРРА БЪЛГАРИЯ АД</v>
      </c>
      <c r="B220" s="623" t="str">
        <f t="shared" si="22"/>
        <v>131104838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ЕУРОТЕРРА БЪЛГАРИЯ АД</v>
      </c>
      <c r="B221" s="623" t="str">
        <f t="shared" si="22"/>
        <v>131104838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ЕУРОТЕРРА БЪЛГАРИЯ АД</v>
      </c>
      <c r="B222" s="623" t="str">
        <f t="shared" si="22"/>
        <v>131104838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4420</v>
      </c>
    </row>
    <row r="223" spans="1:8">
      <c r="A223" s="623" t="str">
        <f t="shared" si="21"/>
        <v>ЕУРОТЕРРА БЪЛГАРИЯ АД</v>
      </c>
      <c r="B223" s="623" t="str">
        <f t="shared" si="22"/>
        <v>131104838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ЕУРОТЕРРА БЪЛГАРИЯ АД</v>
      </c>
      <c r="B224" s="623" t="str">
        <f t="shared" si="22"/>
        <v>131104838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ЕУРОТЕРРА БЪЛГАРИЯ АД</v>
      </c>
      <c r="B225" s="623" t="str">
        <f t="shared" si="22"/>
        <v>131104838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ЕУРОТЕРРА БЪЛГАРИЯ АД</v>
      </c>
      <c r="B226" s="623" t="str">
        <f t="shared" si="22"/>
        <v>131104838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ЕУРОТЕРРА БЪЛГАРИЯ АД</v>
      </c>
      <c r="B227" s="623" t="str">
        <f t="shared" si="22"/>
        <v>131104838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ЕУРОТЕРРА БЪЛГАРИЯ АД</v>
      </c>
      <c r="B228" s="623" t="str">
        <f t="shared" si="22"/>
        <v>131104838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ЕУРОТЕРРА БЪЛГАРИЯ АД</v>
      </c>
      <c r="B229" s="623" t="str">
        <f t="shared" si="22"/>
        <v>131104838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ЕУРОТЕРРА БЪЛГАРИЯ АД</v>
      </c>
      <c r="B230" s="623" t="str">
        <f t="shared" si="22"/>
        <v>131104838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ЕУРОТЕРРА БЪЛГАРИЯ АД</v>
      </c>
      <c r="B231" s="623" t="str">
        <f t="shared" si="22"/>
        <v>131104838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ЕУРОТЕРРА БЪЛГАРИЯ АД</v>
      </c>
      <c r="B232" s="623" t="str">
        <f t="shared" si="22"/>
        <v>131104838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ЕУРОТЕРРА БЪЛГАРИЯ АД</v>
      </c>
      <c r="B233" s="623" t="str">
        <f t="shared" si="22"/>
        <v>131104838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ЕУРОТЕРРА БЪЛГАРИЯ АД</v>
      </c>
      <c r="B234" s="623" t="str">
        <f t="shared" si="22"/>
        <v>131104838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ЕУРОТЕРРА БЪЛГАРИЯ АД</v>
      </c>
      <c r="B235" s="623" t="str">
        <f t="shared" si="22"/>
        <v>131104838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ЕУРОТЕРРА БЪЛГАРИЯ АД</v>
      </c>
      <c r="B236" s="623" t="str">
        <f t="shared" si="22"/>
        <v>131104838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4420</v>
      </c>
    </row>
    <row r="237" spans="1:8">
      <c r="A237" s="623" t="str">
        <f t="shared" si="21"/>
        <v>ЕУРОТЕРРА БЪЛГАРИЯ АД</v>
      </c>
      <c r="B237" s="623" t="str">
        <f t="shared" si="22"/>
        <v>131104838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ЕУРОТЕРРА БЪЛГАРИЯ АД</v>
      </c>
      <c r="B238" s="623" t="str">
        <f t="shared" si="22"/>
        <v>131104838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ЕУРОТЕРРА БЪЛГАРИЯ АД</v>
      </c>
      <c r="B239" s="623" t="str">
        <f t="shared" si="22"/>
        <v>131104838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4420</v>
      </c>
    </row>
    <row r="240" spans="1:8">
      <c r="A240" s="623" t="str">
        <f t="shared" si="21"/>
        <v>ЕУРОТЕРРА БЪЛГАРИЯ АД</v>
      </c>
      <c r="B240" s="623" t="str">
        <f t="shared" si="22"/>
        <v>131104838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ЕУРОТЕРРА БЪЛГАРИЯ АД</v>
      </c>
      <c r="B241" s="623" t="str">
        <f t="shared" si="22"/>
        <v>131104838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ЕУРОТЕРРА БЪЛГАРИЯ АД</v>
      </c>
      <c r="B242" s="623" t="str">
        <f t="shared" si="22"/>
        <v>131104838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ЕУРОТЕРРА БЪЛГАРИЯ АД</v>
      </c>
      <c r="B243" s="623" t="str">
        <f t="shared" si="22"/>
        <v>131104838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ЕУРОТЕРРА БЪЛГАРИЯ АД</v>
      </c>
      <c r="B244" s="623" t="str">
        <f t="shared" si="22"/>
        <v>131104838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ЕУРОТЕРРА БЪЛГАРИЯ АД</v>
      </c>
      <c r="B245" s="623" t="str">
        <f t="shared" si="22"/>
        <v>131104838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ЕУРОТЕРРА БЪЛГАРИЯ АД</v>
      </c>
      <c r="B246" s="623" t="str">
        <f t="shared" si="22"/>
        <v>131104838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ЕУРОТЕРРА БЪЛГАРИЯ АД</v>
      </c>
      <c r="B247" s="623" t="str">
        <f t="shared" si="22"/>
        <v>131104838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ЕУРОТЕРРА БЪЛГАРИЯ АД</v>
      </c>
      <c r="B248" s="623" t="str">
        <f t="shared" si="22"/>
        <v>131104838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ЕУРОТЕРРА БЪЛГАРИЯ АД</v>
      </c>
      <c r="B249" s="623" t="str">
        <f t="shared" si="22"/>
        <v>131104838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ЕУРОТЕРРА БЪЛГАРИЯ АД</v>
      </c>
      <c r="B250" s="623" t="str">
        <f t="shared" si="22"/>
        <v>131104838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ЕУРОТЕРРА БЪЛГАРИЯ АД</v>
      </c>
      <c r="B251" s="623" t="str">
        <f t="shared" si="22"/>
        <v>131104838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ЕУРОТЕРРА БЪЛГАРИЯ АД</v>
      </c>
      <c r="B252" s="623" t="str">
        <f t="shared" si="22"/>
        <v>131104838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ЕУРОТЕРРА БЪЛГАРИЯ АД</v>
      </c>
      <c r="B253" s="623" t="str">
        <f t="shared" si="22"/>
        <v>131104838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ЕУРОТЕРРА БЪЛГАРИЯ АД</v>
      </c>
      <c r="B254" s="623" t="str">
        <f t="shared" si="22"/>
        <v>131104838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ЕУРОТЕРРА БЪЛГАРИЯ АД</v>
      </c>
      <c r="B255" s="623" t="str">
        <f t="shared" si="22"/>
        <v>131104838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ЕУРОТЕРРА БЪЛГАРИЯ АД</v>
      </c>
      <c r="B256" s="623" t="str">
        <f t="shared" si="22"/>
        <v>131104838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ЕУРОТЕРРА БЪЛГАРИЯ АД</v>
      </c>
      <c r="B257" s="623" t="str">
        <f t="shared" si="22"/>
        <v>131104838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ЕУРОТЕРРА БЪЛГАРИЯ АД</v>
      </c>
      <c r="B258" s="623" t="str">
        <f t="shared" si="22"/>
        <v>131104838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ЕУРОТЕРРА БЪЛГАРИЯ АД</v>
      </c>
      <c r="B259" s="623" t="str">
        <f t="shared" si="22"/>
        <v>131104838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ЕУРОТЕРРА БЪЛГАРИЯ АД</v>
      </c>
      <c r="B260" s="623" t="str">
        <f t="shared" si="22"/>
        <v>131104838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ЕУРОТЕРРА БЪЛГАРИЯ АД</v>
      </c>
      <c r="B261" s="623" t="str">
        <f t="shared" si="22"/>
        <v>131104838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ЕУРОТЕРРА БЪЛГАРИЯ АД</v>
      </c>
      <c r="B262" s="623" t="str">
        <f t="shared" si="22"/>
        <v>131104838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6131</v>
      </c>
    </row>
    <row r="263" spans="1:8">
      <c r="A263" s="623" t="str">
        <f t="shared" si="21"/>
        <v>ЕУРОТЕРРА БЪЛГАРИЯ АД</v>
      </c>
      <c r="B263" s="623" t="str">
        <f t="shared" si="22"/>
        <v>131104838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ЕУРОТЕРРА БЪЛГАРИЯ АД</v>
      </c>
      <c r="B264" s="623" t="str">
        <f t="shared" si="22"/>
        <v>131104838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ЕУРОТЕРРА БЪЛГАРИЯ АД</v>
      </c>
      <c r="B265" s="623" t="str">
        <f t="shared" si="22"/>
        <v>131104838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ЕУРОТЕРРА БЪЛГАРИЯ АД</v>
      </c>
      <c r="B266" s="623" t="str">
        <f t="shared" si="22"/>
        <v>131104838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6131</v>
      </c>
    </row>
    <row r="267" spans="1:8">
      <c r="A267" s="623" t="str">
        <f t="shared" si="21"/>
        <v>ЕУРОТЕРРА БЪЛГАРИЯ АД</v>
      </c>
      <c r="B267" s="623" t="str">
        <f t="shared" si="22"/>
        <v>131104838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ЕУРОТЕРРА БЪЛГАРИЯ АД</v>
      </c>
      <c r="B268" s="623" t="str">
        <f t="shared" si="22"/>
        <v>131104838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ЕУРОТЕРРА БЪЛГАРИЯ АД</v>
      </c>
      <c r="B269" s="623" t="str">
        <f t="shared" si="22"/>
        <v>131104838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ЕУРОТЕРРА БЪЛГАРИЯ АД</v>
      </c>
      <c r="B270" s="623" t="str">
        <f t="shared" si="22"/>
        <v>131104838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ЕУРОТЕРРА БЪЛГАРИЯ АД</v>
      </c>
      <c r="B271" s="623" t="str">
        <f t="shared" si="22"/>
        <v>131104838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ЕУРОТЕРРА БЪЛГАРИЯ АД</v>
      </c>
      <c r="B272" s="623" t="str">
        <f t="shared" si="22"/>
        <v>131104838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ЕУРОТЕРРА БЪЛГАРИЯ АД</v>
      </c>
      <c r="B273" s="623" t="str">
        <f t="shared" si="22"/>
        <v>131104838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ЕУРОТЕРРА БЪЛГАРИЯ АД</v>
      </c>
      <c r="B274" s="623" t="str">
        <f t="shared" si="22"/>
        <v>131104838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ЕУРОТЕРРА БЪЛГАРИЯ АД</v>
      </c>
      <c r="B275" s="623" t="str">
        <f t="shared" si="22"/>
        <v>131104838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ЕУРОТЕРРА БЪЛГАРИЯ АД</v>
      </c>
      <c r="B276" s="623" t="str">
        <f t="shared" si="22"/>
        <v>131104838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ЕУРОТЕРРА БЪЛГАРИЯ АД</v>
      </c>
      <c r="B277" s="623" t="str">
        <f t="shared" si="22"/>
        <v>131104838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ЕУРОТЕРРА БЪЛГАРИЯ АД</v>
      </c>
      <c r="B278" s="623" t="str">
        <f t="shared" si="22"/>
        <v>131104838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ЕУРОТЕРРА БЪЛГАРИЯ АД</v>
      </c>
      <c r="B279" s="623" t="str">
        <f t="shared" si="22"/>
        <v>131104838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ЕУРОТЕРРА БЪЛГАРИЯ АД</v>
      </c>
      <c r="B280" s="623" t="str">
        <f t="shared" si="22"/>
        <v>131104838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6131</v>
      </c>
    </row>
    <row r="281" spans="1:8">
      <c r="A281" s="623" t="str">
        <f t="shared" si="21"/>
        <v>ЕУРОТЕРРА БЪЛГАРИЯ АД</v>
      </c>
      <c r="B281" s="623" t="str">
        <f t="shared" si="22"/>
        <v>131104838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ЕУРОТЕРРА БЪЛГАРИЯ АД</v>
      </c>
      <c r="B282" s="623" t="str">
        <f t="shared" ref="B282:B345" si="25">pdeBulstat</f>
        <v>131104838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ЕУРОТЕРРА БЪЛГАРИЯ АД</v>
      </c>
      <c r="B283" s="623" t="str">
        <f t="shared" si="25"/>
        <v>131104838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6131</v>
      </c>
    </row>
    <row r="284" spans="1:8">
      <c r="A284" s="623" t="str">
        <f t="shared" si="24"/>
        <v>ЕУРОТЕРРА БЪЛГАРИЯ АД</v>
      </c>
      <c r="B284" s="623" t="str">
        <f t="shared" si="25"/>
        <v>131104838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168</v>
      </c>
    </row>
    <row r="285" spans="1:8">
      <c r="A285" s="623" t="str">
        <f t="shared" si="24"/>
        <v>ЕУРОТЕРРА БЪЛГАРИЯ АД</v>
      </c>
      <c r="B285" s="623" t="str">
        <f t="shared" si="25"/>
        <v>131104838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ЕУРОТЕРРА БЪЛГАРИЯ АД</v>
      </c>
      <c r="B286" s="623" t="str">
        <f t="shared" si="25"/>
        <v>131104838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ЕУРОТЕРРА БЪЛГАРИЯ АД</v>
      </c>
      <c r="B287" s="623" t="str">
        <f t="shared" si="25"/>
        <v>131104838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ЕУРОТЕРРА БЪЛГАРИЯ АД</v>
      </c>
      <c r="B288" s="623" t="str">
        <f t="shared" si="25"/>
        <v>131104838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168</v>
      </c>
    </row>
    <row r="289" spans="1:8">
      <c r="A289" s="623" t="str">
        <f t="shared" si="24"/>
        <v>ЕУРОТЕРРА БЪЛГАРИЯ АД</v>
      </c>
      <c r="B289" s="623" t="str">
        <f t="shared" si="25"/>
        <v>131104838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ЕУРОТЕРРА БЪЛГАРИЯ АД</v>
      </c>
      <c r="B290" s="623" t="str">
        <f t="shared" si="25"/>
        <v>131104838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ЕУРОТЕРРА БЪЛГАРИЯ АД</v>
      </c>
      <c r="B291" s="623" t="str">
        <f t="shared" si="25"/>
        <v>131104838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ЕУРОТЕРРА БЪЛГАРИЯ АД</v>
      </c>
      <c r="B292" s="623" t="str">
        <f t="shared" si="25"/>
        <v>131104838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ЕУРОТЕРРА БЪЛГАРИЯ АД</v>
      </c>
      <c r="B293" s="623" t="str">
        <f t="shared" si="25"/>
        <v>131104838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ЕУРОТЕРРА БЪЛГАРИЯ АД</v>
      </c>
      <c r="B294" s="623" t="str">
        <f t="shared" si="25"/>
        <v>131104838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ЕУРОТЕРРА БЪЛГАРИЯ АД</v>
      </c>
      <c r="B295" s="623" t="str">
        <f t="shared" si="25"/>
        <v>131104838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ЕУРОТЕРРА БЪЛГАРИЯ АД</v>
      </c>
      <c r="B296" s="623" t="str">
        <f t="shared" si="25"/>
        <v>131104838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ЕУРОТЕРРА БЪЛГАРИЯ АД</v>
      </c>
      <c r="B297" s="623" t="str">
        <f t="shared" si="25"/>
        <v>131104838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ЕУРОТЕРРА БЪЛГАРИЯ АД</v>
      </c>
      <c r="B298" s="623" t="str">
        <f t="shared" si="25"/>
        <v>131104838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ЕУРОТЕРРА БЪЛГАРИЯ АД</v>
      </c>
      <c r="B299" s="623" t="str">
        <f t="shared" si="25"/>
        <v>131104838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ЕУРОТЕРРА БЪЛГАРИЯ АД</v>
      </c>
      <c r="B300" s="623" t="str">
        <f t="shared" si="25"/>
        <v>131104838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ЕУРОТЕРРА БЪЛГАРИЯ АД</v>
      </c>
      <c r="B301" s="623" t="str">
        <f t="shared" si="25"/>
        <v>131104838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ЕУРОТЕРРА БЪЛГАРИЯ АД</v>
      </c>
      <c r="B302" s="623" t="str">
        <f t="shared" si="25"/>
        <v>131104838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168</v>
      </c>
    </row>
    <row r="303" spans="1:8">
      <c r="A303" s="623" t="str">
        <f t="shared" si="24"/>
        <v>ЕУРОТЕРРА БЪЛГАРИЯ АД</v>
      </c>
      <c r="B303" s="623" t="str">
        <f t="shared" si="25"/>
        <v>131104838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ЕУРОТЕРРА БЪЛГАРИЯ АД</v>
      </c>
      <c r="B304" s="623" t="str">
        <f t="shared" si="25"/>
        <v>131104838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ЕУРОТЕРРА БЪЛГАРИЯ АД</v>
      </c>
      <c r="B305" s="623" t="str">
        <f t="shared" si="25"/>
        <v>131104838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168</v>
      </c>
    </row>
    <row r="306" spans="1:8">
      <c r="A306" s="623" t="str">
        <f t="shared" si="24"/>
        <v>ЕУРОТЕРРА БЪЛГАРИЯ АД</v>
      </c>
      <c r="B306" s="623" t="str">
        <f t="shared" si="25"/>
        <v>131104838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ЕУРОТЕРРА БЪЛГАРИЯ АД</v>
      </c>
      <c r="B307" s="623" t="str">
        <f t="shared" si="25"/>
        <v>131104838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ЕУРОТЕРРА БЪЛГАРИЯ АД</v>
      </c>
      <c r="B308" s="623" t="str">
        <f t="shared" si="25"/>
        <v>131104838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ЕУРОТЕРРА БЪЛГАРИЯ АД</v>
      </c>
      <c r="B309" s="623" t="str">
        <f t="shared" si="25"/>
        <v>131104838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ЕУРОТЕРРА БЪЛГАРИЯ АД</v>
      </c>
      <c r="B310" s="623" t="str">
        <f t="shared" si="25"/>
        <v>131104838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ЕУРОТЕРРА БЪЛГАРИЯ АД</v>
      </c>
      <c r="B311" s="623" t="str">
        <f t="shared" si="25"/>
        <v>131104838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ЕУРОТЕРРА БЪЛГАРИЯ АД</v>
      </c>
      <c r="B312" s="623" t="str">
        <f t="shared" si="25"/>
        <v>131104838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ЕУРОТЕРРА БЪЛГАРИЯ АД</v>
      </c>
      <c r="B313" s="623" t="str">
        <f t="shared" si="25"/>
        <v>131104838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ЕУРОТЕРРА БЪЛГАРИЯ АД</v>
      </c>
      <c r="B314" s="623" t="str">
        <f t="shared" si="25"/>
        <v>131104838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ЕУРОТЕРРА БЪЛГАРИЯ АД</v>
      </c>
      <c r="B315" s="623" t="str">
        <f t="shared" si="25"/>
        <v>131104838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ЕУРОТЕРРА БЪЛГАРИЯ АД</v>
      </c>
      <c r="B316" s="623" t="str">
        <f t="shared" si="25"/>
        <v>131104838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ЕУРОТЕРРА БЪЛГАРИЯ АД</v>
      </c>
      <c r="B317" s="623" t="str">
        <f t="shared" si="25"/>
        <v>131104838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ЕУРОТЕРРА БЪЛГАРИЯ АД</v>
      </c>
      <c r="B318" s="623" t="str">
        <f t="shared" si="25"/>
        <v>131104838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ЕУРОТЕРРА БЪЛГАРИЯ АД</v>
      </c>
      <c r="B319" s="623" t="str">
        <f t="shared" si="25"/>
        <v>131104838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ЕУРОТЕРРА БЪЛГАРИЯ АД</v>
      </c>
      <c r="B320" s="623" t="str">
        <f t="shared" si="25"/>
        <v>131104838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ЕУРОТЕРРА БЪЛГАРИЯ АД</v>
      </c>
      <c r="B321" s="623" t="str">
        <f t="shared" si="25"/>
        <v>131104838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ЕУРОТЕРРА БЪЛГАРИЯ АД</v>
      </c>
      <c r="B322" s="623" t="str">
        <f t="shared" si="25"/>
        <v>131104838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ЕУРОТЕРРА БЪЛГАРИЯ АД</v>
      </c>
      <c r="B323" s="623" t="str">
        <f t="shared" si="25"/>
        <v>131104838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ЕУРОТЕРРА БЪЛГАРИЯ АД</v>
      </c>
      <c r="B324" s="623" t="str">
        <f t="shared" si="25"/>
        <v>131104838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ЕУРОТЕРРА БЪЛГАРИЯ АД</v>
      </c>
      <c r="B325" s="623" t="str">
        <f t="shared" si="25"/>
        <v>131104838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ЕУРОТЕРРА БЪЛГАРИЯ АД</v>
      </c>
      <c r="B326" s="623" t="str">
        <f t="shared" si="25"/>
        <v>131104838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ЕУРОТЕРРА БЪЛГАРИЯ АД</v>
      </c>
      <c r="B327" s="623" t="str">
        <f t="shared" si="25"/>
        <v>131104838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ЕУРОТЕРРА БЪЛГАРИЯ АД</v>
      </c>
      <c r="B328" s="623" t="str">
        <f t="shared" si="25"/>
        <v>131104838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ЕУРОТЕРРА БЪЛГАРИЯ АД</v>
      </c>
      <c r="B329" s="623" t="str">
        <f t="shared" si="25"/>
        <v>131104838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ЕУРОТЕРРА БЪЛГАРИЯ АД</v>
      </c>
      <c r="B330" s="623" t="str">
        <f t="shared" si="25"/>
        <v>131104838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ЕУРОТЕРРА БЪЛГАРИЯ АД</v>
      </c>
      <c r="B331" s="623" t="str">
        <f t="shared" si="25"/>
        <v>131104838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ЕУРОТЕРРА БЪЛГАРИЯ АД</v>
      </c>
      <c r="B332" s="623" t="str">
        <f t="shared" si="25"/>
        <v>131104838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ЕУРОТЕРРА БЪЛГАРИЯ АД</v>
      </c>
      <c r="B333" s="623" t="str">
        <f t="shared" si="25"/>
        <v>131104838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ЕУРОТЕРРА БЪЛГАРИЯ АД</v>
      </c>
      <c r="B334" s="623" t="str">
        <f t="shared" si="25"/>
        <v>131104838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ЕУРОТЕРРА БЪЛГАРИЯ АД</v>
      </c>
      <c r="B335" s="623" t="str">
        <f t="shared" si="25"/>
        <v>131104838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ЕУРОТЕРРА БЪЛГАРИЯ АД</v>
      </c>
      <c r="B336" s="623" t="str">
        <f t="shared" si="25"/>
        <v>131104838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ЕУРОТЕРРА БЪЛГАРИЯ АД</v>
      </c>
      <c r="B337" s="623" t="str">
        <f t="shared" si="25"/>
        <v>131104838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ЕУРОТЕРРА БЪЛГАРИЯ АД</v>
      </c>
      <c r="B338" s="623" t="str">
        <f t="shared" si="25"/>
        <v>131104838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ЕУРОТЕРРА БЪЛГАРИЯ АД</v>
      </c>
      <c r="B339" s="623" t="str">
        <f t="shared" si="25"/>
        <v>131104838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ЕУРОТЕРРА БЪЛГАРИЯ АД</v>
      </c>
      <c r="B340" s="623" t="str">
        <f t="shared" si="25"/>
        <v>131104838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ЕУРОТЕРРА БЪЛГАРИЯ АД</v>
      </c>
      <c r="B341" s="623" t="str">
        <f t="shared" si="25"/>
        <v>131104838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ЕУРОТЕРРА БЪЛГАРИЯ АД</v>
      </c>
      <c r="B342" s="623" t="str">
        <f t="shared" si="25"/>
        <v>131104838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ЕУРОТЕРРА БЪЛГАРИЯ АД</v>
      </c>
      <c r="B343" s="623" t="str">
        <f t="shared" si="25"/>
        <v>131104838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ЕУРОТЕРРА БЪЛГАРИЯ АД</v>
      </c>
      <c r="B344" s="623" t="str">
        <f t="shared" si="25"/>
        <v>131104838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ЕУРОТЕРРА БЪЛГАРИЯ АД</v>
      </c>
      <c r="B345" s="623" t="str">
        <f t="shared" si="25"/>
        <v>131104838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ЕУРОТЕРРА БЪЛГАРИЯ АД</v>
      </c>
      <c r="B346" s="623" t="str">
        <f t="shared" ref="B346:B409" si="28">pdeBulstat</f>
        <v>131104838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ЕУРОТЕРРА БЪЛГАРИЯ АД</v>
      </c>
      <c r="B347" s="623" t="str">
        <f t="shared" si="28"/>
        <v>131104838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ЕУРОТЕРРА БЪЛГАРИЯ АД</v>
      </c>
      <c r="B348" s="623" t="str">
        <f t="shared" si="28"/>
        <v>131104838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ЕУРОТЕРРА БЪЛГАРИЯ АД</v>
      </c>
      <c r="B349" s="623" t="str">
        <f t="shared" si="28"/>
        <v>131104838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ЕУРОТЕРРА БЪЛГАРИЯ АД</v>
      </c>
      <c r="B350" s="623" t="str">
        <f t="shared" si="28"/>
        <v>131104838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3514</v>
      </c>
    </row>
    <row r="351" spans="1:8">
      <c r="A351" s="623" t="str">
        <f t="shared" si="27"/>
        <v>ЕУРОТЕРРА БЪЛГАРИЯ АД</v>
      </c>
      <c r="B351" s="623" t="str">
        <f t="shared" si="28"/>
        <v>131104838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ЕУРОТЕРРА БЪЛГАРИЯ АД</v>
      </c>
      <c r="B352" s="623" t="str">
        <f t="shared" si="28"/>
        <v>131104838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ЕУРОТЕРРА БЪЛГАРИЯ АД</v>
      </c>
      <c r="B353" s="623" t="str">
        <f t="shared" si="28"/>
        <v>131104838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ЕУРОТЕРРА БЪЛГАРИЯ АД</v>
      </c>
      <c r="B354" s="623" t="str">
        <f t="shared" si="28"/>
        <v>131104838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3514</v>
      </c>
    </row>
    <row r="355" spans="1:8">
      <c r="A355" s="623" t="str">
        <f t="shared" si="27"/>
        <v>ЕУРОТЕРРА БЪЛГАРИЯ АД</v>
      </c>
      <c r="B355" s="623" t="str">
        <f t="shared" si="28"/>
        <v>131104838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26389</v>
      </c>
    </row>
    <row r="356" spans="1:8">
      <c r="A356" s="623" t="str">
        <f t="shared" si="27"/>
        <v>ЕУРОТЕРРА БЪЛГАРИЯ АД</v>
      </c>
      <c r="B356" s="623" t="str">
        <f t="shared" si="28"/>
        <v>131104838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-21515</v>
      </c>
    </row>
    <row r="357" spans="1:8">
      <c r="A357" s="623" t="str">
        <f t="shared" si="27"/>
        <v>ЕУРОТЕРРА БЪЛГАРИЯ АД</v>
      </c>
      <c r="B357" s="623" t="str">
        <f t="shared" si="28"/>
        <v>131104838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-21515</v>
      </c>
    </row>
    <row r="358" spans="1:8">
      <c r="A358" s="623" t="str">
        <f t="shared" si="27"/>
        <v>ЕУРОТЕРРА БЪЛГАРИЯ АД</v>
      </c>
      <c r="B358" s="623" t="str">
        <f t="shared" si="28"/>
        <v>131104838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ЕУРОТЕРРА БЪЛГАРИЯ АД</v>
      </c>
      <c r="B359" s="623" t="str">
        <f t="shared" si="28"/>
        <v>131104838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ЕУРОТЕРРА БЪЛГАРИЯ АД</v>
      </c>
      <c r="B360" s="623" t="str">
        <f t="shared" si="28"/>
        <v>131104838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ЕУРОТЕРРА БЪЛГАРИЯ АД</v>
      </c>
      <c r="B361" s="623" t="str">
        <f t="shared" si="28"/>
        <v>131104838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ЕУРОТЕРРА БЪЛГАРИЯ АД</v>
      </c>
      <c r="B362" s="623" t="str">
        <f t="shared" si="28"/>
        <v>131104838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ЕУРОТЕРРА БЪЛГАРИЯ АД</v>
      </c>
      <c r="B363" s="623" t="str">
        <f t="shared" si="28"/>
        <v>131104838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ЕУРОТЕРРА БЪЛГАРИЯ АД</v>
      </c>
      <c r="B364" s="623" t="str">
        <f t="shared" si="28"/>
        <v>131104838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ЕУРОТЕРРА БЪЛГАРИЯ АД</v>
      </c>
      <c r="B365" s="623" t="str">
        <f t="shared" si="28"/>
        <v>131104838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ЕУРОТЕРРА БЪЛГАРИЯ АД</v>
      </c>
      <c r="B366" s="623" t="str">
        <f t="shared" si="28"/>
        <v>131104838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ЕУРОТЕРРА БЪЛГАРИЯ АД</v>
      </c>
      <c r="B367" s="623" t="str">
        <f t="shared" si="28"/>
        <v>131104838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ЕУРОТЕРРА БЪЛГАРИЯ АД</v>
      </c>
      <c r="B368" s="623" t="str">
        <f t="shared" si="28"/>
        <v>131104838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8388</v>
      </c>
    </row>
    <row r="369" spans="1:8">
      <c r="A369" s="623" t="str">
        <f t="shared" si="27"/>
        <v>ЕУРОТЕРРА БЪЛГАРИЯ АД</v>
      </c>
      <c r="B369" s="623" t="str">
        <f t="shared" si="28"/>
        <v>131104838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ЕУРОТЕРРА БЪЛГАРИЯ АД</v>
      </c>
      <c r="B370" s="623" t="str">
        <f t="shared" si="28"/>
        <v>131104838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ЕУРОТЕРРА БЪЛГАРИЯ АД</v>
      </c>
      <c r="B371" s="623" t="str">
        <f t="shared" si="28"/>
        <v>131104838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8388</v>
      </c>
    </row>
    <row r="372" spans="1:8">
      <c r="A372" s="623" t="str">
        <f t="shared" si="27"/>
        <v>ЕУРОТЕРРА БЪЛГАРИЯ АД</v>
      </c>
      <c r="B372" s="623" t="str">
        <f t="shared" si="28"/>
        <v>131104838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-4093</v>
      </c>
    </row>
    <row r="373" spans="1:8">
      <c r="A373" s="623" t="str">
        <f t="shared" si="27"/>
        <v>ЕУРОТЕРРА БЪЛГАРИЯ АД</v>
      </c>
      <c r="B373" s="623" t="str">
        <f t="shared" si="28"/>
        <v>131104838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ЕУРОТЕРРА БЪЛГАРИЯ АД</v>
      </c>
      <c r="B374" s="623" t="str">
        <f t="shared" si="28"/>
        <v>131104838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ЕУРОТЕРРА БЪЛГАРИЯ АД</v>
      </c>
      <c r="B375" s="623" t="str">
        <f t="shared" si="28"/>
        <v>131104838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ЕУРОТЕРРА БЪЛГАРИЯ АД</v>
      </c>
      <c r="B376" s="623" t="str">
        <f t="shared" si="28"/>
        <v>131104838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-4093</v>
      </c>
    </row>
    <row r="377" spans="1:8">
      <c r="A377" s="623" t="str">
        <f t="shared" si="27"/>
        <v>ЕУРОТЕРРА БЪЛГАРИЯ АД</v>
      </c>
      <c r="B377" s="623" t="str">
        <f t="shared" si="28"/>
        <v>131104838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ЕУРОТЕРРА БЪЛГАРИЯ АД</v>
      </c>
      <c r="B378" s="623" t="str">
        <f t="shared" si="28"/>
        <v>131104838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ЕУРОТЕРРА БЪЛГАРИЯ АД</v>
      </c>
      <c r="B379" s="623" t="str">
        <f t="shared" si="28"/>
        <v>131104838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ЕУРОТЕРРА БЪЛГАРИЯ АД</v>
      </c>
      <c r="B380" s="623" t="str">
        <f t="shared" si="28"/>
        <v>131104838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ЕУРОТЕРРА БЪЛГАРИЯ АД</v>
      </c>
      <c r="B381" s="623" t="str">
        <f t="shared" si="28"/>
        <v>131104838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ЕУРОТЕРРА БЪЛГАРИЯ АД</v>
      </c>
      <c r="B382" s="623" t="str">
        <f t="shared" si="28"/>
        <v>131104838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ЕУРОТЕРРА БЪЛГАРИЯ АД</v>
      </c>
      <c r="B383" s="623" t="str">
        <f t="shared" si="28"/>
        <v>131104838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ЕУРОТЕРРА БЪЛГАРИЯ АД</v>
      </c>
      <c r="B384" s="623" t="str">
        <f t="shared" si="28"/>
        <v>131104838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ЕУРОТЕРРА БЪЛГАРИЯ АД</v>
      </c>
      <c r="B385" s="623" t="str">
        <f t="shared" si="28"/>
        <v>131104838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ЕУРОТЕРРА БЪЛГАРИЯ АД</v>
      </c>
      <c r="B386" s="623" t="str">
        <f t="shared" si="28"/>
        <v>131104838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ЕУРОТЕРРА БЪЛГАРИЯ АД</v>
      </c>
      <c r="B387" s="623" t="str">
        <f t="shared" si="28"/>
        <v>131104838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ЕУРОТЕРРА БЪЛГАРИЯ АД</v>
      </c>
      <c r="B388" s="623" t="str">
        <f t="shared" si="28"/>
        <v>131104838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ЕУРОТЕРРА БЪЛГАРИЯ АД</v>
      </c>
      <c r="B389" s="623" t="str">
        <f t="shared" si="28"/>
        <v>131104838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ЕУРОТЕРРА БЪЛГАРИЯ АД</v>
      </c>
      <c r="B390" s="623" t="str">
        <f t="shared" si="28"/>
        <v>131104838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-4093</v>
      </c>
    </row>
    <row r="391" spans="1:8">
      <c r="A391" s="623" t="str">
        <f t="shared" si="27"/>
        <v>ЕУРОТЕРРА БЪЛГАРИЯ АД</v>
      </c>
      <c r="B391" s="623" t="str">
        <f t="shared" si="28"/>
        <v>131104838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ЕУРОТЕРРА БЪЛГАРИЯ АД</v>
      </c>
      <c r="B392" s="623" t="str">
        <f t="shared" si="28"/>
        <v>131104838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ЕУРОТЕРРА БЪЛГАРИЯ АД</v>
      </c>
      <c r="B393" s="623" t="str">
        <f t="shared" si="28"/>
        <v>131104838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-4093</v>
      </c>
    </row>
    <row r="394" spans="1:8">
      <c r="A394" s="623" t="str">
        <f t="shared" si="27"/>
        <v>ЕУРОТЕРРА БЪЛГАРИЯ АД</v>
      </c>
      <c r="B394" s="623" t="str">
        <f t="shared" si="28"/>
        <v>131104838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ЕУРОТЕРРА БЪЛГАРИЯ АД</v>
      </c>
      <c r="B395" s="623" t="str">
        <f t="shared" si="28"/>
        <v>131104838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ЕУРОТЕРРА БЪЛГАРИЯ АД</v>
      </c>
      <c r="B396" s="623" t="str">
        <f t="shared" si="28"/>
        <v>131104838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ЕУРОТЕРРА БЪЛГАРИЯ АД</v>
      </c>
      <c r="B397" s="623" t="str">
        <f t="shared" si="28"/>
        <v>131104838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ЕУРОТЕРРА БЪЛГАРИЯ АД</v>
      </c>
      <c r="B398" s="623" t="str">
        <f t="shared" si="28"/>
        <v>131104838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ЕУРОТЕРРА БЪЛГАРИЯ АД</v>
      </c>
      <c r="B399" s="623" t="str">
        <f t="shared" si="28"/>
        <v>131104838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ЕУРОТЕРРА БЪЛГАРИЯ АД</v>
      </c>
      <c r="B400" s="623" t="str">
        <f t="shared" si="28"/>
        <v>131104838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ЕУРОТЕРРА БЪЛГАРИЯ АД</v>
      </c>
      <c r="B401" s="623" t="str">
        <f t="shared" si="28"/>
        <v>131104838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ЕУРОТЕРРА БЪЛГАРИЯ АД</v>
      </c>
      <c r="B402" s="623" t="str">
        <f t="shared" si="28"/>
        <v>131104838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ЕУРОТЕРРА БЪЛГАРИЯ АД</v>
      </c>
      <c r="B403" s="623" t="str">
        <f t="shared" si="28"/>
        <v>131104838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ЕУРОТЕРРА БЪЛГАРИЯ АД</v>
      </c>
      <c r="B404" s="623" t="str">
        <f t="shared" si="28"/>
        <v>131104838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ЕУРОТЕРРА БЪЛГАРИЯ АД</v>
      </c>
      <c r="B405" s="623" t="str">
        <f t="shared" si="28"/>
        <v>131104838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ЕУРОТЕРРА БЪЛГАРИЯ АД</v>
      </c>
      <c r="B406" s="623" t="str">
        <f t="shared" si="28"/>
        <v>131104838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ЕУРОТЕРРА БЪЛГАРИЯ АД</v>
      </c>
      <c r="B407" s="623" t="str">
        <f t="shared" si="28"/>
        <v>131104838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ЕУРОТЕРРА БЪЛГАРИЯ АД</v>
      </c>
      <c r="B408" s="623" t="str">
        <f t="shared" si="28"/>
        <v>131104838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ЕУРОТЕРРА БЪЛГАРИЯ АД</v>
      </c>
      <c r="B409" s="623" t="str">
        <f t="shared" si="28"/>
        <v>131104838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ЕУРОТЕРРА БЪЛГАРИЯ АД</v>
      </c>
      <c r="B410" s="623" t="str">
        <f t="shared" ref="B410:B459" si="31">pdeBulstat</f>
        <v>131104838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ЕУРОТЕРРА БЪЛГАРИЯ АД</v>
      </c>
      <c r="B411" s="623" t="str">
        <f t="shared" si="31"/>
        <v>131104838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ЕУРОТЕРРА БЪЛГАРИЯ АД</v>
      </c>
      <c r="B412" s="623" t="str">
        <f t="shared" si="31"/>
        <v>131104838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ЕУРОТЕРРА БЪЛГАРИЯ АД</v>
      </c>
      <c r="B413" s="623" t="str">
        <f t="shared" si="31"/>
        <v>131104838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ЕУРОТЕРРА БЪЛГАРИЯ АД</v>
      </c>
      <c r="B414" s="623" t="str">
        <f t="shared" si="31"/>
        <v>131104838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ЕУРОТЕРРА БЪЛГАРИЯ АД</v>
      </c>
      <c r="B415" s="623" t="str">
        <f t="shared" si="31"/>
        <v>131104838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ЕУРОТЕРРА БЪЛГАРИЯ АД</v>
      </c>
      <c r="B416" s="623" t="str">
        <f t="shared" si="31"/>
        <v>131104838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10140</v>
      </c>
    </row>
    <row r="417" spans="1:8">
      <c r="A417" s="623" t="str">
        <f t="shared" si="30"/>
        <v>ЕУРОТЕРРА БЪЛГАРИЯ АД</v>
      </c>
      <c r="B417" s="623" t="str">
        <f t="shared" si="31"/>
        <v>131104838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ЕУРОТЕРРА БЪЛГАРИЯ АД</v>
      </c>
      <c r="B418" s="623" t="str">
        <f t="shared" si="31"/>
        <v>131104838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ЕУРОТЕРРА БЪЛГАРИЯ АД</v>
      </c>
      <c r="B419" s="623" t="str">
        <f t="shared" si="31"/>
        <v>131104838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ЕУРОТЕРРА БЪЛГАРИЯ АД</v>
      </c>
      <c r="B420" s="623" t="str">
        <f t="shared" si="31"/>
        <v>131104838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10140</v>
      </c>
    </row>
    <row r="421" spans="1:8">
      <c r="A421" s="623" t="str">
        <f t="shared" si="30"/>
        <v>ЕУРОТЕРРА БЪЛГАРИЯ АД</v>
      </c>
      <c r="B421" s="623" t="str">
        <f t="shared" si="31"/>
        <v>131104838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26389</v>
      </c>
    </row>
    <row r="422" spans="1:8">
      <c r="A422" s="623" t="str">
        <f t="shared" si="30"/>
        <v>ЕУРОТЕРРА БЪЛГАРИЯ АД</v>
      </c>
      <c r="B422" s="623" t="str">
        <f t="shared" si="31"/>
        <v>131104838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-21515</v>
      </c>
    </row>
    <row r="423" spans="1:8">
      <c r="A423" s="623" t="str">
        <f t="shared" si="30"/>
        <v>ЕУРОТЕРРА БЪЛГАРИЯ АД</v>
      </c>
      <c r="B423" s="623" t="str">
        <f t="shared" si="31"/>
        <v>131104838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-21515</v>
      </c>
    </row>
    <row r="424" spans="1:8">
      <c r="A424" s="623" t="str">
        <f t="shared" si="30"/>
        <v>ЕУРОТЕРРА БЪЛГАРИЯ АД</v>
      </c>
      <c r="B424" s="623" t="str">
        <f t="shared" si="31"/>
        <v>131104838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ЕУРОТЕРРА БЪЛГАРИЯ АД</v>
      </c>
      <c r="B425" s="623" t="str">
        <f t="shared" si="31"/>
        <v>131104838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ЕУРОТЕРРА БЪЛГАРИЯ АД</v>
      </c>
      <c r="B426" s="623" t="str">
        <f t="shared" si="31"/>
        <v>131104838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ЕУРОТЕРРА БЪЛГАРИЯ АД</v>
      </c>
      <c r="B427" s="623" t="str">
        <f t="shared" si="31"/>
        <v>131104838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ЕУРОТЕРРА БЪЛГАРИЯ АД</v>
      </c>
      <c r="B428" s="623" t="str">
        <f t="shared" si="31"/>
        <v>131104838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ЕУРОТЕРРА БЪЛГАРИЯ АД</v>
      </c>
      <c r="B429" s="623" t="str">
        <f t="shared" si="31"/>
        <v>131104838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ЕУРОТЕРРА БЪЛГАРИЯ АД</v>
      </c>
      <c r="B430" s="623" t="str">
        <f t="shared" si="31"/>
        <v>131104838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ЕУРОТЕРРА БЪЛГАРИЯ АД</v>
      </c>
      <c r="B431" s="623" t="str">
        <f t="shared" si="31"/>
        <v>131104838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ЕУРОТЕРРА БЪЛГАРИЯ АД</v>
      </c>
      <c r="B432" s="623" t="str">
        <f t="shared" si="31"/>
        <v>131104838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ЕУРОТЕРРА БЪЛГАРИЯ АД</v>
      </c>
      <c r="B433" s="623" t="str">
        <f t="shared" si="31"/>
        <v>131104838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ЕУРОТЕРРА БЪЛГАРИЯ АД</v>
      </c>
      <c r="B434" s="623" t="str">
        <f t="shared" si="31"/>
        <v>131104838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15014</v>
      </c>
    </row>
    <row r="435" spans="1:8">
      <c r="A435" s="623" t="str">
        <f t="shared" si="30"/>
        <v>ЕУРОТЕРРА БЪЛГАРИЯ АД</v>
      </c>
      <c r="B435" s="623" t="str">
        <f t="shared" si="31"/>
        <v>131104838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ЕУРОТЕРРА БЪЛГАРИЯ АД</v>
      </c>
      <c r="B436" s="623" t="str">
        <f t="shared" si="31"/>
        <v>131104838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ЕУРОТЕРРА БЪЛГАРИЯ АД</v>
      </c>
      <c r="B437" s="623" t="str">
        <f t="shared" si="31"/>
        <v>131104838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15014</v>
      </c>
    </row>
    <row r="438" spans="1:8">
      <c r="A438" s="623" t="str">
        <f t="shared" si="30"/>
        <v>ЕУРОТЕРРА БЪЛГАРИЯ АД</v>
      </c>
      <c r="B438" s="623" t="str">
        <f t="shared" si="31"/>
        <v>131104838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ЕУРОТЕРРА БЪЛГАРИЯ АД</v>
      </c>
      <c r="B439" s="623" t="str">
        <f t="shared" si="31"/>
        <v>131104838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ЕУРОТЕРРА БЪЛГАРИЯ АД</v>
      </c>
      <c r="B440" s="623" t="str">
        <f t="shared" si="31"/>
        <v>131104838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ЕУРОТЕРРА БЪЛГАРИЯ АД</v>
      </c>
      <c r="B441" s="623" t="str">
        <f t="shared" si="31"/>
        <v>131104838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ЕУРОТЕРРА БЪЛГАРИЯ АД</v>
      </c>
      <c r="B442" s="623" t="str">
        <f t="shared" si="31"/>
        <v>131104838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ЕУРОТЕРРА БЪЛГАРИЯ АД</v>
      </c>
      <c r="B443" s="623" t="str">
        <f t="shared" si="31"/>
        <v>131104838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ЕУРОТЕРРА БЪЛГАРИЯ АД</v>
      </c>
      <c r="B444" s="623" t="str">
        <f t="shared" si="31"/>
        <v>131104838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ЕУРОТЕРРА БЪЛГАРИЯ АД</v>
      </c>
      <c r="B445" s="623" t="str">
        <f t="shared" si="31"/>
        <v>131104838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ЕУРОТЕРРА БЪЛГАРИЯ АД</v>
      </c>
      <c r="B446" s="623" t="str">
        <f t="shared" si="31"/>
        <v>131104838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ЕУРОТЕРРА БЪЛГАРИЯ АД</v>
      </c>
      <c r="B447" s="623" t="str">
        <f t="shared" si="31"/>
        <v>131104838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ЕУРОТЕРРА БЪЛГАРИЯ АД</v>
      </c>
      <c r="B448" s="623" t="str">
        <f t="shared" si="31"/>
        <v>131104838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ЕУРОТЕРРА БЪЛГАРИЯ АД</v>
      </c>
      <c r="B449" s="623" t="str">
        <f t="shared" si="31"/>
        <v>131104838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ЕУРОТЕРРА БЪЛГАРИЯ АД</v>
      </c>
      <c r="B450" s="623" t="str">
        <f t="shared" si="31"/>
        <v>131104838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ЕУРОТЕРРА БЪЛГАРИЯ АД</v>
      </c>
      <c r="B451" s="623" t="str">
        <f t="shared" si="31"/>
        <v>131104838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ЕУРОТЕРРА БЪЛГАРИЯ АД</v>
      </c>
      <c r="B452" s="623" t="str">
        <f t="shared" si="31"/>
        <v>131104838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ЕУРОТЕРРА БЪЛГАРИЯ АД</v>
      </c>
      <c r="B453" s="623" t="str">
        <f t="shared" si="31"/>
        <v>131104838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ЕУРОТЕРРА БЪЛГАРИЯ АД</v>
      </c>
      <c r="B454" s="623" t="str">
        <f t="shared" si="31"/>
        <v>131104838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ЕУРОТЕРРА БЪЛГАРИЯ АД</v>
      </c>
      <c r="B455" s="623" t="str">
        <f t="shared" si="31"/>
        <v>131104838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ЕУРОТЕРРА БЪЛГАРИЯ АД</v>
      </c>
      <c r="B456" s="623" t="str">
        <f t="shared" si="31"/>
        <v>131104838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ЕУРОТЕРРА БЪЛГАРИЯ АД</v>
      </c>
      <c r="B457" s="623" t="str">
        <f t="shared" si="31"/>
        <v>131104838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ЕУРОТЕРРА БЪЛГАРИЯ АД</v>
      </c>
      <c r="B458" s="623" t="str">
        <f t="shared" si="31"/>
        <v>131104838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ЕУРОТЕРРА БЪЛГАРИЯ АД</v>
      </c>
      <c r="B459" s="623" t="str">
        <f t="shared" si="31"/>
        <v>131104838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39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ЕУРОТЕРРА БЪЛГАРИЯ АД</v>
      </c>
      <c r="B461" s="623" t="str">
        <f t="shared" ref="B461:B524" si="34">pdeBulstat</f>
        <v>131104838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ЕУРОТЕРРА БЪЛГАРИЯ АД</v>
      </c>
      <c r="B462" s="623" t="str">
        <f t="shared" si="34"/>
        <v>131104838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ЕУРОТЕРРА БЪЛГАРИЯ АД</v>
      </c>
      <c r="B463" s="623" t="str">
        <f t="shared" si="34"/>
        <v>131104838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53</v>
      </c>
    </row>
    <row r="464" spans="1:8">
      <c r="A464" s="623" t="str">
        <f t="shared" si="33"/>
        <v>ЕУРОТЕРРА БЪЛГАРИЯ АД</v>
      </c>
      <c r="B464" s="623" t="str">
        <f t="shared" si="34"/>
        <v>131104838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ЕУРОТЕРРА БЪЛГАРИЯ АД</v>
      </c>
      <c r="B465" s="623" t="str">
        <f t="shared" si="34"/>
        <v>131104838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93</v>
      </c>
    </row>
    <row r="466" spans="1:8">
      <c r="A466" s="623" t="str">
        <f t="shared" si="33"/>
        <v>ЕУРОТЕРРА БЪЛГАРИЯ АД</v>
      </c>
      <c r="B466" s="623" t="str">
        <f t="shared" si="34"/>
        <v>131104838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78</v>
      </c>
    </row>
    <row r="467" spans="1:8">
      <c r="A467" s="623" t="str">
        <f t="shared" si="33"/>
        <v>ЕУРОТЕРРА БЪЛГАРИЯ АД</v>
      </c>
      <c r="B467" s="623" t="str">
        <f t="shared" si="34"/>
        <v>131104838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ЕУРОТЕРРА БЪЛГАРИЯ АД</v>
      </c>
      <c r="B468" s="623" t="str">
        <f t="shared" si="34"/>
        <v>131104838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134</v>
      </c>
    </row>
    <row r="469" spans="1:8">
      <c r="A469" s="623" t="str">
        <f t="shared" si="33"/>
        <v>ЕУРОТЕРРА БЪЛГАРИЯ АД</v>
      </c>
      <c r="B469" s="623" t="str">
        <f t="shared" si="34"/>
        <v>131104838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358</v>
      </c>
    </row>
    <row r="470" spans="1:8">
      <c r="A470" s="623" t="str">
        <f t="shared" si="33"/>
        <v>ЕУРОТЕРРА БЪЛГАРИЯ АД</v>
      </c>
      <c r="B470" s="623" t="str">
        <f t="shared" si="34"/>
        <v>131104838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25523</v>
      </c>
    </row>
    <row r="471" spans="1:8">
      <c r="A471" s="623" t="str">
        <f t="shared" si="33"/>
        <v>ЕУРОТЕРРА БЪЛГАРИЯ АД</v>
      </c>
      <c r="B471" s="623" t="str">
        <f t="shared" si="34"/>
        <v>131104838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ЕУРОТЕРРА БЪЛГАРИЯ АД</v>
      </c>
      <c r="B472" s="623" t="str">
        <f t="shared" si="34"/>
        <v>131104838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ЕУРОТЕРРА БЪЛГАРИЯ АД</v>
      </c>
      <c r="B473" s="623" t="str">
        <f t="shared" si="34"/>
        <v>131104838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ЕУРОТЕРРА БЪЛГАРИЯ АД</v>
      </c>
      <c r="B474" s="623" t="str">
        <f t="shared" si="34"/>
        <v>131104838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ЕУРОТЕРРА БЪЛГАРИЯ АД</v>
      </c>
      <c r="B475" s="623" t="str">
        <f t="shared" si="34"/>
        <v>131104838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ЕУРОТЕРРА БЪЛГАРИЯ АД</v>
      </c>
      <c r="B476" s="623" t="str">
        <f t="shared" si="34"/>
        <v>131104838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ЕУРОТЕРРА БЪЛГАРИЯ АД</v>
      </c>
      <c r="B477" s="623" t="str">
        <f t="shared" si="34"/>
        <v>131104838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ЕУРОТЕРРА БЪЛГАРИЯ АД</v>
      </c>
      <c r="B478" s="623" t="str">
        <f t="shared" si="34"/>
        <v>131104838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ЕУРОТЕРРА БЪЛГАРИЯ АД</v>
      </c>
      <c r="B479" s="623" t="str">
        <f t="shared" si="34"/>
        <v>131104838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ЕУРОТЕРРА БЪЛГАРИЯ АД</v>
      </c>
      <c r="B480" s="623" t="str">
        <f t="shared" si="34"/>
        <v>131104838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ЕУРОТЕРРА БЪЛГАРИЯ АД</v>
      </c>
      <c r="B481" s="623" t="str">
        <f t="shared" si="34"/>
        <v>131104838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ЕУРОТЕРРА БЪЛГАРИЯ АД</v>
      </c>
      <c r="B482" s="623" t="str">
        <f t="shared" si="34"/>
        <v>131104838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ЕУРОТЕРРА БЪЛГАРИЯ АД</v>
      </c>
      <c r="B483" s="623" t="str">
        <f t="shared" si="34"/>
        <v>131104838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ЕУРОТЕРРА БЪЛГАРИЯ АД</v>
      </c>
      <c r="B484" s="623" t="str">
        <f t="shared" si="34"/>
        <v>131104838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ЕУРОТЕРРА БЪЛГАРИЯ АД</v>
      </c>
      <c r="B485" s="623" t="str">
        <f t="shared" si="34"/>
        <v>131104838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ЕУРОТЕРРА БЪЛГАРИЯ АД</v>
      </c>
      <c r="B486" s="623" t="str">
        <f t="shared" si="34"/>
        <v>131104838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ЕУРОТЕРРА БЪЛГАРИЯ АД</v>
      </c>
      <c r="B487" s="623" t="str">
        <f t="shared" si="34"/>
        <v>131104838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ЕУРОТЕРРА БЪЛГАРИЯ АД</v>
      </c>
      <c r="B488" s="623" t="str">
        <f t="shared" si="34"/>
        <v>131104838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ЕУРОТЕРРА БЪЛГАРИЯ АД</v>
      </c>
      <c r="B489" s="623" t="str">
        <f t="shared" si="34"/>
        <v>131104838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ЕУРОТЕРРА БЪЛГАРИЯ АД</v>
      </c>
      <c r="B490" s="623" t="str">
        <f t="shared" si="34"/>
        <v>131104838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25881</v>
      </c>
    </row>
    <row r="491" spans="1:8">
      <c r="A491" s="623" t="str">
        <f t="shared" si="33"/>
        <v>ЕУРОТЕРРА БЪЛГАРИЯ АД</v>
      </c>
      <c r="B491" s="623" t="str">
        <f t="shared" si="34"/>
        <v>131104838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ЕУРОТЕРРА БЪЛГАРИЯ АД</v>
      </c>
      <c r="B492" s="623" t="str">
        <f t="shared" si="34"/>
        <v>131104838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ЕУРОТЕРРА БЪЛГАРИЯ АД</v>
      </c>
      <c r="B493" s="623" t="str">
        <f t="shared" si="34"/>
        <v>131104838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ЕУРОТЕРРА БЪЛГАРИЯ АД</v>
      </c>
      <c r="B494" s="623" t="str">
        <f t="shared" si="34"/>
        <v>131104838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ЕУРОТЕРРА БЪЛГАРИЯ АД</v>
      </c>
      <c r="B495" s="623" t="str">
        <f t="shared" si="34"/>
        <v>131104838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ЕУРОТЕРРА БЪЛГАРИЯ АД</v>
      </c>
      <c r="B496" s="623" t="str">
        <f t="shared" si="34"/>
        <v>131104838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3</v>
      </c>
    </row>
    <row r="497" spans="1:8">
      <c r="A497" s="623" t="str">
        <f t="shared" si="33"/>
        <v>ЕУРОТЕРРА БЪЛГАРИЯ АД</v>
      </c>
      <c r="B497" s="623" t="str">
        <f t="shared" si="34"/>
        <v>131104838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ЕУРОТЕРРА БЪЛГАРИЯ АД</v>
      </c>
      <c r="B498" s="623" t="str">
        <f t="shared" si="34"/>
        <v>131104838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ЕУРОТЕРРА БЪЛГАРИЯ АД</v>
      </c>
      <c r="B499" s="623" t="str">
        <f t="shared" si="34"/>
        <v>131104838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3</v>
      </c>
    </row>
    <row r="500" spans="1:8">
      <c r="A500" s="623" t="str">
        <f t="shared" si="33"/>
        <v>ЕУРОТЕРРА БЪЛГАРИЯ АД</v>
      </c>
      <c r="B500" s="623" t="str">
        <f t="shared" si="34"/>
        <v>131104838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ЕУРОТЕРРА БЪЛГАРИЯ АД</v>
      </c>
      <c r="B501" s="623" t="str">
        <f t="shared" si="34"/>
        <v>131104838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ЕУРОТЕРРА БЪЛГАРИЯ АД</v>
      </c>
      <c r="B502" s="623" t="str">
        <f t="shared" si="34"/>
        <v>131104838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ЕУРОТЕРРА БЪЛГАРИЯ АД</v>
      </c>
      <c r="B503" s="623" t="str">
        <f t="shared" si="34"/>
        <v>131104838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ЕУРОТЕРРА БЪЛГАРИЯ АД</v>
      </c>
      <c r="B504" s="623" t="str">
        <f t="shared" si="34"/>
        <v>131104838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ЕУРОТЕРРА БЪЛГАРИЯ АД</v>
      </c>
      <c r="B505" s="623" t="str">
        <f t="shared" si="34"/>
        <v>131104838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ЕУРОТЕРРА БЪЛГАРИЯ АД</v>
      </c>
      <c r="B506" s="623" t="str">
        <f t="shared" si="34"/>
        <v>131104838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ЕУРОТЕРРА БЪЛГАРИЯ АД</v>
      </c>
      <c r="B507" s="623" t="str">
        <f t="shared" si="34"/>
        <v>131104838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ЕУРОТЕРРА БЪЛГАРИЯ АД</v>
      </c>
      <c r="B508" s="623" t="str">
        <f t="shared" si="34"/>
        <v>131104838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ЕУРОТЕРРА БЪЛГАРИЯ АД</v>
      </c>
      <c r="B509" s="623" t="str">
        <f t="shared" si="34"/>
        <v>131104838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ЕУРОТЕРРА БЪЛГАРИЯ АД</v>
      </c>
      <c r="B510" s="623" t="str">
        <f t="shared" si="34"/>
        <v>131104838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ЕУРОТЕРРА БЪЛГАРИЯ АД</v>
      </c>
      <c r="B511" s="623" t="str">
        <f t="shared" si="34"/>
        <v>131104838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ЕУРОТЕРРА БЪЛГАРИЯ АД</v>
      </c>
      <c r="B512" s="623" t="str">
        <f t="shared" si="34"/>
        <v>131104838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ЕУРОТЕРРА БЪЛГАРИЯ АД</v>
      </c>
      <c r="B513" s="623" t="str">
        <f t="shared" si="34"/>
        <v>131104838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ЕУРОТЕРРА БЪЛГАРИЯ АД</v>
      </c>
      <c r="B514" s="623" t="str">
        <f t="shared" si="34"/>
        <v>131104838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ЕУРОТЕРРА БЪЛГАРИЯ АД</v>
      </c>
      <c r="B515" s="623" t="str">
        <f t="shared" si="34"/>
        <v>131104838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ЕУРОТЕРРА БЪЛГАРИЯ АД</v>
      </c>
      <c r="B516" s="623" t="str">
        <f t="shared" si="34"/>
        <v>131104838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ЕУРОТЕРРА БЪЛГАРИЯ АД</v>
      </c>
      <c r="B517" s="623" t="str">
        <f t="shared" si="34"/>
        <v>131104838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ЕУРОТЕРРА БЪЛГАРИЯ АД</v>
      </c>
      <c r="B518" s="623" t="str">
        <f t="shared" si="34"/>
        <v>131104838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ЕУРОТЕРРА БЪЛГАРИЯ АД</v>
      </c>
      <c r="B519" s="623" t="str">
        <f t="shared" si="34"/>
        <v>131104838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ЕУРОТЕРРА БЪЛГАРИЯ АД</v>
      </c>
      <c r="B520" s="623" t="str">
        <f t="shared" si="34"/>
        <v>131104838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3</v>
      </c>
    </row>
    <row r="521" spans="1:8">
      <c r="A521" s="623" t="str">
        <f t="shared" si="33"/>
        <v>ЕУРОТЕРРА БЪЛГАРИЯ АД</v>
      </c>
      <c r="B521" s="623" t="str">
        <f t="shared" si="34"/>
        <v>131104838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ЕУРОТЕРРА БЪЛГАРИЯ АД</v>
      </c>
      <c r="B522" s="623" t="str">
        <f t="shared" si="34"/>
        <v>131104838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ЕУРОТЕРРА БЪЛГАРИЯ АД</v>
      </c>
      <c r="B523" s="623" t="str">
        <f t="shared" si="34"/>
        <v>131104838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ЕУРОТЕРРА БЪЛГАРИЯ АД</v>
      </c>
      <c r="B524" s="623" t="str">
        <f t="shared" si="34"/>
        <v>131104838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ЕУРОТЕРРА БЪЛГАРИЯ АД</v>
      </c>
      <c r="B525" s="623" t="str">
        <f t="shared" ref="B525:B588" si="37">pdeBulstat</f>
        <v>131104838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ЕУРОТЕРРА БЪЛГАРИЯ АД</v>
      </c>
      <c r="B526" s="623" t="str">
        <f t="shared" si="37"/>
        <v>131104838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ЕУРОТЕРРА БЪЛГАРИЯ АД</v>
      </c>
      <c r="B527" s="623" t="str">
        <f t="shared" si="37"/>
        <v>131104838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ЕУРОТЕРРА БЪЛГАРИЯ АД</v>
      </c>
      <c r="B528" s="623" t="str">
        <f t="shared" si="37"/>
        <v>131104838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ЕУРОТЕРРА БЪЛГАРИЯ АД</v>
      </c>
      <c r="B529" s="623" t="str">
        <f t="shared" si="37"/>
        <v>131104838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ЕУРОТЕРРА БЪЛГАРИЯ АД</v>
      </c>
      <c r="B530" s="623" t="str">
        <f t="shared" si="37"/>
        <v>131104838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6594</v>
      </c>
    </row>
    <row r="531" spans="1:8">
      <c r="A531" s="623" t="str">
        <f t="shared" si="36"/>
        <v>ЕУРОТЕРРА БЪЛГАРИЯ АД</v>
      </c>
      <c r="B531" s="623" t="str">
        <f t="shared" si="37"/>
        <v>131104838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ЕУРОТЕРРА БЪЛГАРИЯ АД</v>
      </c>
      <c r="B532" s="623" t="str">
        <f t="shared" si="37"/>
        <v>131104838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ЕУРОТЕРРА БЪЛГАРИЯ АД</v>
      </c>
      <c r="B533" s="623" t="str">
        <f t="shared" si="37"/>
        <v>131104838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ЕУРОТЕРРА БЪЛГАРИЯ АД</v>
      </c>
      <c r="B534" s="623" t="str">
        <f t="shared" si="37"/>
        <v>131104838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ЕУРОТЕРРА БЪЛГАРИЯ АД</v>
      </c>
      <c r="B535" s="623" t="str">
        <f t="shared" si="37"/>
        <v>131104838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ЕУРОТЕРРА БЪЛГАРИЯ АД</v>
      </c>
      <c r="B536" s="623" t="str">
        <f t="shared" si="37"/>
        <v>131104838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ЕУРОТЕРРА БЪЛГАРИЯ АД</v>
      </c>
      <c r="B537" s="623" t="str">
        <f t="shared" si="37"/>
        <v>131104838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ЕУРОТЕРРА БЪЛГАРИЯ АД</v>
      </c>
      <c r="B538" s="623" t="str">
        <f t="shared" si="37"/>
        <v>131104838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ЕУРОТЕРРА БЪЛГАРИЯ АД</v>
      </c>
      <c r="B539" s="623" t="str">
        <f t="shared" si="37"/>
        <v>131104838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ЕУРОТЕРРА БЪЛГАРИЯ АД</v>
      </c>
      <c r="B540" s="623" t="str">
        <f t="shared" si="37"/>
        <v>131104838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ЕУРОТЕРРА БЪЛГАРИЯ АД</v>
      </c>
      <c r="B541" s="623" t="str">
        <f t="shared" si="37"/>
        <v>131104838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ЕУРОТЕРРА БЪЛГАРИЯ АД</v>
      </c>
      <c r="B542" s="623" t="str">
        <f t="shared" si="37"/>
        <v>131104838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ЕУРОТЕРРА БЪЛГАРИЯ АД</v>
      </c>
      <c r="B543" s="623" t="str">
        <f t="shared" si="37"/>
        <v>131104838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ЕУРОТЕРРА БЪЛГАРИЯ АД</v>
      </c>
      <c r="B544" s="623" t="str">
        <f t="shared" si="37"/>
        <v>131104838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ЕУРОТЕРРА БЪЛГАРИЯ АД</v>
      </c>
      <c r="B545" s="623" t="str">
        <f t="shared" si="37"/>
        <v>131104838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ЕУРОТЕРРА БЪЛГАРИЯ АД</v>
      </c>
      <c r="B546" s="623" t="str">
        <f t="shared" si="37"/>
        <v>131104838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ЕУРОТЕРРА БЪЛГАРИЯ АД</v>
      </c>
      <c r="B547" s="623" t="str">
        <f t="shared" si="37"/>
        <v>131104838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ЕУРОТЕРРА БЪЛГАРИЯ АД</v>
      </c>
      <c r="B548" s="623" t="str">
        <f t="shared" si="37"/>
        <v>131104838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ЕУРОТЕРРА БЪЛГАРИЯ АД</v>
      </c>
      <c r="B549" s="623" t="str">
        <f t="shared" si="37"/>
        <v>131104838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ЕУРОТЕРРА БЪЛГАРИЯ АД</v>
      </c>
      <c r="B550" s="623" t="str">
        <f t="shared" si="37"/>
        <v>131104838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6594</v>
      </c>
    </row>
    <row r="551" spans="1:8">
      <c r="A551" s="623" t="str">
        <f t="shared" si="36"/>
        <v>ЕУРОТЕРРА БЪЛГАРИЯ АД</v>
      </c>
      <c r="B551" s="623" t="str">
        <f t="shared" si="37"/>
        <v>131104838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ЕУРОТЕРРА БЪЛГАРИЯ АД</v>
      </c>
      <c r="B552" s="623" t="str">
        <f t="shared" si="37"/>
        <v>131104838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ЕУРОТЕРРА БЪЛГАРИЯ АД</v>
      </c>
      <c r="B553" s="623" t="str">
        <f t="shared" si="37"/>
        <v>131104838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53</v>
      </c>
    </row>
    <row r="554" spans="1:8">
      <c r="A554" s="623" t="str">
        <f t="shared" si="36"/>
        <v>ЕУРОТЕРРА БЪЛГАРИЯ АД</v>
      </c>
      <c r="B554" s="623" t="str">
        <f t="shared" si="37"/>
        <v>131104838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ЕУРОТЕРРА БЪЛГАРИЯ АД</v>
      </c>
      <c r="B555" s="623" t="str">
        <f t="shared" si="37"/>
        <v>131104838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93</v>
      </c>
    </row>
    <row r="556" spans="1:8">
      <c r="A556" s="623" t="str">
        <f t="shared" si="36"/>
        <v>ЕУРОТЕРРА БЪЛГАРИЯ АД</v>
      </c>
      <c r="B556" s="623" t="str">
        <f t="shared" si="37"/>
        <v>131104838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81</v>
      </c>
    </row>
    <row r="557" spans="1:8">
      <c r="A557" s="623" t="str">
        <f t="shared" si="36"/>
        <v>ЕУРОТЕРРА БЪЛГАРИЯ АД</v>
      </c>
      <c r="B557" s="623" t="str">
        <f t="shared" si="37"/>
        <v>131104838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ЕУРОТЕРРА БЪЛГАРИЯ АД</v>
      </c>
      <c r="B558" s="623" t="str">
        <f t="shared" si="37"/>
        <v>131104838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134</v>
      </c>
    </row>
    <row r="559" spans="1:8">
      <c r="A559" s="623" t="str">
        <f t="shared" si="36"/>
        <v>ЕУРОТЕРРА БЪЛГАРИЯ АД</v>
      </c>
      <c r="B559" s="623" t="str">
        <f t="shared" si="37"/>
        <v>131104838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361</v>
      </c>
    </row>
    <row r="560" spans="1:8">
      <c r="A560" s="623" t="str">
        <f t="shared" si="36"/>
        <v>ЕУРОТЕРРА БЪЛГАРИЯ АД</v>
      </c>
      <c r="B560" s="623" t="str">
        <f t="shared" si="37"/>
        <v>131104838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18929</v>
      </c>
    </row>
    <row r="561" spans="1:8">
      <c r="A561" s="623" t="str">
        <f t="shared" si="36"/>
        <v>ЕУРОТЕРРА БЪЛГАРИЯ АД</v>
      </c>
      <c r="B561" s="623" t="str">
        <f t="shared" si="37"/>
        <v>131104838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ЕУРОТЕРРА БЪЛГАРИЯ АД</v>
      </c>
      <c r="B562" s="623" t="str">
        <f t="shared" si="37"/>
        <v>131104838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ЕУРОТЕРРА БЪЛГАРИЯ АД</v>
      </c>
      <c r="B563" s="623" t="str">
        <f t="shared" si="37"/>
        <v>131104838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ЕУРОТЕРРА БЪЛГАРИЯ АД</v>
      </c>
      <c r="B564" s="623" t="str">
        <f t="shared" si="37"/>
        <v>131104838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ЕУРОТЕРРА БЪЛГАРИЯ АД</v>
      </c>
      <c r="B565" s="623" t="str">
        <f t="shared" si="37"/>
        <v>131104838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ЕУРОТЕРРА БЪЛГАРИЯ АД</v>
      </c>
      <c r="B566" s="623" t="str">
        <f t="shared" si="37"/>
        <v>131104838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ЕУРОТЕРРА БЪЛГАРИЯ АД</v>
      </c>
      <c r="B567" s="623" t="str">
        <f t="shared" si="37"/>
        <v>131104838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ЕУРОТЕРРА БЪЛГАРИЯ АД</v>
      </c>
      <c r="B568" s="623" t="str">
        <f t="shared" si="37"/>
        <v>131104838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ЕУРОТЕРРА БЪЛГАРИЯ АД</v>
      </c>
      <c r="B569" s="623" t="str">
        <f t="shared" si="37"/>
        <v>131104838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ЕУРОТЕРРА БЪЛГАРИЯ АД</v>
      </c>
      <c r="B570" s="623" t="str">
        <f t="shared" si="37"/>
        <v>131104838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ЕУРОТЕРРА БЪЛГАРИЯ АД</v>
      </c>
      <c r="B571" s="623" t="str">
        <f t="shared" si="37"/>
        <v>131104838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ЕУРОТЕРРА БЪЛГАРИЯ АД</v>
      </c>
      <c r="B572" s="623" t="str">
        <f t="shared" si="37"/>
        <v>131104838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ЕУРОТЕРРА БЪЛГАРИЯ АД</v>
      </c>
      <c r="B573" s="623" t="str">
        <f t="shared" si="37"/>
        <v>131104838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ЕУРОТЕРРА БЪЛГАРИЯ АД</v>
      </c>
      <c r="B574" s="623" t="str">
        <f t="shared" si="37"/>
        <v>131104838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ЕУРОТЕРРА БЪЛГАРИЯ АД</v>
      </c>
      <c r="B575" s="623" t="str">
        <f t="shared" si="37"/>
        <v>131104838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ЕУРОТЕРРА БЪЛГАРИЯ АД</v>
      </c>
      <c r="B576" s="623" t="str">
        <f t="shared" si="37"/>
        <v>131104838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ЕУРОТЕРРА БЪЛГАРИЯ АД</v>
      </c>
      <c r="B577" s="623" t="str">
        <f t="shared" si="37"/>
        <v>131104838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ЕУРОТЕРРА БЪЛГАРИЯ АД</v>
      </c>
      <c r="B578" s="623" t="str">
        <f t="shared" si="37"/>
        <v>131104838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ЕУРОТЕРРА БЪЛГАРИЯ АД</v>
      </c>
      <c r="B579" s="623" t="str">
        <f t="shared" si="37"/>
        <v>131104838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ЕУРОТЕРРА БЪЛГАРИЯ АД</v>
      </c>
      <c r="B580" s="623" t="str">
        <f t="shared" si="37"/>
        <v>131104838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19290</v>
      </c>
    </row>
    <row r="581" spans="1:8">
      <c r="A581" s="623" t="str">
        <f t="shared" si="36"/>
        <v>ЕУРОТЕРРА БЪЛГАРИЯ АД</v>
      </c>
      <c r="B581" s="623" t="str">
        <f t="shared" si="37"/>
        <v>131104838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ЕУРОТЕРРА БЪЛГАРИЯ АД</v>
      </c>
      <c r="B582" s="623" t="str">
        <f t="shared" si="37"/>
        <v>131104838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ЕУРОТЕРРА БЪЛГАРИЯ АД</v>
      </c>
      <c r="B583" s="623" t="str">
        <f t="shared" si="37"/>
        <v>131104838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ЕУРОТЕРРА БЪЛГАРИЯ АД</v>
      </c>
      <c r="B584" s="623" t="str">
        <f t="shared" si="37"/>
        <v>131104838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ЕУРОТЕРРА БЪЛГАРИЯ АД</v>
      </c>
      <c r="B585" s="623" t="str">
        <f t="shared" si="37"/>
        <v>131104838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ЕУРОТЕРРА БЪЛГАРИЯ АД</v>
      </c>
      <c r="B586" s="623" t="str">
        <f t="shared" si="37"/>
        <v>131104838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ЕУРОТЕРРА БЪЛГАРИЯ АД</v>
      </c>
      <c r="B587" s="623" t="str">
        <f t="shared" si="37"/>
        <v>131104838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ЕУРОТЕРРА БЪЛГАРИЯ АД</v>
      </c>
      <c r="B588" s="623" t="str">
        <f t="shared" si="37"/>
        <v>131104838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ЕУРОТЕРРА БЪЛГАРИЯ АД</v>
      </c>
      <c r="B589" s="623" t="str">
        <f t="shared" ref="B589:B652" si="40">pdeBulstat</f>
        <v>131104838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ЕУРОТЕРРА БЪЛГАРИЯ АД</v>
      </c>
      <c r="B590" s="623" t="str">
        <f t="shared" si="40"/>
        <v>131104838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ЕУРОТЕРРА БЪЛГАРИЯ АД</v>
      </c>
      <c r="B591" s="623" t="str">
        <f t="shared" si="40"/>
        <v>131104838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ЕУРОТЕРРА БЪЛГАРИЯ АД</v>
      </c>
      <c r="B592" s="623" t="str">
        <f t="shared" si="40"/>
        <v>131104838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ЕУРОТЕРРА БЪЛГАРИЯ АД</v>
      </c>
      <c r="B593" s="623" t="str">
        <f t="shared" si="40"/>
        <v>131104838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ЕУРОТЕРРА БЪЛГАРИЯ АД</v>
      </c>
      <c r="B594" s="623" t="str">
        <f t="shared" si="40"/>
        <v>131104838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ЕУРОТЕРРА БЪЛГАРИЯ АД</v>
      </c>
      <c r="B595" s="623" t="str">
        <f t="shared" si="40"/>
        <v>131104838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ЕУРОТЕРРА БЪЛГАРИЯ АД</v>
      </c>
      <c r="B596" s="623" t="str">
        <f t="shared" si="40"/>
        <v>131104838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ЕУРОТЕРРА БЪЛГАРИЯ АД</v>
      </c>
      <c r="B597" s="623" t="str">
        <f t="shared" si="40"/>
        <v>131104838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ЕУРОТЕРРА БЪЛГАРИЯ АД</v>
      </c>
      <c r="B598" s="623" t="str">
        <f t="shared" si="40"/>
        <v>131104838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ЕУРОТЕРРА БЪЛГАРИЯ АД</v>
      </c>
      <c r="B599" s="623" t="str">
        <f t="shared" si="40"/>
        <v>131104838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ЕУРОТЕРРА БЪЛГАРИЯ АД</v>
      </c>
      <c r="B600" s="623" t="str">
        <f t="shared" si="40"/>
        <v>131104838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ЕУРОТЕРРА БЪЛГАРИЯ АД</v>
      </c>
      <c r="B601" s="623" t="str">
        <f t="shared" si="40"/>
        <v>131104838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ЕУРОТЕРРА БЪЛГАРИЯ АД</v>
      </c>
      <c r="B602" s="623" t="str">
        <f t="shared" si="40"/>
        <v>131104838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ЕУРОТЕРРА БЪЛГАРИЯ АД</v>
      </c>
      <c r="B603" s="623" t="str">
        <f t="shared" si="40"/>
        <v>131104838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ЕУРОТЕРРА БЪЛГАРИЯ АД</v>
      </c>
      <c r="B604" s="623" t="str">
        <f t="shared" si="40"/>
        <v>131104838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ЕУРОТЕРРА БЪЛГАРИЯ АД</v>
      </c>
      <c r="B605" s="623" t="str">
        <f t="shared" si="40"/>
        <v>131104838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ЕУРОТЕРРА БЪЛГАРИЯ АД</v>
      </c>
      <c r="B606" s="623" t="str">
        <f t="shared" si="40"/>
        <v>131104838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ЕУРОТЕРРА БЪЛГАРИЯ АД</v>
      </c>
      <c r="B607" s="623" t="str">
        <f t="shared" si="40"/>
        <v>131104838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ЕУРОТЕРРА БЪЛГАРИЯ АД</v>
      </c>
      <c r="B608" s="623" t="str">
        <f t="shared" si="40"/>
        <v>131104838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ЕУРОТЕРРА БЪЛГАРИЯ АД</v>
      </c>
      <c r="B609" s="623" t="str">
        <f t="shared" si="40"/>
        <v>131104838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ЕУРОТЕРРА БЪЛГАРИЯ АД</v>
      </c>
      <c r="B610" s="623" t="str">
        <f t="shared" si="40"/>
        <v>131104838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ЕУРОТЕРРА БЪЛГАРИЯ АД</v>
      </c>
      <c r="B611" s="623" t="str">
        <f t="shared" si="40"/>
        <v>131104838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ЕУРОТЕРРА БЪЛГАРИЯ АД</v>
      </c>
      <c r="B612" s="623" t="str">
        <f t="shared" si="40"/>
        <v>131104838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ЕУРОТЕРРА БЪЛГАРИЯ АД</v>
      </c>
      <c r="B613" s="623" t="str">
        <f t="shared" si="40"/>
        <v>131104838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ЕУРОТЕРРА БЪЛГАРИЯ АД</v>
      </c>
      <c r="B614" s="623" t="str">
        <f t="shared" si="40"/>
        <v>131104838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ЕУРОТЕРРА БЪЛГАРИЯ АД</v>
      </c>
      <c r="B615" s="623" t="str">
        <f t="shared" si="40"/>
        <v>131104838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ЕУРОТЕРРА БЪЛГАРИЯ АД</v>
      </c>
      <c r="B616" s="623" t="str">
        <f t="shared" si="40"/>
        <v>131104838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ЕУРОТЕРРА БЪЛГАРИЯ АД</v>
      </c>
      <c r="B617" s="623" t="str">
        <f t="shared" si="40"/>
        <v>131104838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ЕУРОТЕРРА БЪЛГАРИЯ АД</v>
      </c>
      <c r="B618" s="623" t="str">
        <f t="shared" si="40"/>
        <v>131104838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ЕУРОТЕРРА БЪЛГАРИЯ АД</v>
      </c>
      <c r="B619" s="623" t="str">
        <f t="shared" si="40"/>
        <v>131104838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ЕУРОТЕРРА БЪЛГАРИЯ АД</v>
      </c>
      <c r="B620" s="623" t="str">
        <f t="shared" si="40"/>
        <v>131104838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ЕУРОТЕРРА БЪЛГАРИЯ АД</v>
      </c>
      <c r="B621" s="623" t="str">
        <f t="shared" si="40"/>
        <v>131104838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ЕУРОТЕРРА БЪЛГАРИЯ АД</v>
      </c>
      <c r="B622" s="623" t="str">
        <f t="shared" si="40"/>
        <v>131104838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ЕУРОТЕРРА БЪЛГАРИЯ АД</v>
      </c>
      <c r="B623" s="623" t="str">
        <f t="shared" si="40"/>
        <v>131104838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ЕУРОТЕРРА БЪЛГАРИЯ АД</v>
      </c>
      <c r="B624" s="623" t="str">
        <f t="shared" si="40"/>
        <v>131104838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ЕУРОТЕРРА БЪЛГАРИЯ АД</v>
      </c>
      <c r="B625" s="623" t="str">
        <f t="shared" si="40"/>
        <v>131104838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ЕУРОТЕРРА БЪЛГАРИЯ АД</v>
      </c>
      <c r="B626" s="623" t="str">
        <f t="shared" si="40"/>
        <v>131104838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ЕУРОТЕРРА БЪЛГАРИЯ АД</v>
      </c>
      <c r="B627" s="623" t="str">
        <f t="shared" si="40"/>
        <v>131104838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ЕУРОТЕРРА БЪЛГАРИЯ АД</v>
      </c>
      <c r="B628" s="623" t="str">
        <f t="shared" si="40"/>
        <v>131104838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ЕУРОТЕРРА БЪЛГАРИЯ АД</v>
      </c>
      <c r="B629" s="623" t="str">
        <f t="shared" si="40"/>
        <v>131104838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ЕУРОТЕРРА БЪЛГАРИЯ АД</v>
      </c>
      <c r="B630" s="623" t="str">
        <f t="shared" si="40"/>
        <v>131104838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ЕУРОТЕРРА БЪЛГАРИЯ АД</v>
      </c>
      <c r="B631" s="623" t="str">
        <f t="shared" si="40"/>
        <v>131104838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ЕУРОТЕРРА БЪЛГАРИЯ АД</v>
      </c>
      <c r="B632" s="623" t="str">
        <f t="shared" si="40"/>
        <v>131104838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ЕУРОТЕРРА БЪЛГАРИЯ АД</v>
      </c>
      <c r="B633" s="623" t="str">
        <f t="shared" si="40"/>
        <v>131104838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ЕУРОТЕРРА БЪЛГАРИЯ АД</v>
      </c>
      <c r="B634" s="623" t="str">
        <f t="shared" si="40"/>
        <v>131104838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ЕУРОТЕРРА БЪЛГАРИЯ АД</v>
      </c>
      <c r="B635" s="623" t="str">
        <f t="shared" si="40"/>
        <v>131104838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ЕУРОТЕРРА БЪЛГАРИЯ АД</v>
      </c>
      <c r="B636" s="623" t="str">
        <f t="shared" si="40"/>
        <v>131104838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ЕУРОТЕРРА БЪЛГАРИЯ АД</v>
      </c>
      <c r="B637" s="623" t="str">
        <f t="shared" si="40"/>
        <v>131104838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ЕУРОТЕРРА БЪЛГАРИЯ АД</v>
      </c>
      <c r="B638" s="623" t="str">
        <f t="shared" si="40"/>
        <v>131104838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ЕУРОТЕРРА БЪЛГАРИЯ АД</v>
      </c>
      <c r="B639" s="623" t="str">
        <f t="shared" si="40"/>
        <v>131104838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ЕУРОТЕРРА БЪЛГАРИЯ АД</v>
      </c>
      <c r="B640" s="623" t="str">
        <f t="shared" si="40"/>
        <v>131104838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ЕУРОТЕРРА БЪЛГАРИЯ АД</v>
      </c>
      <c r="B641" s="623" t="str">
        <f t="shared" si="40"/>
        <v>131104838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ЕУРОТЕРРА БЪЛГАРИЯ АД</v>
      </c>
      <c r="B642" s="623" t="str">
        <f t="shared" si="40"/>
        <v>131104838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ЕУРОТЕРРА БЪЛГАРИЯ АД</v>
      </c>
      <c r="B643" s="623" t="str">
        <f t="shared" si="40"/>
        <v>131104838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53</v>
      </c>
    </row>
    <row r="644" spans="1:8">
      <c r="A644" s="623" t="str">
        <f t="shared" si="39"/>
        <v>ЕУРОТЕРРА БЪЛГАРИЯ АД</v>
      </c>
      <c r="B644" s="623" t="str">
        <f t="shared" si="40"/>
        <v>131104838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ЕУРОТЕРРА БЪЛГАРИЯ АД</v>
      </c>
      <c r="B645" s="623" t="str">
        <f t="shared" si="40"/>
        <v>131104838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93</v>
      </c>
    </row>
    <row r="646" spans="1:8">
      <c r="A646" s="623" t="str">
        <f t="shared" si="39"/>
        <v>ЕУРОТЕРРА БЪЛГАРИЯ АД</v>
      </c>
      <c r="B646" s="623" t="str">
        <f t="shared" si="40"/>
        <v>131104838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81</v>
      </c>
    </row>
    <row r="647" spans="1:8">
      <c r="A647" s="623" t="str">
        <f t="shared" si="39"/>
        <v>ЕУРОТЕРРА БЪЛГАРИЯ АД</v>
      </c>
      <c r="B647" s="623" t="str">
        <f t="shared" si="40"/>
        <v>131104838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ЕУРОТЕРРА БЪЛГАРИЯ АД</v>
      </c>
      <c r="B648" s="623" t="str">
        <f t="shared" si="40"/>
        <v>131104838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134</v>
      </c>
    </row>
    <row r="649" spans="1:8">
      <c r="A649" s="623" t="str">
        <f t="shared" si="39"/>
        <v>ЕУРОТЕРРА БЪЛГАРИЯ АД</v>
      </c>
      <c r="B649" s="623" t="str">
        <f t="shared" si="40"/>
        <v>131104838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361</v>
      </c>
    </row>
    <row r="650" spans="1:8">
      <c r="A650" s="623" t="str">
        <f t="shared" si="39"/>
        <v>ЕУРОТЕРРА БЪЛГАРИЯ АД</v>
      </c>
      <c r="B650" s="623" t="str">
        <f t="shared" si="40"/>
        <v>131104838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18929</v>
      </c>
    </row>
    <row r="651" spans="1:8">
      <c r="A651" s="623" t="str">
        <f t="shared" si="39"/>
        <v>ЕУРОТЕРРА БЪЛГАРИЯ АД</v>
      </c>
      <c r="B651" s="623" t="str">
        <f t="shared" si="40"/>
        <v>131104838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ЕУРОТЕРРА БЪЛГАРИЯ АД</v>
      </c>
      <c r="B652" s="623" t="str">
        <f t="shared" si="40"/>
        <v>131104838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ЕУРОТЕРРА БЪЛГАРИЯ АД</v>
      </c>
      <c r="B653" s="623" t="str">
        <f t="shared" ref="B653:B716" si="43">pdeBulstat</f>
        <v>131104838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ЕУРОТЕРРА БЪЛГАРИЯ АД</v>
      </c>
      <c r="B654" s="623" t="str">
        <f t="shared" si="43"/>
        <v>131104838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ЕУРОТЕРРА БЪЛГАРИЯ АД</v>
      </c>
      <c r="B655" s="623" t="str">
        <f t="shared" si="43"/>
        <v>131104838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ЕУРОТЕРРА БЪЛГАРИЯ АД</v>
      </c>
      <c r="B656" s="623" t="str">
        <f t="shared" si="43"/>
        <v>131104838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ЕУРОТЕРРА БЪЛГАРИЯ АД</v>
      </c>
      <c r="B657" s="623" t="str">
        <f t="shared" si="43"/>
        <v>131104838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ЕУРОТЕРРА БЪЛГАРИЯ АД</v>
      </c>
      <c r="B658" s="623" t="str">
        <f t="shared" si="43"/>
        <v>131104838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ЕУРОТЕРРА БЪЛГАРИЯ АД</v>
      </c>
      <c r="B659" s="623" t="str">
        <f t="shared" si="43"/>
        <v>131104838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ЕУРОТЕРРА БЪЛГАРИЯ АД</v>
      </c>
      <c r="B660" s="623" t="str">
        <f t="shared" si="43"/>
        <v>131104838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ЕУРОТЕРРА БЪЛГАРИЯ АД</v>
      </c>
      <c r="B661" s="623" t="str">
        <f t="shared" si="43"/>
        <v>131104838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ЕУРОТЕРРА БЪЛГАРИЯ АД</v>
      </c>
      <c r="B662" s="623" t="str">
        <f t="shared" si="43"/>
        <v>131104838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ЕУРОТЕРРА БЪЛГАРИЯ АД</v>
      </c>
      <c r="B663" s="623" t="str">
        <f t="shared" si="43"/>
        <v>131104838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ЕУРОТЕРРА БЪЛГАРИЯ АД</v>
      </c>
      <c r="B664" s="623" t="str">
        <f t="shared" si="43"/>
        <v>131104838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ЕУРОТЕРРА БЪЛГАРИЯ АД</v>
      </c>
      <c r="B665" s="623" t="str">
        <f t="shared" si="43"/>
        <v>131104838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ЕУРОТЕРРА БЪЛГАРИЯ АД</v>
      </c>
      <c r="B666" s="623" t="str">
        <f t="shared" si="43"/>
        <v>131104838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ЕУРОТЕРРА БЪЛГАРИЯ АД</v>
      </c>
      <c r="B667" s="623" t="str">
        <f t="shared" si="43"/>
        <v>131104838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ЕУРОТЕРРА БЪЛГАРИЯ АД</v>
      </c>
      <c r="B668" s="623" t="str">
        <f t="shared" si="43"/>
        <v>131104838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ЕУРОТЕРРА БЪЛГАРИЯ АД</v>
      </c>
      <c r="B669" s="623" t="str">
        <f t="shared" si="43"/>
        <v>131104838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ЕУРОТЕРРА БЪЛГАРИЯ АД</v>
      </c>
      <c r="B670" s="623" t="str">
        <f t="shared" si="43"/>
        <v>131104838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19290</v>
      </c>
    </row>
    <row r="671" spans="1:8">
      <c r="A671" s="623" t="str">
        <f t="shared" si="42"/>
        <v>ЕУРОТЕРРА БЪЛГАРИЯ АД</v>
      </c>
      <c r="B671" s="623" t="str">
        <f t="shared" si="43"/>
        <v>131104838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ЕУРОТЕРРА БЪЛГАРИЯ АД</v>
      </c>
      <c r="B672" s="623" t="str">
        <f t="shared" si="43"/>
        <v>131104838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ЕУРОТЕРРА БЪЛГАРИЯ АД</v>
      </c>
      <c r="B673" s="623" t="str">
        <f t="shared" si="43"/>
        <v>131104838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52</v>
      </c>
    </row>
    <row r="674" spans="1:8">
      <c r="A674" s="623" t="str">
        <f t="shared" si="42"/>
        <v>ЕУРОТЕРРА БЪЛГАРИЯ АД</v>
      </c>
      <c r="B674" s="623" t="str">
        <f t="shared" si="43"/>
        <v>131104838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ЕУРОТЕРРА БЪЛГАРИЯ АД</v>
      </c>
      <c r="B675" s="623" t="str">
        <f t="shared" si="43"/>
        <v>131104838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93</v>
      </c>
    </row>
    <row r="676" spans="1:8">
      <c r="A676" s="623" t="str">
        <f t="shared" si="42"/>
        <v>ЕУРОТЕРРА БЪЛГАРИЯ АД</v>
      </c>
      <c r="B676" s="623" t="str">
        <f t="shared" si="43"/>
        <v>131104838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59</v>
      </c>
    </row>
    <row r="677" spans="1:8">
      <c r="A677" s="623" t="str">
        <f t="shared" si="42"/>
        <v>ЕУРОТЕРРА БЪЛГАРИЯ АД</v>
      </c>
      <c r="B677" s="623" t="str">
        <f t="shared" si="43"/>
        <v>131104838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ЕУРОТЕРРА БЪЛГАРИЯ АД</v>
      </c>
      <c r="B678" s="623" t="str">
        <f t="shared" si="43"/>
        <v>131104838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134</v>
      </c>
    </row>
    <row r="679" spans="1:8">
      <c r="A679" s="623" t="str">
        <f t="shared" si="42"/>
        <v>ЕУРОТЕРРА БЪЛГАРИЯ АД</v>
      </c>
      <c r="B679" s="623" t="str">
        <f t="shared" si="43"/>
        <v>131104838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338</v>
      </c>
    </row>
    <row r="680" spans="1:8">
      <c r="A680" s="623" t="str">
        <f t="shared" si="42"/>
        <v>ЕУРОТЕРРА БЪЛГАРИЯ АД</v>
      </c>
      <c r="B680" s="623" t="str">
        <f t="shared" si="43"/>
        <v>131104838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3052</v>
      </c>
    </row>
    <row r="681" spans="1:8">
      <c r="A681" s="623" t="str">
        <f t="shared" si="42"/>
        <v>ЕУРОТЕРРА БЪЛГАРИЯ АД</v>
      </c>
      <c r="B681" s="623" t="str">
        <f t="shared" si="43"/>
        <v>131104838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ЕУРОТЕРРА БЪЛГАРИЯ АД</v>
      </c>
      <c r="B682" s="623" t="str">
        <f t="shared" si="43"/>
        <v>131104838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ЕУРОТЕРРА БЪЛГАРИЯ АД</v>
      </c>
      <c r="B683" s="623" t="str">
        <f t="shared" si="43"/>
        <v>131104838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ЕУРОТЕРРА БЪЛГАРИЯ АД</v>
      </c>
      <c r="B684" s="623" t="str">
        <f t="shared" si="43"/>
        <v>131104838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ЕУРОТЕРРА БЪЛГАРИЯ АД</v>
      </c>
      <c r="B685" s="623" t="str">
        <f t="shared" si="43"/>
        <v>131104838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ЕУРОТЕРРА БЪЛГАРИЯ АД</v>
      </c>
      <c r="B686" s="623" t="str">
        <f t="shared" si="43"/>
        <v>131104838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ЕУРОТЕРРА БЪЛГАРИЯ АД</v>
      </c>
      <c r="B687" s="623" t="str">
        <f t="shared" si="43"/>
        <v>131104838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ЕУРОТЕРРА БЪЛГАРИЯ АД</v>
      </c>
      <c r="B688" s="623" t="str">
        <f t="shared" si="43"/>
        <v>131104838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ЕУРОТЕРРА БЪЛГАРИЯ АД</v>
      </c>
      <c r="B689" s="623" t="str">
        <f t="shared" si="43"/>
        <v>131104838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ЕУРОТЕРРА БЪЛГАРИЯ АД</v>
      </c>
      <c r="B690" s="623" t="str">
        <f t="shared" si="43"/>
        <v>131104838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ЕУРОТЕРРА БЪЛГАРИЯ АД</v>
      </c>
      <c r="B691" s="623" t="str">
        <f t="shared" si="43"/>
        <v>131104838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ЕУРОТЕРРА БЪЛГАРИЯ АД</v>
      </c>
      <c r="B692" s="623" t="str">
        <f t="shared" si="43"/>
        <v>131104838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ЕУРОТЕРРА БЪЛГАРИЯ АД</v>
      </c>
      <c r="B693" s="623" t="str">
        <f t="shared" si="43"/>
        <v>131104838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ЕУРОТЕРРА БЪЛГАРИЯ АД</v>
      </c>
      <c r="B694" s="623" t="str">
        <f t="shared" si="43"/>
        <v>131104838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ЕУРОТЕРРА БЪЛГАРИЯ АД</v>
      </c>
      <c r="B695" s="623" t="str">
        <f t="shared" si="43"/>
        <v>131104838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ЕУРОТЕРРА БЪЛГАРИЯ АД</v>
      </c>
      <c r="B696" s="623" t="str">
        <f t="shared" si="43"/>
        <v>131104838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ЕУРОТЕРРА БЪЛГАРИЯ АД</v>
      </c>
      <c r="B697" s="623" t="str">
        <f t="shared" si="43"/>
        <v>131104838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ЕУРОТЕРРА БЪЛГАРИЯ АД</v>
      </c>
      <c r="B698" s="623" t="str">
        <f t="shared" si="43"/>
        <v>131104838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ЕУРОТЕРРА БЪЛГАРИЯ АД</v>
      </c>
      <c r="B699" s="623" t="str">
        <f t="shared" si="43"/>
        <v>131104838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ЕУРОТЕРРА БЪЛГАРИЯ АД</v>
      </c>
      <c r="B700" s="623" t="str">
        <f t="shared" si="43"/>
        <v>131104838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3390</v>
      </c>
    </row>
    <row r="701" spans="1:8">
      <c r="A701" s="623" t="str">
        <f t="shared" si="42"/>
        <v>ЕУРОТЕРРА БЪЛГАРИЯ АД</v>
      </c>
      <c r="B701" s="623" t="str">
        <f t="shared" si="43"/>
        <v>131104838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ЕУРОТЕРРА БЪЛГАРИЯ АД</v>
      </c>
      <c r="B702" s="623" t="str">
        <f t="shared" si="43"/>
        <v>131104838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ЕУРОТЕРРА БЪЛГАРИЯ АД</v>
      </c>
      <c r="B703" s="623" t="str">
        <f t="shared" si="43"/>
        <v>131104838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1</v>
      </c>
    </row>
    <row r="704" spans="1:8">
      <c r="A704" s="623" t="str">
        <f t="shared" si="42"/>
        <v>ЕУРОТЕРРА БЪЛГАРИЯ АД</v>
      </c>
      <c r="B704" s="623" t="str">
        <f t="shared" si="43"/>
        <v>131104838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ЕУРОТЕРРА БЪЛГАРИЯ АД</v>
      </c>
      <c r="B705" s="623" t="str">
        <f t="shared" si="43"/>
        <v>131104838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ЕУРОТЕРРА БЪЛГАРИЯ АД</v>
      </c>
      <c r="B706" s="623" t="str">
        <f t="shared" si="43"/>
        <v>131104838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4</v>
      </c>
    </row>
    <row r="707" spans="1:8">
      <c r="A707" s="623" t="str">
        <f t="shared" si="42"/>
        <v>ЕУРОТЕРРА БЪЛГАРИЯ АД</v>
      </c>
      <c r="B707" s="623" t="str">
        <f t="shared" si="43"/>
        <v>131104838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ЕУРОТЕРРА БЪЛГАРИЯ АД</v>
      </c>
      <c r="B708" s="623" t="str">
        <f t="shared" si="43"/>
        <v>131104838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ЕУРОТЕРРА БЪЛГАРИЯ АД</v>
      </c>
      <c r="B709" s="623" t="str">
        <f t="shared" si="43"/>
        <v>131104838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5</v>
      </c>
    </row>
    <row r="710" spans="1:8">
      <c r="A710" s="623" t="str">
        <f t="shared" si="42"/>
        <v>ЕУРОТЕРРА БЪЛГАРИЯ АД</v>
      </c>
      <c r="B710" s="623" t="str">
        <f t="shared" si="43"/>
        <v>131104838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166</v>
      </c>
    </row>
    <row r="711" spans="1:8">
      <c r="A711" s="623" t="str">
        <f t="shared" si="42"/>
        <v>ЕУРОТЕРРА БЪЛГАРИЯ АД</v>
      </c>
      <c r="B711" s="623" t="str">
        <f t="shared" si="43"/>
        <v>131104838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ЕУРОТЕРРА БЪЛГАРИЯ АД</v>
      </c>
      <c r="B712" s="623" t="str">
        <f t="shared" si="43"/>
        <v>131104838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ЕУРОТЕРРА БЪЛГАРИЯ АД</v>
      </c>
      <c r="B713" s="623" t="str">
        <f t="shared" si="43"/>
        <v>131104838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ЕУРОТЕРРА БЪЛГАРИЯ АД</v>
      </c>
      <c r="B714" s="623" t="str">
        <f t="shared" si="43"/>
        <v>131104838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ЕУРОТЕРРА БЪЛГАРИЯ АД</v>
      </c>
      <c r="B715" s="623" t="str">
        <f t="shared" si="43"/>
        <v>131104838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ЕУРОТЕРРА БЪЛГАРИЯ АД</v>
      </c>
      <c r="B716" s="623" t="str">
        <f t="shared" si="43"/>
        <v>131104838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ЕУРОТЕРРА БЪЛГАРИЯ АД</v>
      </c>
      <c r="B717" s="623" t="str">
        <f t="shared" ref="B717:B780" si="46">pdeBulstat</f>
        <v>131104838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ЕУРОТЕРРА БЪЛГАРИЯ АД</v>
      </c>
      <c r="B718" s="623" t="str">
        <f t="shared" si="46"/>
        <v>131104838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ЕУРОТЕРРА БЪЛГАРИЯ АД</v>
      </c>
      <c r="B719" s="623" t="str">
        <f t="shared" si="46"/>
        <v>131104838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ЕУРОТЕРРА БЪЛГАРИЯ АД</v>
      </c>
      <c r="B720" s="623" t="str">
        <f t="shared" si="46"/>
        <v>131104838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ЕУРОТЕРРА БЪЛГАРИЯ АД</v>
      </c>
      <c r="B721" s="623" t="str">
        <f t="shared" si="46"/>
        <v>131104838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ЕУРОТЕРРА БЪЛГАРИЯ АД</v>
      </c>
      <c r="B722" s="623" t="str">
        <f t="shared" si="46"/>
        <v>131104838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ЕУРОТЕРРА БЪЛГАРИЯ АД</v>
      </c>
      <c r="B723" s="623" t="str">
        <f t="shared" si="46"/>
        <v>131104838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ЕУРОТЕРРА БЪЛГАРИЯ АД</v>
      </c>
      <c r="B724" s="623" t="str">
        <f t="shared" si="46"/>
        <v>131104838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ЕУРОТЕРРА БЪЛГАРИЯ АД</v>
      </c>
      <c r="B725" s="623" t="str">
        <f t="shared" si="46"/>
        <v>131104838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ЕУРОТЕРРА БЪЛГАРИЯ АД</v>
      </c>
      <c r="B726" s="623" t="str">
        <f t="shared" si="46"/>
        <v>131104838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ЕУРОТЕРРА БЪЛГАРИЯ АД</v>
      </c>
      <c r="B727" s="623" t="str">
        <f t="shared" si="46"/>
        <v>131104838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ЕУРОТЕРРА БЪЛГАРИЯ АД</v>
      </c>
      <c r="B728" s="623" t="str">
        <f t="shared" si="46"/>
        <v>131104838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ЕУРОТЕРРА БЪЛГАРИЯ АД</v>
      </c>
      <c r="B729" s="623" t="str">
        <f t="shared" si="46"/>
        <v>131104838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ЕУРОТЕРРА БЪЛГАРИЯ АД</v>
      </c>
      <c r="B730" s="623" t="str">
        <f t="shared" si="46"/>
        <v>131104838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171</v>
      </c>
    </row>
    <row r="731" spans="1:8">
      <c r="A731" s="623" t="str">
        <f t="shared" si="45"/>
        <v>ЕУРОТЕРРА БЪЛГАРИЯ АД</v>
      </c>
      <c r="B731" s="623" t="str">
        <f t="shared" si="46"/>
        <v>131104838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ЕУРОТЕРРА БЪЛГАРИЯ АД</v>
      </c>
      <c r="B732" s="623" t="str">
        <f t="shared" si="46"/>
        <v>131104838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ЕУРОТЕРРА БЪЛГАРИЯ АД</v>
      </c>
      <c r="B733" s="623" t="str">
        <f t="shared" si="46"/>
        <v>131104838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ЕУРОТЕРРА БЪЛГАРИЯ АД</v>
      </c>
      <c r="B734" s="623" t="str">
        <f t="shared" si="46"/>
        <v>131104838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ЕУРОТЕРРА БЪЛГАРИЯ АД</v>
      </c>
      <c r="B735" s="623" t="str">
        <f t="shared" si="46"/>
        <v>131104838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ЕУРОТЕРРА БЪЛГАРИЯ АД</v>
      </c>
      <c r="B736" s="623" t="str">
        <f t="shared" si="46"/>
        <v>131104838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ЕУРОТЕРРА БЪЛГАРИЯ АД</v>
      </c>
      <c r="B737" s="623" t="str">
        <f t="shared" si="46"/>
        <v>131104838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ЕУРОТЕРРА БЪЛГАРИЯ АД</v>
      </c>
      <c r="B738" s="623" t="str">
        <f t="shared" si="46"/>
        <v>131104838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ЕУРОТЕРРА БЪЛГАРИЯ АД</v>
      </c>
      <c r="B739" s="623" t="str">
        <f t="shared" si="46"/>
        <v>131104838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ЕУРОТЕРРА БЪЛГАРИЯ АД</v>
      </c>
      <c r="B740" s="623" t="str">
        <f t="shared" si="46"/>
        <v>131104838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ЕУРОТЕРРА БЪЛГАРИЯ АД</v>
      </c>
      <c r="B741" s="623" t="str">
        <f t="shared" si="46"/>
        <v>131104838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ЕУРОТЕРРА БЪЛГАРИЯ АД</v>
      </c>
      <c r="B742" s="623" t="str">
        <f t="shared" si="46"/>
        <v>131104838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ЕУРОТЕРРА БЪЛГАРИЯ АД</v>
      </c>
      <c r="B743" s="623" t="str">
        <f t="shared" si="46"/>
        <v>131104838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ЕУРОТЕРРА БЪЛГАРИЯ АД</v>
      </c>
      <c r="B744" s="623" t="str">
        <f t="shared" si="46"/>
        <v>131104838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ЕУРОТЕРРА БЪЛГАРИЯ АД</v>
      </c>
      <c r="B745" s="623" t="str">
        <f t="shared" si="46"/>
        <v>131104838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ЕУРОТЕРРА БЪЛГАРИЯ АД</v>
      </c>
      <c r="B746" s="623" t="str">
        <f t="shared" si="46"/>
        <v>131104838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ЕУРОТЕРРА БЪЛГАРИЯ АД</v>
      </c>
      <c r="B747" s="623" t="str">
        <f t="shared" si="46"/>
        <v>131104838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ЕУРОТЕРРА БЪЛГАРИЯ АД</v>
      </c>
      <c r="B748" s="623" t="str">
        <f t="shared" si="46"/>
        <v>131104838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ЕУРОТЕРРА БЪЛГАРИЯ АД</v>
      </c>
      <c r="B749" s="623" t="str">
        <f t="shared" si="46"/>
        <v>131104838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ЕУРОТЕРРА БЪЛГАРИЯ АД</v>
      </c>
      <c r="B750" s="623" t="str">
        <f t="shared" si="46"/>
        <v>131104838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ЕУРОТЕРРА БЪЛГАРИЯ АД</v>
      </c>
      <c r="B751" s="623" t="str">
        <f t="shared" si="46"/>
        <v>131104838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ЕУРОТЕРРА БЪЛГАРИЯ АД</v>
      </c>
      <c r="B752" s="623" t="str">
        <f t="shared" si="46"/>
        <v>131104838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ЕУРОТЕРРА БЪЛГАРИЯ АД</v>
      </c>
      <c r="B753" s="623" t="str">
        <f t="shared" si="46"/>
        <v>131104838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ЕУРОТЕРРА БЪЛГАРИЯ АД</v>
      </c>
      <c r="B754" s="623" t="str">
        <f t="shared" si="46"/>
        <v>131104838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ЕУРОТЕРРА БЪЛГАРИЯ АД</v>
      </c>
      <c r="B755" s="623" t="str">
        <f t="shared" si="46"/>
        <v>131104838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ЕУРОТЕРРА БЪЛГАРИЯ АД</v>
      </c>
      <c r="B756" s="623" t="str">
        <f t="shared" si="46"/>
        <v>131104838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ЕУРОТЕРРА БЪЛГАРИЯ АД</v>
      </c>
      <c r="B757" s="623" t="str">
        <f t="shared" si="46"/>
        <v>131104838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ЕУРОТЕРРА БЪЛГАРИЯ АД</v>
      </c>
      <c r="B758" s="623" t="str">
        <f t="shared" si="46"/>
        <v>131104838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ЕУРОТЕРРА БЪЛГАРИЯ АД</v>
      </c>
      <c r="B759" s="623" t="str">
        <f t="shared" si="46"/>
        <v>131104838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ЕУРОТЕРРА БЪЛГАРИЯ АД</v>
      </c>
      <c r="B760" s="623" t="str">
        <f t="shared" si="46"/>
        <v>131104838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ЕУРОТЕРРА БЪЛГАРИЯ АД</v>
      </c>
      <c r="B761" s="623" t="str">
        <f t="shared" si="46"/>
        <v>131104838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ЕУРОТЕРРА БЪЛГАРИЯ АД</v>
      </c>
      <c r="B762" s="623" t="str">
        <f t="shared" si="46"/>
        <v>131104838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ЕУРОТЕРРА БЪЛГАРИЯ АД</v>
      </c>
      <c r="B763" s="623" t="str">
        <f t="shared" si="46"/>
        <v>131104838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53</v>
      </c>
    </row>
    <row r="764" spans="1:8">
      <c r="A764" s="623" t="str">
        <f t="shared" si="45"/>
        <v>ЕУРОТЕРРА БЪЛГАРИЯ АД</v>
      </c>
      <c r="B764" s="623" t="str">
        <f t="shared" si="46"/>
        <v>131104838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ЕУРОТЕРРА БЪЛГАРИЯ АД</v>
      </c>
      <c r="B765" s="623" t="str">
        <f t="shared" si="46"/>
        <v>131104838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93</v>
      </c>
    </row>
    <row r="766" spans="1:8">
      <c r="A766" s="623" t="str">
        <f t="shared" si="45"/>
        <v>ЕУРОТЕРРА БЪЛГАРИЯ АД</v>
      </c>
      <c r="B766" s="623" t="str">
        <f t="shared" si="46"/>
        <v>131104838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63</v>
      </c>
    </row>
    <row r="767" spans="1:8">
      <c r="A767" s="623" t="str">
        <f t="shared" si="45"/>
        <v>ЕУРОТЕРРА БЪЛГАРИЯ АД</v>
      </c>
      <c r="B767" s="623" t="str">
        <f t="shared" si="46"/>
        <v>131104838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ЕУРОТЕРРА БЪЛГАРИЯ АД</v>
      </c>
      <c r="B768" s="623" t="str">
        <f t="shared" si="46"/>
        <v>131104838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134</v>
      </c>
    </row>
    <row r="769" spans="1:8">
      <c r="A769" s="623" t="str">
        <f t="shared" si="45"/>
        <v>ЕУРОТЕРРА БЪЛГАРИЯ АД</v>
      </c>
      <c r="B769" s="623" t="str">
        <f t="shared" si="46"/>
        <v>131104838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343</v>
      </c>
    </row>
    <row r="770" spans="1:8">
      <c r="A770" s="623" t="str">
        <f t="shared" si="45"/>
        <v>ЕУРОТЕРРА БЪЛГАРИЯ АД</v>
      </c>
      <c r="B770" s="623" t="str">
        <f t="shared" si="46"/>
        <v>131104838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3218</v>
      </c>
    </row>
    <row r="771" spans="1:8">
      <c r="A771" s="623" t="str">
        <f t="shared" si="45"/>
        <v>ЕУРОТЕРРА БЪЛГАРИЯ АД</v>
      </c>
      <c r="B771" s="623" t="str">
        <f t="shared" si="46"/>
        <v>131104838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ЕУРОТЕРРА БЪЛГАРИЯ АД</v>
      </c>
      <c r="B772" s="623" t="str">
        <f t="shared" si="46"/>
        <v>131104838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ЕУРОТЕРРА БЪЛГАРИЯ АД</v>
      </c>
      <c r="B773" s="623" t="str">
        <f t="shared" si="46"/>
        <v>131104838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ЕУРОТЕРРА БЪЛГАРИЯ АД</v>
      </c>
      <c r="B774" s="623" t="str">
        <f t="shared" si="46"/>
        <v>131104838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ЕУРОТЕРРА БЪЛГАРИЯ АД</v>
      </c>
      <c r="B775" s="623" t="str">
        <f t="shared" si="46"/>
        <v>131104838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ЕУРОТЕРРА БЪЛГАРИЯ АД</v>
      </c>
      <c r="B776" s="623" t="str">
        <f t="shared" si="46"/>
        <v>131104838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ЕУРОТЕРРА БЪЛГАРИЯ АД</v>
      </c>
      <c r="B777" s="623" t="str">
        <f t="shared" si="46"/>
        <v>131104838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ЕУРОТЕРРА БЪЛГАРИЯ АД</v>
      </c>
      <c r="B778" s="623" t="str">
        <f t="shared" si="46"/>
        <v>131104838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ЕУРОТЕРРА БЪЛГАРИЯ АД</v>
      </c>
      <c r="B779" s="623" t="str">
        <f t="shared" si="46"/>
        <v>131104838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ЕУРОТЕРРА БЪЛГАРИЯ АД</v>
      </c>
      <c r="B780" s="623" t="str">
        <f t="shared" si="46"/>
        <v>131104838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ЕУРОТЕРРА БЪЛГАРИЯ АД</v>
      </c>
      <c r="B781" s="623" t="str">
        <f t="shared" ref="B781:B844" si="49">pdeBulstat</f>
        <v>131104838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ЕУРОТЕРРА БЪЛГАРИЯ АД</v>
      </c>
      <c r="B782" s="623" t="str">
        <f t="shared" si="49"/>
        <v>131104838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ЕУРОТЕРРА БЪЛГАРИЯ АД</v>
      </c>
      <c r="B783" s="623" t="str">
        <f t="shared" si="49"/>
        <v>131104838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ЕУРОТЕРРА БЪЛГАРИЯ АД</v>
      </c>
      <c r="B784" s="623" t="str">
        <f t="shared" si="49"/>
        <v>131104838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ЕУРОТЕРРА БЪЛГАРИЯ АД</v>
      </c>
      <c r="B785" s="623" t="str">
        <f t="shared" si="49"/>
        <v>131104838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ЕУРОТЕРРА БЪЛГАРИЯ АД</v>
      </c>
      <c r="B786" s="623" t="str">
        <f t="shared" si="49"/>
        <v>131104838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ЕУРОТЕРРА БЪЛГАРИЯ АД</v>
      </c>
      <c r="B787" s="623" t="str">
        <f t="shared" si="49"/>
        <v>131104838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ЕУРОТЕРРА БЪЛГАРИЯ АД</v>
      </c>
      <c r="B788" s="623" t="str">
        <f t="shared" si="49"/>
        <v>131104838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ЕУРОТЕРРА БЪЛГАРИЯ АД</v>
      </c>
      <c r="B789" s="623" t="str">
        <f t="shared" si="49"/>
        <v>131104838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ЕУРОТЕРРА БЪЛГАРИЯ АД</v>
      </c>
      <c r="B790" s="623" t="str">
        <f t="shared" si="49"/>
        <v>131104838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3561</v>
      </c>
    </row>
    <row r="791" spans="1:8">
      <c r="A791" s="623" t="str">
        <f t="shared" si="48"/>
        <v>ЕУРОТЕРРА БЪЛГАРИЯ АД</v>
      </c>
      <c r="B791" s="623" t="str">
        <f t="shared" si="49"/>
        <v>131104838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ЕУРОТЕРРА БЪЛГАРИЯ АД</v>
      </c>
      <c r="B792" s="623" t="str">
        <f t="shared" si="49"/>
        <v>131104838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ЕУРОТЕРРА БЪЛГАРИЯ АД</v>
      </c>
      <c r="B793" s="623" t="str">
        <f t="shared" si="49"/>
        <v>131104838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ЕУРОТЕРРА БЪЛГАРИЯ АД</v>
      </c>
      <c r="B794" s="623" t="str">
        <f t="shared" si="49"/>
        <v>131104838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ЕУРОТЕРРА БЪЛГАРИЯ АД</v>
      </c>
      <c r="B795" s="623" t="str">
        <f t="shared" si="49"/>
        <v>131104838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ЕУРОТЕРРА БЪЛГАРИЯ АД</v>
      </c>
      <c r="B796" s="623" t="str">
        <f t="shared" si="49"/>
        <v>131104838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ЕУРОТЕРРА БЪЛГАРИЯ АД</v>
      </c>
      <c r="B797" s="623" t="str">
        <f t="shared" si="49"/>
        <v>131104838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ЕУРОТЕРРА БЪЛГАРИЯ АД</v>
      </c>
      <c r="B798" s="623" t="str">
        <f t="shared" si="49"/>
        <v>131104838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ЕУРОТЕРРА БЪЛГАРИЯ АД</v>
      </c>
      <c r="B799" s="623" t="str">
        <f t="shared" si="49"/>
        <v>131104838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ЕУРОТЕРРА БЪЛГАРИЯ АД</v>
      </c>
      <c r="B800" s="623" t="str">
        <f t="shared" si="49"/>
        <v>131104838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ЕУРОТЕРРА БЪЛГАРИЯ АД</v>
      </c>
      <c r="B801" s="623" t="str">
        <f t="shared" si="49"/>
        <v>131104838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ЕУРОТЕРРА БЪЛГАРИЯ АД</v>
      </c>
      <c r="B802" s="623" t="str">
        <f t="shared" si="49"/>
        <v>131104838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ЕУРОТЕРРА БЪЛГАРИЯ АД</v>
      </c>
      <c r="B803" s="623" t="str">
        <f t="shared" si="49"/>
        <v>131104838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ЕУРОТЕРРА БЪЛГАРИЯ АД</v>
      </c>
      <c r="B804" s="623" t="str">
        <f t="shared" si="49"/>
        <v>131104838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ЕУРОТЕРРА БЪЛГАРИЯ АД</v>
      </c>
      <c r="B805" s="623" t="str">
        <f t="shared" si="49"/>
        <v>131104838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ЕУРОТЕРРА БЪЛГАРИЯ АД</v>
      </c>
      <c r="B806" s="623" t="str">
        <f t="shared" si="49"/>
        <v>131104838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ЕУРОТЕРРА БЪЛГАРИЯ АД</v>
      </c>
      <c r="B807" s="623" t="str">
        <f t="shared" si="49"/>
        <v>131104838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ЕУРОТЕРРА БЪЛГАРИЯ АД</v>
      </c>
      <c r="B808" s="623" t="str">
        <f t="shared" si="49"/>
        <v>131104838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ЕУРОТЕРРА БЪЛГАРИЯ АД</v>
      </c>
      <c r="B809" s="623" t="str">
        <f t="shared" si="49"/>
        <v>131104838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ЕУРОТЕРРА БЪЛГАРИЯ АД</v>
      </c>
      <c r="B810" s="623" t="str">
        <f t="shared" si="49"/>
        <v>131104838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ЕУРОТЕРРА БЪЛГАРИЯ АД</v>
      </c>
      <c r="B811" s="623" t="str">
        <f t="shared" si="49"/>
        <v>131104838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ЕУРОТЕРРА БЪЛГАРИЯ АД</v>
      </c>
      <c r="B812" s="623" t="str">
        <f t="shared" si="49"/>
        <v>131104838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ЕУРОТЕРРА БЪЛГАРИЯ АД</v>
      </c>
      <c r="B813" s="623" t="str">
        <f t="shared" si="49"/>
        <v>131104838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ЕУРОТЕРРА БЪЛГАРИЯ АД</v>
      </c>
      <c r="B814" s="623" t="str">
        <f t="shared" si="49"/>
        <v>131104838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ЕУРОТЕРРА БЪЛГАРИЯ АД</v>
      </c>
      <c r="B815" s="623" t="str">
        <f t="shared" si="49"/>
        <v>131104838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ЕУРОТЕРРА БЪЛГАРИЯ АД</v>
      </c>
      <c r="B816" s="623" t="str">
        <f t="shared" si="49"/>
        <v>131104838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ЕУРОТЕРРА БЪЛГАРИЯ АД</v>
      </c>
      <c r="B817" s="623" t="str">
        <f t="shared" si="49"/>
        <v>131104838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ЕУРОТЕРРА БЪЛГАРИЯ АД</v>
      </c>
      <c r="B818" s="623" t="str">
        <f t="shared" si="49"/>
        <v>131104838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ЕУРОТЕРРА БЪЛГАРИЯ АД</v>
      </c>
      <c r="B819" s="623" t="str">
        <f t="shared" si="49"/>
        <v>131104838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ЕУРОТЕРРА БЪЛГАРИЯ АД</v>
      </c>
      <c r="B820" s="623" t="str">
        <f t="shared" si="49"/>
        <v>131104838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ЕУРОТЕРРА БЪЛГАРИЯ АД</v>
      </c>
      <c r="B821" s="623" t="str">
        <f t="shared" si="49"/>
        <v>131104838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ЕУРОТЕРРА БЪЛГАРИЯ АД</v>
      </c>
      <c r="B822" s="623" t="str">
        <f t="shared" si="49"/>
        <v>131104838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ЕУРОТЕРРА БЪЛГАРИЯ АД</v>
      </c>
      <c r="B823" s="623" t="str">
        <f t="shared" si="49"/>
        <v>131104838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ЕУРОТЕРРА БЪЛГАРИЯ АД</v>
      </c>
      <c r="B824" s="623" t="str">
        <f t="shared" si="49"/>
        <v>131104838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ЕУРОТЕРРА БЪЛГАРИЯ АД</v>
      </c>
      <c r="B825" s="623" t="str">
        <f t="shared" si="49"/>
        <v>131104838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ЕУРОТЕРРА БЪЛГАРИЯ АД</v>
      </c>
      <c r="B826" s="623" t="str">
        <f t="shared" si="49"/>
        <v>131104838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ЕУРОТЕРРА БЪЛГАРИЯ АД</v>
      </c>
      <c r="B827" s="623" t="str">
        <f t="shared" si="49"/>
        <v>131104838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ЕУРОТЕРРА БЪЛГАРИЯ АД</v>
      </c>
      <c r="B828" s="623" t="str">
        <f t="shared" si="49"/>
        <v>131104838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ЕУРОТЕРРА БЪЛГАРИЯ АД</v>
      </c>
      <c r="B829" s="623" t="str">
        <f t="shared" si="49"/>
        <v>131104838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ЕУРОТЕРРА БЪЛГАРИЯ АД</v>
      </c>
      <c r="B830" s="623" t="str">
        <f t="shared" si="49"/>
        <v>131104838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ЕУРОТЕРРА БЪЛГАРИЯ АД</v>
      </c>
      <c r="B831" s="623" t="str">
        <f t="shared" si="49"/>
        <v>131104838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ЕУРОТЕРРА БЪЛГАРИЯ АД</v>
      </c>
      <c r="B832" s="623" t="str">
        <f t="shared" si="49"/>
        <v>131104838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ЕУРОТЕРРА БЪЛГАРИЯ АД</v>
      </c>
      <c r="B833" s="623" t="str">
        <f t="shared" si="49"/>
        <v>131104838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ЕУРОТЕРРА БЪЛГАРИЯ АД</v>
      </c>
      <c r="B834" s="623" t="str">
        <f t="shared" si="49"/>
        <v>131104838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ЕУРОТЕРРА БЪЛГАРИЯ АД</v>
      </c>
      <c r="B835" s="623" t="str">
        <f t="shared" si="49"/>
        <v>131104838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ЕУРОТЕРРА БЪЛГАРИЯ АД</v>
      </c>
      <c r="B836" s="623" t="str">
        <f t="shared" si="49"/>
        <v>131104838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ЕУРОТЕРРА БЪЛГАРИЯ АД</v>
      </c>
      <c r="B837" s="623" t="str">
        <f t="shared" si="49"/>
        <v>131104838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ЕУРОТЕРРА БЪЛГАРИЯ АД</v>
      </c>
      <c r="B838" s="623" t="str">
        <f t="shared" si="49"/>
        <v>131104838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ЕУРОТЕРРА БЪЛГАРИЯ АД</v>
      </c>
      <c r="B839" s="623" t="str">
        <f t="shared" si="49"/>
        <v>131104838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ЕУРОТЕРРА БЪЛГАРИЯ АД</v>
      </c>
      <c r="B840" s="623" t="str">
        <f t="shared" si="49"/>
        <v>131104838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ЕУРОТЕРРА БЪЛГАРИЯ АД</v>
      </c>
      <c r="B841" s="623" t="str">
        <f t="shared" si="49"/>
        <v>131104838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ЕУРОТЕРРА БЪЛГАРИЯ АД</v>
      </c>
      <c r="B842" s="623" t="str">
        <f t="shared" si="49"/>
        <v>131104838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ЕУРОТЕРРА БЪЛГАРИЯ АД</v>
      </c>
      <c r="B843" s="623" t="str">
        <f t="shared" si="49"/>
        <v>131104838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ЕУРОТЕРРА БЪЛГАРИЯ АД</v>
      </c>
      <c r="B844" s="623" t="str">
        <f t="shared" si="49"/>
        <v>131104838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ЕУРОТЕРРА БЪЛГАРИЯ АД</v>
      </c>
      <c r="B845" s="623" t="str">
        <f t="shared" ref="B845:B910" si="52">pdeBulstat</f>
        <v>131104838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ЕУРОТЕРРА БЪЛГАРИЯ АД</v>
      </c>
      <c r="B846" s="623" t="str">
        <f t="shared" si="52"/>
        <v>131104838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ЕУРОТЕРРА БЪЛГАРИЯ АД</v>
      </c>
      <c r="B847" s="623" t="str">
        <f t="shared" si="52"/>
        <v>131104838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ЕУРОТЕРРА БЪЛГАРИЯ АД</v>
      </c>
      <c r="B848" s="623" t="str">
        <f t="shared" si="52"/>
        <v>131104838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ЕУРОТЕРРА БЪЛГАРИЯ АД</v>
      </c>
      <c r="B849" s="623" t="str">
        <f t="shared" si="52"/>
        <v>131104838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ЕУРОТЕРРА БЪЛГАРИЯ АД</v>
      </c>
      <c r="B850" s="623" t="str">
        <f t="shared" si="52"/>
        <v>131104838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ЕУРОТЕРРА БЪЛГАРИЯ АД</v>
      </c>
      <c r="B851" s="623" t="str">
        <f t="shared" si="52"/>
        <v>131104838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ЕУРОТЕРРА БЪЛГАРИЯ АД</v>
      </c>
      <c r="B852" s="623" t="str">
        <f t="shared" si="52"/>
        <v>131104838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ЕУРОТЕРРА БЪЛГАРИЯ АД</v>
      </c>
      <c r="B853" s="623" t="str">
        <f t="shared" si="52"/>
        <v>131104838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53</v>
      </c>
    </row>
    <row r="854" spans="1:8">
      <c r="A854" s="623" t="str">
        <f t="shared" si="51"/>
        <v>ЕУРОТЕРРА БЪЛГАРИЯ АД</v>
      </c>
      <c r="B854" s="623" t="str">
        <f t="shared" si="52"/>
        <v>131104838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ЕУРОТЕРРА БЪЛГАРИЯ АД</v>
      </c>
      <c r="B855" s="623" t="str">
        <f t="shared" si="52"/>
        <v>131104838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93</v>
      </c>
    </row>
    <row r="856" spans="1:8">
      <c r="A856" s="623" t="str">
        <f t="shared" si="51"/>
        <v>ЕУРОТЕРРА БЪЛГАРИЯ АД</v>
      </c>
      <c r="B856" s="623" t="str">
        <f t="shared" si="52"/>
        <v>131104838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63</v>
      </c>
    </row>
    <row r="857" spans="1:8">
      <c r="A857" s="623" t="str">
        <f t="shared" si="51"/>
        <v>ЕУРОТЕРРА БЪЛГАРИЯ АД</v>
      </c>
      <c r="B857" s="623" t="str">
        <f t="shared" si="52"/>
        <v>131104838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ЕУРОТЕРРА БЪЛГАРИЯ АД</v>
      </c>
      <c r="B858" s="623" t="str">
        <f t="shared" si="52"/>
        <v>131104838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134</v>
      </c>
    </row>
    <row r="859" spans="1:8">
      <c r="A859" s="623" t="str">
        <f t="shared" si="51"/>
        <v>ЕУРОТЕРРА БЪЛГАРИЯ АД</v>
      </c>
      <c r="B859" s="623" t="str">
        <f t="shared" si="52"/>
        <v>131104838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343</v>
      </c>
    </row>
    <row r="860" spans="1:8">
      <c r="A860" s="623" t="str">
        <f t="shared" si="51"/>
        <v>ЕУРОТЕРРА БЪЛГАРИЯ АД</v>
      </c>
      <c r="B860" s="623" t="str">
        <f t="shared" si="52"/>
        <v>131104838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3218</v>
      </c>
    </row>
    <row r="861" spans="1:8">
      <c r="A861" s="623" t="str">
        <f t="shared" si="51"/>
        <v>ЕУРОТЕРРА БЪЛГАРИЯ АД</v>
      </c>
      <c r="B861" s="623" t="str">
        <f t="shared" si="52"/>
        <v>131104838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ЕУРОТЕРРА БЪЛГАРИЯ АД</v>
      </c>
      <c r="B862" s="623" t="str">
        <f t="shared" si="52"/>
        <v>131104838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ЕУРОТЕРРА БЪЛГАРИЯ АД</v>
      </c>
      <c r="B863" s="623" t="str">
        <f t="shared" si="52"/>
        <v>131104838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ЕУРОТЕРРА БЪЛГАРИЯ АД</v>
      </c>
      <c r="B864" s="623" t="str">
        <f t="shared" si="52"/>
        <v>131104838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ЕУРОТЕРРА БЪЛГАРИЯ АД</v>
      </c>
      <c r="B865" s="623" t="str">
        <f t="shared" si="52"/>
        <v>131104838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ЕУРОТЕРРА БЪЛГАРИЯ АД</v>
      </c>
      <c r="B866" s="623" t="str">
        <f t="shared" si="52"/>
        <v>131104838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ЕУРОТЕРРА БЪЛГАРИЯ АД</v>
      </c>
      <c r="B867" s="623" t="str">
        <f t="shared" si="52"/>
        <v>131104838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ЕУРОТЕРРА БЪЛГАРИЯ АД</v>
      </c>
      <c r="B868" s="623" t="str">
        <f t="shared" si="52"/>
        <v>131104838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ЕУРОТЕРРА БЪЛГАРИЯ АД</v>
      </c>
      <c r="B869" s="623" t="str">
        <f t="shared" si="52"/>
        <v>131104838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ЕУРОТЕРРА БЪЛГАРИЯ АД</v>
      </c>
      <c r="B870" s="623" t="str">
        <f t="shared" si="52"/>
        <v>131104838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ЕУРОТЕРРА БЪЛГАРИЯ АД</v>
      </c>
      <c r="B871" s="623" t="str">
        <f t="shared" si="52"/>
        <v>131104838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ЕУРОТЕРРА БЪЛГАРИЯ АД</v>
      </c>
      <c r="B872" s="623" t="str">
        <f t="shared" si="52"/>
        <v>131104838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ЕУРОТЕРРА БЪЛГАРИЯ АД</v>
      </c>
      <c r="B873" s="623" t="str">
        <f t="shared" si="52"/>
        <v>131104838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ЕУРОТЕРРА БЪЛГАРИЯ АД</v>
      </c>
      <c r="B874" s="623" t="str">
        <f t="shared" si="52"/>
        <v>131104838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ЕУРОТЕРРА БЪЛГАРИЯ АД</v>
      </c>
      <c r="B875" s="623" t="str">
        <f t="shared" si="52"/>
        <v>131104838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ЕУРОТЕРРА БЪЛГАРИЯ АД</v>
      </c>
      <c r="B876" s="623" t="str">
        <f t="shared" si="52"/>
        <v>131104838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ЕУРОТЕРРА БЪЛГАРИЯ АД</v>
      </c>
      <c r="B877" s="623" t="str">
        <f t="shared" si="52"/>
        <v>131104838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ЕУРОТЕРРА БЪЛГАРИЯ АД</v>
      </c>
      <c r="B878" s="623" t="str">
        <f t="shared" si="52"/>
        <v>131104838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ЕУРОТЕРРА БЪЛГАРИЯ АД</v>
      </c>
      <c r="B879" s="623" t="str">
        <f t="shared" si="52"/>
        <v>131104838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ЕУРОТЕРРА БЪЛГАРИЯ АД</v>
      </c>
      <c r="B880" s="623" t="str">
        <f t="shared" si="52"/>
        <v>131104838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3561</v>
      </c>
    </row>
    <row r="881" spans="1:8">
      <c r="A881" s="623" t="str">
        <f t="shared" si="51"/>
        <v>ЕУРОТЕРРА БЪЛГАРИЯ АД</v>
      </c>
      <c r="B881" s="623" t="str">
        <f t="shared" si="52"/>
        <v>131104838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ЕУРОТЕРРА БЪЛГАРИЯ АД</v>
      </c>
      <c r="B882" s="623" t="str">
        <f t="shared" si="52"/>
        <v>131104838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ЕУРОТЕРРА БЪЛГАРИЯ АД</v>
      </c>
      <c r="B883" s="623" t="str">
        <f t="shared" si="52"/>
        <v>131104838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ЕУРОТЕРРА БЪЛГАРИЯ АД</v>
      </c>
      <c r="B884" s="623" t="str">
        <f t="shared" si="52"/>
        <v>131104838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ЕУРОТЕРРА БЪЛГАРИЯ АД</v>
      </c>
      <c r="B885" s="623" t="str">
        <f t="shared" si="52"/>
        <v>131104838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ЕУРОТЕРРА БЪЛГАРИЯ АД</v>
      </c>
      <c r="B886" s="623" t="str">
        <f t="shared" si="52"/>
        <v>131104838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18</v>
      </c>
    </row>
    <row r="887" spans="1:8">
      <c r="A887" s="623" t="str">
        <f t="shared" si="51"/>
        <v>ЕУРОТЕРРА БЪЛГАРИЯ АД</v>
      </c>
      <c r="B887" s="623" t="str">
        <f t="shared" si="52"/>
        <v>131104838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ЕУРОТЕРРА БЪЛГАРИЯ АД</v>
      </c>
      <c r="B888" s="623" t="str">
        <f t="shared" si="52"/>
        <v>131104838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ЕУРОТЕРРА БЪЛГАРИЯ АД</v>
      </c>
      <c r="B889" s="623" t="str">
        <f t="shared" si="52"/>
        <v>131104838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18</v>
      </c>
    </row>
    <row r="890" spans="1:8">
      <c r="A890" s="623" t="str">
        <f t="shared" si="51"/>
        <v>ЕУРОТЕРРА БЪЛГАРИЯ АД</v>
      </c>
      <c r="B890" s="623" t="str">
        <f t="shared" si="52"/>
        <v>131104838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15711</v>
      </c>
    </row>
    <row r="891" spans="1:8">
      <c r="A891" s="623" t="str">
        <f t="shared" si="51"/>
        <v>ЕУРОТЕРРА БЪЛГАРИЯ АД</v>
      </c>
      <c r="B891" s="623" t="str">
        <f t="shared" si="52"/>
        <v>131104838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ЕУРОТЕРРА БЪЛГАРИЯ АД</v>
      </c>
      <c r="B892" s="623" t="str">
        <f t="shared" si="52"/>
        <v>131104838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ЕУРОТЕРРА БЪЛГАРИЯ АД</v>
      </c>
      <c r="B893" s="623" t="str">
        <f t="shared" si="52"/>
        <v>131104838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ЕУРОТЕРРА БЪЛГАРИЯ АД</v>
      </c>
      <c r="B894" s="623" t="str">
        <f t="shared" si="52"/>
        <v>131104838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ЕУРОТЕРРА БЪЛГАРИЯ АД</v>
      </c>
      <c r="B895" s="623" t="str">
        <f t="shared" si="52"/>
        <v>131104838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ЕУРОТЕРРА БЪЛГАРИЯ АД</v>
      </c>
      <c r="B896" s="623" t="str">
        <f t="shared" si="52"/>
        <v>131104838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ЕУРОТЕРРА БЪЛГАРИЯ АД</v>
      </c>
      <c r="B897" s="623" t="str">
        <f t="shared" si="52"/>
        <v>131104838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ЕУРОТЕРРА БЪЛГАРИЯ АД</v>
      </c>
      <c r="B898" s="623" t="str">
        <f t="shared" si="52"/>
        <v>131104838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ЕУРОТЕРРА БЪЛГАРИЯ АД</v>
      </c>
      <c r="B899" s="623" t="str">
        <f t="shared" si="52"/>
        <v>131104838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ЕУРОТЕРРА БЪЛГАРИЯ АД</v>
      </c>
      <c r="B900" s="623" t="str">
        <f t="shared" si="52"/>
        <v>131104838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ЕУРОТЕРРА БЪЛГАРИЯ АД</v>
      </c>
      <c r="B901" s="623" t="str">
        <f t="shared" si="52"/>
        <v>131104838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ЕУРОТЕРРА БЪЛГАРИЯ АД</v>
      </c>
      <c r="B902" s="623" t="str">
        <f t="shared" si="52"/>
        <v>131104838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ЕУРОТЕРРА БЪЛГАРИЯ АД</v>
      </c>
      <c r="B903" s="623" t="str">
        <f t="shared" si="52"/>
        <v>131104838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ЕУРОТЕРРА БЪЛГАРИЯ АД</v>
      </c>
      <c r="B904" s="623" t="str">
        <f t="shared" si="52"/>
        <v>131104838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ЕУРОТЕРРА БЪЛГАРИЯ АД</v>
      </c>
      <c r="B905" s="623" t="str">
        <f t="shared" si="52"/>
        <v>131104838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ЕУРОТЕРРА БЪЛГАРИЯ АД</v>
      </c>
      <c r="B906" s="623" t="str">
        <f t="shared" si="52"/>
        <v>131104838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ЕУРОТЕРРА БЪЛГАРИЯ АД</v>
      </c>
      <c r="B907" s="623" t="str">
        <f t="shared" si="52"/>
        <v>131104838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ЕУРОТЕРРА БЪЛГАРИЯ АД</v>
      </c>
      <c r="B908" s="623" t="str">
        <f t="shared" si="52"/>
        <v>131104838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ЕУРОТЕРРА БЪЛГАРИЯ АД</v>
      </c>
      <c r="B909" s="623" t="str">
        <f t="shared" si="52"/>
        <v>131104838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ЕУРОТЕРРА БЪЛГАРИЯ АД</v>
      </c>
      <c r="B910" s="623" t="str">
        <f t="shared" si="52"/>
        <v>131104838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15729</v>
      </c>
    </row>
    <row r="911" spans="1:8" s="439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ЕУРОТЕРРА БЪЛГАРИЯ АД</v>
      </c>
      <c r="B912" s="623" t="str">
        <f t="shared" ref="B912:B975" si="55">pdeBulstat</f>
        <v>131104838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ЕУРОТЕРРА БЪЛГАРИЯ АД</v>
      </c>
      <c r="B913" s="623" t="str">
        <f t="shared" si="55"/>
        <v>131104838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ЕУРОТЕРРА БЪЛГАРИЯ АД</v>
      </c>
      <c r="B914" s="623" t="str">
        <f t="shared" si="55"/>
        <v>131104838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ЕУРОТЕРРА БЪЛГАРИЯ АД</v>
      </c>
      <c r="B915" s="623" t="str">
        <f t="shared" si="55"/>
        <v>131104838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ЕУРОТЕРРА БЪЛГАРИЯ АД</v>
      </c>
      <c r="B916" s="623" t="str">
        <f t="shared" si="55"/>
        <v>131104838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ЕУРОТЕРРА БЪЛГАРИЯ АД</v>
      </c>
      <c r="B917" s="623" t="str">
        <f t="shared" si="55"/>
        <v>131104838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ЕУРОТЕРРА БЪЛГАРИЯ АД</v>
      </c>
      <c r="B918" s="623" t="str">
        <f t="shared" si="55"/>
        <v>131104838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ЕУРОТЕРРА БЪЛГАРИЯ АД</v>
      </c>
      <c r="B919" s="623" t="str">
        <f t="shared" si="55"/>
        <v>131104838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ЕУРОТЕРРА БЪЛГАРИЯ АД</v>
      </c>
      <c r="B920" s="623" t="str">
        <f t="shared" si="55"/>
        <v>131104838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ЕУРОТЕРРА БЪЛГАРИЯ АД</v>
      </c>
      <c r="B921" s="623" t="str">
        <f t="shared" si="55"/>
        <v>131104838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ЕУРОТЕРРА БЪЛГАРИЯ АД</v>
      </c>
      <c r="B922" s="623" t="str">
        <f t="shared" si="55"/>
        <v>131104838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ЕУРОТЕРРА БЪЛГАРИЯ АД</v>
      </c>
      <c r="B923" s="623" t="str">
        <f t="shared" si="55"/>
        <v>131104838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15744</v>
      </c>
    </row>
    <row r="924" spans="1:8">
      <c r="A924" s="623" t="str">
        <f t="shared" si="54"/>
        <v>ЕУРОТЕРРА БЪЛГАРИЯ АД</v>
      </c>
      <c r="B924" s="623" t="str">
        <f t="shared" si="55"/>
        <v>131104838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15676</v>
      </c>
    </row>
    <row r="925" spans="1:8">
      <c r="A925" s="623" t="str">
        <f t="shared" si="54"/>
        <v>ЕУРОТЕРРА БЪЛГАРИЯ АД</v>
      </c>
      <c r="B925" s="623" t="str">
        <f t="shared" si="55"/>
        <v>131104838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66</v>
      </c>
    </row>
    <row r="926" spans="1:8">
      <c r="A926" s="623" t="str">
        <f t="shared" si="54"/>
        <v>ЕУРОТЕРРА БЪЛГАРИЯ АД</v>
      </c>
      <c r="B926" s="623" t="str">
        <f t="shared" si="55"/>
        <v>131104838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2</v>
      </c>
    </row>
    <row r="927" spans="1:8">
      <c r="A927" s="623" t="str">
        <f t="shared" si="54"/>
        <v>ЕУРОТЕРРА БЪЛГАРИЯ АД</v>
      </c>
      <c r="B927" s="623" t="str">
        <f t="shared" si="55"/>
        <v>131104838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48</v>
      </c>
    </row>
    <row r="928" spans="1:8">
      <c r="A928" s="623" t="str">
        <f t="shared" si="54"/>
        <v>ЕУРОТЕРРА БЪЛГАРИЯ АД</v>
      </c>
      <c r="B928" s="623" t="str">
        <f t="shared" si="55"/>
        <v>131104838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ЕУРОТЕРРА БЪЛГАРИЯ АД</v>
      </c>
      <c r="B929" s="623" t="str">
        <f t="shared" si="55"/>
        <v>131104838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ЕУРОТЕРРА БЪЛГАРИЯ АД</v>
      </c>
      <c r="B930" s="623" t="str">
        <f t="shared" si="55"/>
        <v>131104838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ЕУРОТЕРРА БЪЛГАРИЯ АД</v>
      </c>
      <c r="B931" s="623" t="str">
        <f t="shared" si="55"/>
        <v>131104838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ЕУРОТЕРРА БЪЛГАРИЯ АД</v>
      </c>
      <c r="B932" s="623" t="str">
        <f t="shared" si="55"/>
        <v>131104838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81</v>
      </c>
    </row>
    <row r="933" spans="1:8">
      <c r="A933" s="623" t="str">
        <f t="shared" si="54"/>
        <v>ЕУРОТЕРРА БЪЛГАРИЯ АД</v>
      </c>
      <c r="B933" s="623" t="str">
        <f t="shared" si="55"/>
        <v>131104838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ЕУРОТЕРРА БЪЛГАРИЯ АД</v>
      </c>
      <c r="B934" s="623" t="str">
        <f t="shared" si="55"/>
        <v>131104838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81</v>
      </c>
    </row>
    <row r="935" spans="1:8">
      <c r="A935" s="623" t="str">
        <f t="shared" si="54"/>
        <v>ЕУРОТЕРРА БЪЛГАРИЯ АД</v>
      </c>
      <c r="B935" s="623" t="str">
        <f t="shared" si="55"/>
        <v>131104838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ЕУРОТЕРРА БЪЛГАРИЯ АД</v>
      </c>
      <c r="B936" s="623" t="str">
        <f t="shared" si="55"/>
        <v>131104838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ЕУРОТЕРРА БЪЛГАРИЯ АД</v>
      </c>
      <c r="B937" s="623" t="str">
        <f t="shared" si="55"/>
        <v>131104838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ЕУРОТЕРРА БЪЛГАРИЯ АД</v>
      </c>
      <c r="B938" s="623" t="str">
        <f t="shared" si="55"/>
        <v>131104838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ЕУРОТЕРРА БЪЛГАРИЯ АД</v>
      </c>
      <c r="B939" s="623" t="str">
        <f t="shared" si="55"/>
        <v>131104838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ЕУРОТЕРРА БЪЛГАРИЯ АД</v>
      </c>
      <c r="B940" s="623" t="str">
        <f t="shared" si="55"/>
        <v>131104838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ЕУРОТЕРРА БЪЛГАРИЯ АД</v>
      </c>
      <c r="B941" s="623" t="str">
        <f t="shared" si="55"/>
        <v>131104838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ЕУРОТЕРРА БЪЛГАРИЯ АД</v>
      </c>
      <c r="B942" s="623" t="str">
        <f t="shared" si="55"/>
        <v>131104838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15873</v>
      </c>
    </row>
    <row r="943" spans="1:8">
      <c r="A943" s="623" t="str">
        <f t="shared" si="54"/>
        <v>ЕУРОТЕРРА БЪЛГАРИЯ АД</v>
      </c>
      <c r="B943" s="623" t="str">
        <f t="shared" si="55"/>
        <v>131104838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15873</v>
      </c>
    </row>
    <row r="944" spans="1:8">
      <c r="A944" s="623" t="str">
        <f t="shared" si="54"/>
        <v>ЕУРОТЕРРА БЪЛГАРИЯ АД</v>
      </c>
      <c r="B944" s="623" t="str">
        <f t="shared" si="55"/>
        <v>131104838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ЕУРОТЕРРА БЪЛГАРИЯ АД</v>
      </c>
      <c r="B945" s="623" t="str">
        <f t="shared" si="55"/>
        <v>131104838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ЕУРОТЕРРА БЪЛГАРИЯ АД</v>
      </c>
      <c r="B946" s="623" t="str">
        <f t="shared" si="55"/>
        <v>131104838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ЕУРОТЕРРА БЪЛГАРИЯ АД</v>
      </c>
      <c r="B947" s="623" t="str">
        <f t="shared" si="55"/>
        <v>131104838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ЕУРОТЕРРА БЪЛГАРИЯ АД</v>
      </c>
      <c r="B948" s="623" t="str">
        <f t="shared" si="55"/>
        <v>131104838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ЕУРОТЕРРА БЪЛГАРИЯ АД</v>
      </c>
      <c r="B949" s="623" t="str">
        <f t="shared" si="55"/>
        <v>131104838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ЕУРОТЕРРА БЪЛГАРИЯ АД</v>
      </c>
      <c r="B950" s="623" t="str">
        <f t="shared" si="55"/>
        <v>131104838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ЕУРОТЕРРА БЪЛГАРИЯ АД</v>
      </c>
      <c r="B951" s="623" t="str">
        <f t="shared" si="55"/>
        <v>131104838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ЕУРОТЕРРА БЪЛГАРИЯ АД</v>
      </c>
      <c r="B952" s="623" t="str">
        <f t="shared" si="55"/>
        <v>131104838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ЕУРОТЕРРА БЪЛГАРИЯ АД</v>
      </c>
      <c r="B953" s="623" t="str">
        <f t="shared" si="55"/>
        <v>131104838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ЕУРОТЕРРА БЪЛГАРИЯ АД</v>
      </c>
      <c r="B954" s="623" t="str">
        <f t="shared" si="55"/>
        <v>131104838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ЕУРОТЕРРА БЪЛГАРИЯ АД</v>
      </c>
      <c r="B955" s="623" t="str">
        <f t="shared" si="55"/>
        <v>131104838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15744</v>
      </c>
    </row>
    <row r="956" spans="1:8">
      <c r="A956" s="623" t="str">
        <f t="shared" si="54"/>
        <v>ЕУРОТЕРРА БЪЛГАРИЯ АД</v>
      </c>
      <c r="B956" s="623" t="str">
        <f t="shared" si="55"/>
        <v>131104838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15676</v>
      </c>
    </row>
    <row r="957" spans="1:8">
      <c r="A957" s="623" t="str">
        <f t="shared" si="54"/>
        <v>ЕУРОТЕРРА БЪЛГАРИЯ АД</v>
      </c>
      <c r="B957" s="623" t="str">
        <f t="shared" si="55"/>
        <v>131104838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66</v>
      </c>
    </row>
    <row r="958" spans="1:8">
      <c r="A958" s="623" t="str">
        <f t="shared" si="54"/>
        <v>ЕУРОТЕРРА БЪЛГАРИЯ АД</v>
      </c>
      <c r="B958" s="623" t="str">
        <f t="shared" si="55"/>
        <v>131104838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2</v>
      </c>
    </row>
    <row r="959" spans="1:8">
      <c r="A959" s="623" t="str">
        <f t="shared" si="54"/>
        <v>ЕУРОТЕРРА БЪЛГАРИЯ АД</v>
      </c>
      <c r="B959" s="623" t="str">
        <f t="shared" si="55"/>
        <v>131104838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48</v>
      </c>
    </row>
    <row r="960" spans="1:8">
      <c r="A960" s="623" t="str">
        <f t="shared" si="54"/>
        <v>ЕУРОТЕРРА БЪЛГАРИЯ АД</v>
      </c>
      <c r="B960" s="623" t="str">
        <f t="shared" si="55"/>
        <v>131104838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ЕУРОТЕРРА БЪЛГАРИЯ АД</v>
      </c>
      <c r="B961" s="623" t="str">
        <f t="shared" si="55"/>
        <v>131104838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ЕУРОТЕРРА БЪЛГАРИЯ АД</v>
      </c>
      <c r="B962" s="623" t="str">
        <f t="shared" si="55"/>
        <v>131104838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ЕУРОТЕРРА БЪЛГАРИЯ АД</v>
      </c>
      <c r="B963" s="623" t="str">
        <f t="shared" si="55"/>
        <v>131104838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ЕУРОТЕРРА БЪЛГАРИЯ АД</v>
      </c>
      <c r="B964" s="623" t="str">
        <f t="shared" si="55"/>
        <v>131104838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81</v>
      </c>
    </row>
    <row r="965" spans="1:8">
      <c r="A965" s="623" t="str">
        <f t="shared" si="54"/>
        <v>ЕУРОТЕРРА БЪЛГАРИЯ АД</v>
      </c>
      <c r="B965" s="623" t="str">
        <f t="shared" si="55"/>
        <v>131104838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ЕУРОТЕРРА БЪЛГАРИЯ АД</v>
      </c>
      <c r="B966" s="623" t="str">
        <f t="shared" si="55"/>
        <v>131104838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81</v>
      </c>
    </row>
    <row r="967" spans="1:8">
      <c r="A967" s="623" t="str">
        <f t="shared" si="54"/>
        <v>ЕУРОТЕРРА БЪЛГАРИЯ АД</v>
      </c>
      <c r="B967" s="623" t="str">
        <f t="shared" si="55"/>
        <v>131104838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ЕУРОТЕРРА БЪЛГАРИЯ АД</v>
      </c>
      <c r="B968" s="623" t="str">
        <f t="shared" si="55"/>
        <v>131104838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ЕУРОТЕРРА БЪЛГАРИЯ АД</v>
      </c>
      <c r="B969" s="623" t="str">
        <f t="shared" si="55"/>
        <v>131104838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ЕУРОТЕРРА БЪЛГАРИЯ АД</v>
      </c>
      <c r="B970" s="623" t="str">
        <f t="shared" si="55"/>
        <v>131104838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ЕУРОТЕРРА БЪЛГАРИЯ АД</v>
      </c>
      <c r="B971" s="623" t="str">
        <f t="shared" si="55"/>
        <v>131104838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ЕУРОТЕРРА БЪЛГАРИЯ АД</v>
      </c>
      <c r="B972" s="623" t="str">
        <f t="shared" si="55"/>
        <v>131104838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ЕУРОТЕРРА БЪЛГАРИЯ АД</v>
      </c>
      <c r="B973" s="623" t="str">
        <f t="shared" si="55"/>
        <v>131104838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ЕУРОТЕРРА БЪЛГАРИЯ АД</v>
      </c>
      <c r="B974" s="623" t="str">
        <f t="shared" si="55"/>
        <v>131104838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15873</v>
      </c>
    </row>
    <row r="975" spans="1:8">
      <c r="A975" s="623" t="str">
        <f t="shared" si="54"/>
        <v>ЕУРОТЕРРА БЪЛГАРИЯ АД</v>
      </c>
      <c r="B975" s="623" t="str">
        <f t="shared" si="55"/>
        <v>131104838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15873</v>
      </c>
    </row>
    <row r="976" spans="1:8">
      <c r="A976" s="623" t="str">
        <f t="shared" ref="A976:A1039" si="57">pdeName</f>
        <v>ЕУРОТЕРРА БЪЛГАРИЯ АД</v>
      </c>
      <c r="B976" s="623" t="str">
        <f t="shared" ref="B976:B1039" si="58">pdeBulstat</f>
        <v>131104838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ЕУРОТЕРРА БЪЛГАРИЯ АД</v>
      </c>
      <c r="B977" s="623" t="str">
        <f t="shared" si="58"/>
        <v>131104838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ЕУРОТЕРРА БЪЛГАРИЯ АД</v>
      </c>
      <c r="B978" s="623" t="str">
        <f t="shared" si="58"/>
        <v>131104838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ЕУРОТЕРРА БЪЛГАРИЯ АД</v>
      </c>
      <c r="B979" s="623" t="str">
        <f t="shared" si="58"/>
        <v>131104838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ЕУРОТЕРРА БЪЛГАРИЯ АД</v>
      </c>
      <c r="B980" s="623" t="str">
        <f t="shared" si="58"/>
        <v>131104838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ЕУРОТЕРРА БЪЛГАРИЯ АД</v>
      </c>
      <c r="B981" s="623" t="str">
        <f t="shared" si="58"/>
        <v>131104838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ЕУРОТЕРРА БЪЛГАРИЯ АД</v>
      </c>
      <c r="B982" s="623" t="str">
        <f t="shared" si="58"/>
        <v>131104838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ЕУРОТЕРРА БЪЛГАРИЯ АД</v>
      </c>
      <c r="B983" s="623" t="str">
        <f t="shared" si="58"/>
        <v>131104838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ЕУРОТЕРРА БЪЛГАРИЯ АД</v>
      </c>
      <c r="B984" s="623" t="str">
        <f t="shared" si="58"/>
        <v>131104838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ЕУРОТЕРРА БЪЛГАРИЯ АД</v>
      </c>
      <c r="B985" s="623" t="str">
        <f t="shared" si="58"/>
        <v>131104838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ЕУРОТЕРРА БЪЛГАРИЯ АД</v>
      </c>
      <c r="B986" s="623" t="str">
        <f t="shared" si="58"/>
        <v>131104838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ЕУРОТЕРРА БЪЛГАРИЯ АД</v>
      </c>
      <c r="B987" s="623" t="str">
        <f t="shared" si="58"/>
        <v>131104838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ЕУРОТЕРРА БЪЛГАРИЯ АД</v>
      </c>
      <c r="B988" s="623" t="str">
        <f t="shared" si="58"/>
        <v>131104838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ЕУРОТЕРРА БЪЛГАРИЯ АД</v>
      </c>
      <c r="B989" s="623" t="str">
        <f t="shared" si="58"/>
        <v>131104838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ЕУРОТЕРРА БЪЛГАРИЯ АД</v>
      </c>
      <c r="B990" s="623" t="str">
        <f t="shared" si="58"/>
        <v>131104838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ЕУРОТЕРРА БЪЛГАРИЯ АД</v>
      </c>
      <c r="B991" s="623" t="str">
        <f t="shared" si="58"/>
        <v>131104838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ЕУРОТЕРРА БЪЛГАРИЯ АД</v>
      </c>
      <c r="B992" s="623" t="str">
        <f t="shared" si="58"/>
        <v>131104838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ЕУРОТЕРРА БЪЛГАРИЯ АД</v>
      </c>
      <c r="B993" s="623" t="str">
        <f t="shared" si="58"/>
        <v>131104838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ЕУРОТЕРРА БЪЛГАРИЯ АД</v>
      </c>
      <c r="B994" s="623" t="str">
        <f t="shared" si="58"/>
        <v>131104838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ЕУРОТЕРРА БЪЛГАРИЯ АД</v>
      </c>
      <c r="B995" s="623" t="str">
        <f t="shared" si="58"/>
        <v>131104838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ЕУРОТЕРРА БЪЛГАРИЯ АД</v>
      </c>
      <c r="B996" s="623" t="str">
        <f t="shared" si="58"/>
        <v>131104838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ЕУРОТЕРРА БЪЛГАРИЯ АД</v>
      </c>
      <c r="B997" s="623" t="str">
        <f t="shared" si="58"/>
        <v>131104838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ЕУРОТЕРРА БЪЛГАРИЯ АД</v>
      </c>
      <c r="B998" s="623" t="str">
        <f t="shared" si="58"/>
        <v>131104838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ЕУРОТЕРРА БЪЛГАРИЯ АД</v>
      </c>
      <c r="B999" s="623" t="str">
        <f t="shared" si="58"/>
        <v>131104838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ЕУРОТЕРРА БЪЛГАРИЯ АД</v>
      </c>
      <c r="B1000" s="623" t="str">
        <f t="shared" si="58"/>
        <v>131104838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ЕУРОТЕРРА БЪЛГАРИЯ АД</v>
      </c>
      <c r="B1001" s="623" t="str">
        <f t="shared" si="58"/>
        <v>131104838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ЕУРОТЕРРА БЪЛГАРИЯ АД</v>
      </c>
      <c r="B1002" s="623" t="str">
        <f t="shared" si="58"/>
        <v>131104838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ЕУРОТЕРРА БЪЛГАРИЯ АД</v>
      </c>
      <c r="B1003" s="623" t="str">
        <f t="shared" si="58"/>
        <v>131104838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ЕУРОТЕРРА БЪЛГАРИЯ АД</v>
      </c>
      <c r="B1004" s="623" t="str">
        <f t="shared" si="58"/>
        <v>131104838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ЕУРОТЕРРА БЪЛГАРИЯ АД</v>
      </c>
      <c r="B1005" s="623" t="str">
        <f t="shared" si="58"/>
        <v>131104838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ЕУРОТЕРРА БЪЛГАРИЯ АД</v>
      </c>
      <c r="B1006" s="623" t="str">
        <f t="shared" si="58"/>
        <v>131104838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ЕУРОТЕРРА БЪЛГАРИЯ АД</v>
      </c>
      <c r="B1007" s="623" t="str">
        <f t="shared" si="58"/>
        <v>131104838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ЕУРОТЕРРА БЪЛГАРИЯ АД</v>
      </c>
      <c r="B1008" s="623" t="str">
        <f t="shared" si="58"/>
        <v>131104838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ЕУРОТЕРРА БЪЛГАРИЯ АД</v>
      </c>
      <c r="B1009" s="623" t="str">
        <f t="shared" si="58"/>
        <v>131104838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ЕУРОТЕРРА БЪЛГАРИЯ АД</v>
      </c>
      <c r="B1010" s="623" t="str">
        <f t="shared" si="58"/>
        <v>131104838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ЕУРОТЕРРА БЪЛГАРИЯ АД</v>
      </c>
      <c r="B1011" s="623" t="str">
        <f t="shared" si="58"/>
        <v>131104838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ЕУРОТЕРРА БЪЛГАРИЯ АД</v>
      </c>
      <c r="B1012" s="623" t="str">
        <f t="shared" si="58"/>
        <v>131104838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ЕУРОТЕРРА БЪЛГАРИЯ АД</v>
      </c>
      <c r="B1013" s="623" t="str">
        <f t="shared" si="58"/>
        <v>131104838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ЕУРОТЕРРА БЪЛГАРИЯ АД</v>
      </c>
      <c r="B1014" s="623" t="str">
        <f t="shared" si="58"/>
        <v>131104838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ЕУРОТЕРРА БЪЛГАРИЯ АД</v>
      </c>
      <c r="B1015" s="623" t="str">
        <f t="shared" si="58"/>
        <v>131104838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ЕУРОТЕРРА БЪЛГАРИЯ АД</v>
      </c>
      <c r="B1016" s="623" t="str">
        <f t="shared" si="58"/>
        <v>131104838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ЕУРОТЕРРА БЪЛГАРИЯ АД</v>
      </c>
      <c r="B1017" s="623" t="str">
        <f t="shared" si="58"/>
        <v>131104838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ЕУРОТЕРРА БЪЛГАРИЯ АД</v>
      </c>
      <c r="B1018" s="623" t="str">
        <f t="shared" si="58"/>
        <v>131104838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107</v>
      </c>
    </row>
    <row r="1019" spans="1:8">
      <c r="A1019" s="623" t="str">
        <f t="shared" si="57"/>
        <v>ЕУРОТЕРРА БЪЛГАРИЯ АД</v>
      </c>
      <c r="B1019" s="623" t="str">
        <f t="shared" si="58"/>
        <v>131104838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0</v>
      </c>
    </row>
    <row r="1020" spans="1:8">
      <c r="A1020" s="623" t="str">
        <f t="shared" si="57"/>
        <v>ЕУРОТЕРРА БЪЛГАРИЯ АД</v>
      </c>
      <c r="B1020" s="623" t="str">
        <f t="shared" si="58"/>
        <v>131104838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ЕУРОТЕРРА БЪЛГАРИЯ АД</v>
      </c>
      <c r="B1021" s="623" t="str">
        <f t="shared" si="58"/>
        <v>131104838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ЕУРОТЕРРА БЪЛГАРИЯ АД</v>
      </c>
      <c r="B1022" s="623" t="str">
        <f t="shared" si="58"/>
        <v>131104838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107</v>
      </c>
    </row>
    <row r="1023" spans="1:8">
      <c r="A1023" s="623" t="str">
        <f t="shared" si="57"/>
        <v>ЕУРОТЕРРА БЪЛГАРИЯ АД</v>
      </c>
      <c r="B1023" s="623" t="str">
        <f t="shared" si="58"/>
        <v>131104838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ЕУРОТЕРРА БЪЛГАРИЯ АД</v>
      </c>
      <c r="B1024" s="623" t="str">
        <f t="shared" si="58"/>
        <v>131104838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20438</v>
      </c>
    </row>
    <row r="1025" spans="1:8">
      <c r="A1025" s="623" t="str">
        <f t="shared" si="57"/>
        <v>ЕУРОТЕРРА БЪЛГАРИЯ АД</v>
      </c>
      <c r="B1025" s="623" t="str">
        <f t="shared" si="58"/>
        <v>131104838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ЕУРОТЕРРА БЪЛГАРИЯ АД</v>
      </c>
      <c r="B1026" s="623" t="str">
        <f t="shared" si="58"/>
        <v>131104838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20438</v>
      </c>
    </row>
    <row r="1027" spans="1:8">
      <c r="A1027" s="623" t="str">
        <f t="shared" si="57"/>
        <v>ЕУРОТЕРРА БЪЛГАРИЯ АД</v>
      </c>
      <c r="B1027" s="623" t="str">
        <f t="shared" si="58"/>
        <v>131104838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ЕУРОТЕРРА БЪЛГАРИЯ АД</v>
      </c>
      <c r="B1028" s="623" t="str">
        <f t="shared" si="58"/>
        <v>131104838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ЕУРОТЕРРА БЪЛГАРИЯ АД</v>
      </c>
      <c r="B1029" s="623" t="str">
        <f t="shared" si="58"/>
        <v>131104838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ЕУРОТЕРРА БЪЛГАРИЯ АД</v>
      </c>
      <c r="B1030" s="623" t="str">
        <f t="shared" si="58"/>
        <v>131104838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ЕУРОТЕРРА БЪЛГАРИЯ АД</v>
      </c>
      <c r="B1031" s="623" t="str">
        <f t="shared" si="58"/>
        <v>131104838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ЕУРОТЕРРА БЪЛГАРИЯ АД</v>
      </c>
      <c r="B1032" s="623" t="str">
        <f t="shared" si="58"/>
        <v>131104838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ЕУРОТЕРРА БЪЛГАРИЯ АД</v>
      </c>
      <c r="B1033" s="623" t="str">
        <f t="shared" si="58"/>
        <v>131104838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0</v>
      </c>
    </row>
    <row r="1034" spans="1:8">
      <c r="A1034" s="623" t="str">
        <f t="shared" si="57"/>
        <v>ЕУРОТЕРРА БЪЛГАРИЯ АД</v>
      </c>
      <c r="B1034" s="623" t="str">
        <f t="shared" si="58"/>
        <v>131104838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ЕУРОТЕРРА БЪЛГАРИЯ АД</v>
      </c>
      <c r="B1035" s="623" t="str">
        <f t="shared" si="58"/>
        <v>131104838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ЕУРОТЕРРА БЪЛГАРИЯ АД</v>
      </c>
      <c r="B1036" s="623" t="str">
        <f t="shared" si="58"/>
        <v>131104838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ЕУРОТЕРРА БЪЛГАРИЯ АД</v>
      </c>
      <c r="B1037" s="623" t="str">
        <f t="shared" si="58"/>
        <v>131104838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ЕУРОТЕРРА БЪЛГАРИЯ АД</v>
      </c>
      <c r="B1038" s="623" t="str">
        <f t="shared" si="58"/>
        <v>131104838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2528</v>
      </c>
    </row>
    <row r="1039" spans="1:8">
      <c r="A1039" s="623" t="str">
        <f t="shared" si="57"/>
        <v>ЕУРОТЕРРА БЪЛГАРИЯ АД</v>
      </c>
      <c r="B1039" s="623" t="str">
        <f t="shared" si="58"/>
        <v>131104838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ЕУРОТЕРРА БЪЛГАРИЯ АД</v>
      </c>
      <c r="B1040" s="623" t="str">
        <f t="shared" ref="B1040:B1103" si="61">pdeBulstat</f>
        <v>131104838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220</v>
      </c>
    </row>
    <row r="1041" spans="1:8">
      <c r="A1041" s="623" t="str">
        <f t="shared" si="60"/>
        <v>ЕУРОТЕРРА БЪЛГАРИЯ АД</v>
      </c>
      <c r="B1041" s="623" t="str">
        <f t="shared" si="61"/>
        <v>131104838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98</v>
      </c>
    </row>
    <row r="1042" spans="1:8">
      <c r="A1042" s="623" t="str">
        <f t="shared" si="60"/>
        <v>ЕУРОТЕРРА БЪЛГАРИЯ АД</v>
      </c>
      <c r="B1042" s="623" t="str">
        <f t="shared" si="61"/>
        <v>131104838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9</v>
      </c>
    </row>
    <row r="1043" spans="1:8">
      <c r="A1043" s="623" t="str">
        <f t="shared" si="60"/>
        <v>ЕУРОТЕРРА БЪЛГАРИЯ АД</v>
      </c>
      <c r="B1043" s="623" t="str">
        <f t="shared" si="61"/>
        <v>131104838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2193</v>
      </c>
    </row>
    <row r="1044" spans="1:8">
      <c r="A1044" s="623" t="str">
        <f t="shared" si="60"/>
        <v>ЕУРОТЕРРА БЪЛГАРИЯ АД</v>
      </c>
      <c r="B1044" s="623" t="str">
        <f t="shared" si="61"/>
        <v>131104838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1112</v>
      </c>
    </row>
    <row r="1045" spans="1:8">
      <c r="A1045" s="623" t="str">
        <f t="shared" si="60"/>
        <v>ЕУРОТЕРРА БЪЛГАРИЯ АД</v>
      </c>
      <c r="B1045" s="623" t="str">
        <f t="shared" si="61"/>
        <v>131104838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ЕУРОТЕРРА БЪЛГАРИЯ АД</v>
      </c>
      <c r="B1046" s="623" t="str">
        <f t="shared" si="61"/>
        <v>131104838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1081</v>
      </c>
    </row>
    <row r="1047" spans="1:8">
      <c r="A1047" s="623" t="str">
        <f t="shared" si="60"/>
        <v>ЕУРОТЕРРА БЪЛГАРИЯ АД</v>
      </c>
      <c r="B1047" s="623" t="str">
        <f t="shared" si="61"/>
        <v>131104838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8</v>
      </c>
    </row>
    <row r="1048" spans="1:8">
      <c r="A1048" s="623" t="str">
        <f t="shared" si="60"/>
        <v>ЕУРОТЕРРА БЪЛГАРИЯ АД</v>
      </c>
      <c r="B1048" s="623" t="str">
        <f t="shared" si="61"/>
        <v>131104838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0</v>
      </c>
    </row>
    <row r="1049" spans="1:8">
      <c r="A1049" s="623" t="str">
        <f t="shared" si="60"/>
        <v>ЕУРОТЕРРА БЪЛГАРИЯ АД</v>
      </c>
      <c r="B1049" s="623" t="str">
        <f t="shared" si="61"/>
        <v>131104838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22966</v>
      </c>
    </row>
    <row r="1050" spans="1:8">
      <c r="A1050" s="623" t="str">
        <f t="shared" si="60"/>
        <v>ЕУРОТЕРРА БЪЛГАРИЯ АД</v>
      </c>
      <c r="B1050" s="623" t="str">
        <f t="shared" si="61"/>
        <v>131104838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23073</v>
      </c>
    </row>
    <row r="1051" spans="1:8">
      <c r="A1051" s="623" t="str">
        <f t="shared" si="60"/>
        <v>ЕУРОТЕРРА БЪЛГАРИЯ АД</v>
      </c>
      <c r="B1051" s="623" t="str">
        <f t="shared" si="61"/>
        <v>131104838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ЕУРОТЕРРА БЪЛГАРИЯ АД</v>
      </c>
      <c r="B1052" s="623" t="str">
        <f t="shared" si="61"/>
        <v>131104838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ЕУРОТЕРРА БЪЛГАРИЯ АД</v>
      </c>
      <c r="B1053" s="623" t="str">
        <f t="shared" si="61"/>
        <v>131104838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ЕУРОТЕРРА БЪЛГАРИЯ АД</v>
      </c>
      <c r="B1054" s="623" t="str">
        <f t="shared" si="61"/>
        <v>131104838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ЕУРОТЕРРА БЪЛГАРИЯ АД</v>
      </c>
      <c r="B1055" s="623" t="str">
        <f t="shared" si="61"/>
        <v>131104838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ЕУРОТЕРРА БЪЛГАРИЯ АД</v>
      </c>
      <c r="B1056" s="623" t="str">
        <f t="shared" si="61"/>
        <v>131104838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ЕУРОТЕРРА БЪЛГАРИЯ АД</v>
      </c>
      <c r="B1057" s="623" t="str">
        <f t="shared" si="61"/>
        <v>131104838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ЕУРОТЕРРА БЪЛГАРИЯ АД</v>
      </c>
      <c r="B1058" s="623" t="str">
        <f t="shared" si="61"/>
        <v>131104838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ЕУРОТЕРРА БЪЛГАРИЯ АД</v>
      </c>
      <c r="B1059" s="623" t="str">
        <f t="shared" si="61"/>
        <v>131104838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ЕУРОТЕРРА БЪЛГАРИЯ АД</v>
      </c>
      <c r="B1060" s="623" t="str">
        <f t="shared" si="61"/>
        <v>131104838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ЕУРОТЕРРА БЪЛГАРИЯ АД</v>
      </c>
      <c r="B1061" s="623" t="str">
        <f t="shared" si="61"/>
        <v>131104838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ЕУРОТЕРРА БЪЛГАРИЯ АД</v>
      </c>
      <c r="B1062" s="623" t="str">
        <f t="shared" si="61"/>
        <v>131104838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ЕУРОТЕРРА БЪЛГАРИЯ АД</v>
      </c>
      <c r="B1063" s="623" t="str">
        <f t="shared" si="61"/>
        <v>131104838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ЕУРОТЕРРА БЪЛГАРИЯ АД</v>
      </c>
      <c r="B1064" s="623" t="str">
        <f t="shared" si="61"/>
        <v>131104838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ЕУРОТЕРРА БЪЛГАРИЯ АД</v>
      </c>
      <c r="B1065" s="623" t="str">
        <f t="shared" si="61"/>
        <v>131104838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ЕУРОТЕРРА БЪЛГАРИЯ АД</v>
      </c>
      <c r="B1066" s="623" t="str">
        <f t="shared" si="61"/>
        <v>131104838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ЕУРОТЕРРА БЪЛГАРИЯ АД</v>
      </c>
      <c r="B1067" s="623" t="str">
        <f t="shared" si="61"/>
        <v>131104838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20438</v>
      </c>
    </row>
    <row r="1068" spans="1:8">
      <c r="A1068" s="623" t="str">
        <f t="shared" si="60"/>
        <v>ЕУРОТЕРРА БЪЛГАРИЯ АД</v>
      </c>
      <c r="B1068" s="623" t="str">
        <f t="shared" si="61"/>
        <v>131104838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ЕУРОТЕРРА БЪЛГАРИЯ АД</v>
      </c>
      <c r="B1069" s="623" t="str">
        <f t="shared" si="61"/>
        <v>131104838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20438</v>
      </c>
    </row>
    <row r="1070" spans="1:8">
      <c r="A1070" s="623" t="str">
        <f t="shared" si="60"/>
        <v>ЕУРОТЕРРА БЪЛГАРИЯ АД</v>
      </c>
      <c r="B1070" s="623" t="str">
        <f t="shared" si="61"/>
        <v>131104838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ЕУРОТЕРРА БЪЛГАРИЯ АД</v>
      </c>
      <c r="B1071" s="623" t="str">
        <f t="shared" si="61"/>
        <v>131104838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ЕУРОТЕРРА БЪЛГАРИЯ АД</v>
      </c>
      <c r="B1072" s="623" t="str">
        <f t="shared" si="61"/>
        <v>131104838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ЕУРОТЕРРА БЪЛГАРИЯ АД</v>
      </c>
      <c r="B1073" s="623" t="str">
        <f t="shared" si="61"/>
        <v>131104838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ЕУРОТЕРРА БЪЛГАРИЯ АД</v>
      </c>
      <c r="B1074" s="623" t="str">
        <f t="shared" si="61"/>
        <v>131104838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ЕУРОТЕРРА БЪЛГАРИЯ АД</v>
      </c>
      <c r="B1075" s="623" t="str">
        <f t="shared" si="61"/>
        <v>131104838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ЕУРОТЕРРА БЪЛГАРИЯ АД</v>
      </c>
      <c r="B1076" s="623" t="str">
        <f t="shared" si="61"/>
        <v>131104838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0</v>
      </c>
    </row>
    <row r="1077" spans="1:8">
      <c r="A1077" s="623" t="str">
        <f t="shared" si="60"/>
        <v>ЕУРОТЕРРА БЪЛГАРИЯ АД</v>
      </c>
      <c r="B1077" s="623" t="str">
        <f t="shared" si="61"/>
        <v>131104838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ЕУРОТЕРРА БЪЛГАРИЯ АД</v>
      </c>
      <c r="B1078" s="623" t="str">
        <f t="shared" si="61"/>
        <v>131104838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ЕУРОТЕРРА БЪЛГАРИЯ АД</v>
      </c>
      <c r="B1079" s="623" t="str">
        <f t="shared" si="61"/>
        <v>131104838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ЕУРОТЕРРА БЪЛГАРИЯ АД</v>
      </c>
      <c r="B1080" s="623" t="str">
        <f t="shared" si="61"/>
        <v>131104838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ЕУРОТЕРРА БЪЛГАРИЯ АД</v>
      </c>
      <c r="B1081" s="623" t="str">
        <f t="shared" si="61"/>
        <v>131104838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2528</v>
      </c>
    </row>
    <row r="1082" spans="1:8">
      <c r="A1082" s="623" t="str">
        <f t="shared" si="60"/>
        <v>ЕУРОТЕРРА БЪЛГАРИЯ АД</v>
      </c>
      <c r="B1082" s="623" t="str">
        <f t="shared" si="61"/>
        <v>131104838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ЕУРОТЕРРА БЪЛГАРИЯ АД</v>
      </c>
      <c r="B1083" s="623" t="str">
        <f t="shared" si="61"/>
        <v>131104838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220</v>
      </c>
    </row>
    <row r="1084" spans="1:8">
      <c r="A1084" s="623" t="str">
        <f t="shared" si="60"/>
        <v>ЕУРОТЕРРА БЪЛГАРИЯ АД</v>
      </c>
      <c r="B1084" s="623" t="str">
        <f t="shared" si="61"/>
        <v>131104838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98</v>
      </c>
    </row>
    <row r="1085" spans="1:8">
      <c r="A1085" s="623" t="str">
        <f t="shared" si="60"/>
        <v>ЕУРОТЕРРА БЪЛГАРИЯ АД</v>
      </c>
      <c r="B1085" s="623" t="str">
        <f t="shared" si="61"/>
        <v>131104838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9</v>
      </c>
    </row>
    <row r="1086" spans="1:8">
      <c r="A1086" s="623" t="str">
        <f t="shared" si="60"/>
        <v>ЕУРОТЕРРА БЪЛГАРИЯ АД</v>
      </c>
      <c r="B1086" s="623" t="str">
        <f t="shared" si="61"/>
        <v>131104838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2193</v>
      </c>
    </row>
    <row r="1087" spans="1:8">
      <c r="A1087" s="623" t="str">
        <f t="shared" si="60"/>
        <v>ЕУРОТЕРРА БЪЛГАРИЯ АД</v>
      </c>
      <c r="B1087" s="623" t="str">
        <f t="shared" si="61"/>
        <v>131104838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1112</v>
      </c>
    </row>
    <row r="1088" spans="1:8">
      <c r="A1088" s="623" t="str">
        <f t="shared" si="60"/>
        <v>ЕУРОТЕРРА БЪЛГАРИЯ АД</v>
      </c>
      <c r="B1088" s="623" t="str">
        <f t="shared" si="61"/>
        <v>131104838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ЕУРОТЕРРА БЪЛГАРИЯ АД</v>
      </c>
      <c r="B1089" s="623" t="str">
        <f t="shared" si="61"/>
        <v>131104838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1081</v>
      </c>
    </row>
    <row r="1090" spans="1:8">
      <c r="A1090" s="623" t="str">
        <f t="shared" si="60"/>
        <v>ЕУРОТЕРРА БЪЛГАРИЯ АД</v>
      </c>
      <c r="B1090" s="623" t="str">
        <f t="shared" si="61"/>
        <v>131104838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8</v>
      </c>
    </row>
    <row r="1091" spans="1:8">
      <c r="A1091" s="623" t="str">
        <f t="shared" si="60"/>
        <v>ЕУРОТЕРРА БЪЛГАРИЯ АД</v>
      </c>
      <c r="B1091" s="623" t="str">
        <f t="shared" si="61"/>
        <v>131104838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0</v>
      </c>
    </row>
    <row r="1092" spans="1:8">
      <c r="A1092" s="623" t="str">
        <f t="shared" si="60"/>
        <v>ЕУРОТЕРРА БЪЛГАРИЯ АД</v>
      </c>
      <c r="B1092" s="623" t="str">
        <f t="shared" si="61"/>
        <v>131104838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22966</v>
      </c>
    </row>
    <row r="1093" spans="1:8">
      <c r="A1093" s="623" t="str">
        <f t="shared" si="60"/>
        <v>ЕУРОТЕРРА БЪЛГАРИЯ АД</v>
      </c>
      <c r="B1093" s="623" t="str">
        <f t="shared" si="61"/>
        <v>131104838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22966</v>
      </c>
    </row>
    <row r="1094" spans="1:8">
      <c r="A1094" s="623" t="str">
        <f t="shared" si="60"/>
        <v>ЕУРОТЕРРА БЪЛГАРИЯ АД</v>
      </c>
      <c r="B1094" s="623" t="str">
        <f t="shared" si="61"/>
        <v>131104838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ЕУРОТЕРРА БЪЛГАРИЯ АД</v>
      </c>
      <c r="B1095" s="623" t="str">
        <f t="shared" si="61"/>
        <v>131104838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ЕУРОТЕРРА БЪЛГАРИЯ АД</v>
      </c>
      <c r="B1096" s="623" t="str">
        <f t="shared" si="61"/>
        <v>131104838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ЕУРОТЕРРА БЪЛГАРИЯ АД</v>
      </c>
      <c r="B1097" s="623" t="str">
        <f t="shared" si="61"/>
        <v>131104838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ЕУРОТЕРРА БЪЛГАРИЯ АД</v>
      </c>
      <c r="B1098" s="623" t="str">
        <f t="shared" si="61"/>
        <v>131104838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ЕУРОТЕРРА БЪЛГАРИЯ АД</v>
      </c>
      <c r="B1099" s="623" t="str">
        <f t="shared" si="61"/>
        <v>131104838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ЕУРОТЕРРА БЪЛГАРИЯ АД</v>
      </c>
      <c r="B1100" s="623" t="str">
        <f t="shared" si="61"/>
        <v>131104838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ЕУРОТЕРРА БЪЛГАРИЯ АД</v>
      </c>
      <c r="B1101" s="623" t="str">
        <f t="shared" si="61"/>
        <v>131104838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ЕУРОТЕРРА БЪЛГАРИЯ АД</v>
      </c>
      <c r="B1102" s="623" t="str">
        <f t="shared" si="61"/>
        <v>131104838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ЕУРОТЕРРА БЪЛГАРИЯ АД</v>
      </c>
      <c r="B1103" s="623" t="str">
        <f t="shared" si="61"/>
        <v>131104838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ЕУРОТЕРРА БЪЛГАРИЯ АД</v>
      </c>
      <c r="B1104" s="623" t="str">
        <f t="shared" ref="B1104:B1167" si="64">pdeBulstat</f>
        <v>131104838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107</v>
      </c>
    </row>
    <row r="1105" spans="1:8">
      <c r="A1105" s="623" t="str">
        <f t="shared" si="63"/>
        <v>ЕУРОТЕРРА БЪЛГАРИЯ АД</v>
      </c>
      <c r="B1105" s="623" t="str">
        <f t="shared" si="64"/>
        <v>131104838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0</v>
      </c>
    </row>
    <row r="1106" spans="1:8">
      <c r="A1106" s="623" t="str">
        <f t="shared" si="63"/>
        <v>ЕУРОТЕРРА БЪЛГАРИЯ АД</v>
      </c>
      <c r="B1106" s="623" t="str">
        <f t="shared" si="64"/>
        <v>131104838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ЕУРОТЕРРА БЪЛГАРИЯ АД</v>
      </c>
      <c r="B1107" s="623" t="str">
        <f t="shared" si="64"/>
        <v>131104838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ЕУРОТЕРРА БЪЛГАРИЯ АД</v>
      </c>
      <c r="B1108" s="623" t="str">
        <f t="shared" si="64"/>
        <v>131104838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107</v>
      </c>
    </row>
    <row r="1109" spans="1:8">
      <c r="A1109" s="623" t="str">
        <f t="shared" si="63"/>
        <v>ЕУРОТЕРРА БЪЛГАРИЯ АД</v>
      </c>
      <c r="B1109" s="623" t="str">
        <f t="shared" si="64"/>
        <v>131104838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ЕУРОТЕРРА БЪЛГАРИЯ АД</v>
      </c>
      <c r="B1110" s="623" t="str">
        <f t="shared" si="64"/>
        <v>131104838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ЕУРОТЕРРА БЪЛГАРИЯ АД</v>
      </c>
      <c r="B1111" s="623" t="str">
        <f t="shared" si="64"/>
        <v>131104838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ЕУРОТЕРРА БЪЛГАРИЯ АД</v>
      </c>
      <c r="B1112" s="623" t="str">
        <f t="shared" si="64"/>
        <v>131104838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ЕУРОТЕРРА БЪЛГАРИЯ АД</v>
      </c>
      <c r="B1113" s="623" t="str">
        <f t="shared" si="64"/>
        <v>131104838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ЕУРОТЕРРА БЪЛГАРИЯ АД</v>
      </c>
      <c r="B1114" s="623" t="str">
        <f t="shared" si="64"/>
        <v>131104838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ЕУРОТЕРРА БЪЛГАРИЯ АД</v>
      </c>
      <c r="B1115" s="623" t="str">
        <f t="shared" si="64"/>
        <v>131104838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ЕУРОТЕРРА БЪЛГАРИЯ АД</v>
      </c>
      <c r="B1116" s="623" t="str">
        <f t="shared" si="64"/>
        <v>131104838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ЕУРОТЕРРА БЪЛГАРИЯ АД</v>
      </c>
      <c r="B1117" s="623" t="str">
        <f t="shared" si="64"/>
        <v>131104838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ЕУРОТЕРРА БЪЛГАРИЯ АД</v>
      </c>
      <c r="B1118" s="623" t="str">
        <f t="shared" si="64"/>
        <v>131104838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ЕУРОТЕРРА БЪЛГАРИЯ АД</v>
      </c>
      <c r="B1119" s="623" t="str">
        <f t="shared" si="64"/>
        <v>131104838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ЕУРОТЕРРА БЪЛГАРИЯ АД</v>
      </c>
      <c r="B1120" s="623" t="str">
        <f t="shared" si="64"/>
        <v>131104838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ЕУРОТЕРРА БЪЛГАРИЯ АД</v>
      </c>
      <c r="B1121" s="623" t="str">
        <f t="shared" si="64"/>
        <v>131104838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ЕУРОТЕРРА БЪЛГАРИЯ АД</v>
      </c>
      <c r="B1122" s="623" t="str">
        <f t="shared" si="64"/>
        <v>131104838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ЕУРОТЕРРА БЪЛГАРИЯ АД</v>
      </c>
      <c r="B1123" s="623" t="str">
        <f t="shared" si="64"/>
        <v>131104838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ЕУРОТЕРРА БЪЛГАРИЯ АД</v>
      </c>
      <c r="B1124" s="623" t="str">
        <f t="shared" si="64"/>
        <v>131104838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ЕУРОТЕРРА БЪЛГАРИЯ АД</v>
      </c>
      <c r="B1125" s="623" t="str">
        <f t="shared" si="64"/>
        <v>131104838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ЕУРОТЕРРА БЪЛГАРИЯ АД</v>
      </c>
      <c r="B1126" s="623" t="str">
        <f t="shared" si="64"/>
        <v>131104838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ЕУРОТЕРРА БЪЛГАРИЯ АД</v>
      </c>
      <c r="B1127" s="623" t="str">
        <f t="shared" si="64"/>
        <v>131104838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ЕУРОТЕРРА БЪЛГАРИЯ АД</v>
      </c>
      <c r="B1128" s="623" t="str">
        <f t="shared" si="64"/>
        <v>131104838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ЕУРОТЕРРА БЪЛГАРИЯ АД</v>
      </c>
      <c r="B1129" s="623" t="str">
        <f t="shared" si="64"/>
        <v>131104838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ЕУРОТЕРРА БЪЛГАРИЯ АД</v>
      </c>
      <c r="B1130" s="623" t="str">
        <f t="shared" si="64"/>
        <v>131104838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ЕУРОТЕРРА БЪЛГАРИЯ АД</v>
      </c>
      <c r="B1131" s="623" t="str">
        <f t="shared" si="64"/>
        <v>131104838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ЕУРОТЕРРА БЪЛГАРИЯ АД</v>
      </c>
      <c r="B1132" s="623" t="str">
        <f t="shared" si="64"/>
        <v>131104838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ЕУРОТЕРРА БЪЛГАРИЯ АД</v>
      </c>
      <c r="B1133" s="623" t="str">
        <f t="shared" si="64"/>
        <v>131104838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ЕУРОТЕРРА БЪЛГАРИЯ АД</v>
      </c>
      <c r="B1134" s="623" t="str">
        <f t="shared" si="64"/>
        <v>131104838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ЕУРОТЕРРА БЪЛГАРИЯ АД</v>
      </c>
      <c r="B1135" s="623" t="str">
        <f t="shared" si="64"/>
        <v>131104838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ЕУРОТЕРРА БЪЛГАРИЯ АД</v>
      </c>
      <c r="B1136" s="623" t="str">
        <f t="shared" si="64"/>
        <v>131104838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107</v>
      </c>
    </row>
    <row r="1137" spans="1:8">
      <c r="A1137" s="623" t="str">
        <f t="shared" si="63"/>
        <v>ЕУРОТЕРРА БЪЛГАРИЯ АД</v>
      </c>
      <c r="B1137" s="623" t="str">
        <f t="shared" si="64"/>
        <v>131104838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ЕУРОТЕРРА БЪЛГАРИЯ АД</v>
      </c>
      <c r="B1138" s="623" t="str">
        <f t="shared" si="64"/>
        <v>131104838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ЕУРОТЕРРА БЪЛГАРИЯ АД</v>
      </c>
      <c r="B1139" s="623" t="str">
        <f t="shared" si="64"/>
        <v>131104838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ЕУРОТЕРРА БЪЛГАРИЯ АД</v>
      </c>
      <c r="B1140" s="623" t="str">
        <f t="shared" si="64"/>
        <v>131104838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ЕУРОТЕРРА БЪЛГАРИЯ АД</v>
      </c>
      <c r="B1141" s="623" t="str">
        <f t="shared" si="64"/>
        <v>131104838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ЕУРОТЕРРА БЪЛГАРИЯ АД</v>
      </c>
      <c r="B1142" s="623" t="str">
        <f t="shared" si="64"/>
        <v>131104838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ЕУРОТЕРРА БЪЛГАРИЯ АД</v>
      </c>
      <c r="B1143" s="623" t="str">
        <f t="shared" si="64"/>
        <v>131104838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ЕУРОТЕРРА БЪЛГАРИЯ АД</v>
      </c>
      <c r="B1144" s="623" t="str">
        <f t="shared" si="64"/>
        <v>131104838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ЕУРОТЕРРА БЪЛГАРИЯ АД</v>
      </c>
      <c r="B1145" s="623" t="str">
        <f t="shared" si="64"/>
        <v>131104838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ЕУРОТЕРРА БЪЛГАРИЯ АД</v>
      </c>
      <c r="B1146" s="623" t="str">
        <f t="shared" si="64"/>
        <v>131104838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ЕУРОТЕРРА БЪЛГАРИЯ АД</v>
      </c>
      <c r="B1147" s="623" t="str">
        <f t="shared" si="64"/>
        <v>131104838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ЕУРОТЕРРА БЪЛГАРИЯ АД</v>
      </c>
      <c r="B1148" s="623" t="str">
        <f t="shared" si="64"/>
        <v>131104838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ЕУРОТЕРРА БЪЛГАРИЯ АД</v>
      </c>
      <c r="B1149" s="623" t="str">
        <f t="shared" si="64"/>
        <v>131104838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ЕУРОТЕРРА БЪЛГАРИЯ АД</v>
      </c>
      <c r="B1150" s="623" t="str">
        <f t="shared" si="64"/>
        <v>131104838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ЕУРОТЕРРА БЪЛГАРИЯ АД</v>
      </c>
      <c r="B1151" s="623" t="str">
        <f t="shared" si="64"/>
        <v>131104838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ЕУРОТЕРРА БЪЛГАРИЯ АД</v>
      </c>
      <c r="B1152" s="623" t="str">
        <f t="shared" si="64"/>
        <v>131104838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ЕУРОТЕРРА БЪЛГАРИЯ АД</v>
      </c>
      <c r="B1153" s="623" t="str">
        <f t="shared" si="64"/>
        <v>131104838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ЕУРОТЕРРА БЪЛГАРИЯ АД</v>
      </c>
      <c r="B1154" s="623" t="str">
        <f t="shared" si="64"/>
        <v>131104838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ЕУРОТЕРРА БЪЛГАРИЯ АД</v>
      </c>
      <c r="B1155" s="623" t="str">
        <f t="shared" si="64"/>
        <v>131104838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ЕУРОТЕРРА БЪЛГАРИЯ АД</v>
      </c>
      <c r="B1156" s="623" t="str">
        <f t="shared" si="64"/>
        <v>131104838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ЕУРОТЕРРА БЪЛГАРИЯ АД</v>
      </c>
      <c r="B1157" s="623" t="str">
        <f t="shared" si="64"/>
        <v>131104838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ЕУРОТЕРРА БЪЛГАРИЯ АД</v>
      </c>
      <c r="B1158" s="623" t="str">
        <f t="shared" si="64"/>
        <v>131104838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ЕУРОТЕРРА БЪЛГАРИЯ АД</v>
      </c>
      <c r="B1159" s="623" t="str">
        <f t="shared" si="64"/>
        <v>131104838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ЕУРОТЕРРА БЪЛГАРИЯ АД</v>
      </c>
      <c r="B1160" s="623" t="str">
        <f t="shared" si="64"/>
        <v>131104838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ЕУРОТЕРРА БЪЛГАРИЯ АД</v>
      </c>
      <c r="B1161" s="623" t="str">
        <f t="shared" si="64"/>
        <v>131104838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ЕУРОТЕРРА БЪЛГАРИЯ АД</v>
      </c>
      <c r="B1162" s="623" t="str">
        <f t="shared" si="64"/>
        <v>131104838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ЕУРОТЕРРА БЪЛГАРИЯ АД</v>
      </c>
      <c r="B1163" s="623" t="str">
        <f t="shared" si="64"/>
        <v>131104838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ЕУРОТЕРРА БЪЛГАРИЯ АД</v>
      </c>
      <c r="B1164" s="623" t="str">
        <f t="shared" si="64"/>
        <v>131104838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ЕУРОТЕРРА БЪЛГАРИЯ АД</v>
      </c>
      <c r="B1165" s="623" t="str">
        <f t="shared" si="64"/>
        <v>131104838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ЕУРОТЕРРА БЪЛГАРИЯ АД</v>
      </c>
      <c r="B1166" s="623" t="str">
        <f t="shared" si="64"/>
        <v>131104838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ЕУРОТЕРРА БЪЛГАРИЯ АД</v>
      </c>
      <c r="B1167" s="623" t="str">
        <f t="shared" si="64"/>
        <v>131104838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ЕУРОТЕРРА БЪЛГАРИЯ АД</v>
      </c>
      <c r="B1168" s="623" t="str">
        <f t="shared" ref="B1168:B1195" si="67">pdeBulstat</f>
        <v>131104838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ЕУРОТЕРРА БЪЛГАРИЯ АД</v>
      </c>
      <c r="B1169" s="623" t="str">
        <f t="shared" si="67"/>
        <v>131104838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ЕУРОТЕРРА БЪЛГАРИЯ АД</v>
      </c>
      <c r="B1170" s="623" t="str">
        <f t="shared" si="67"/>
        <v>131104838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ЕУРОТЕРРА БЪЛГАРИЯ АД</v>
      </c>
      <c r="B1171" s="623" t="str">
        <f t="shared" si="67"/>
        <v>131104838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ЕУРОТЕРРА БЪЛГАРИЯ АД</v>
      </c>
      <c r="B1172" s="623" t="str">
        <f t="shared" si="67"/>
        <v>131104838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ЕУРОТЕРРА БЪЛГАРИЯ АД</v>
      </c>
      <c r="B1173" s="623" t="str">
        <f t="shared" si="67"/>
        <v>131104838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ЕУРОТЕРРА БЪЛГАРИЯ АД</v>
      </c>
      <c r="B1174" s="623" t="str">
        <f t="shared" si="67"/>
        <v>131104838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ЕУРОТЕРРА БЪЛГАРИЯ АД</v>
      </c>
      <c r="B1175" s="623" t="str">
        <f t="shared" si="67"/>
        <v>131104838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ЕУРОТЕРРА БЪЛГАРИЯ АД</v>
      </c>
      <c r="B1176" s="623" t="str">
        <f t="shared" si="67"/>
        <v>131104838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ЕУРОТЕРРА БЪЛГАРИЯ АД</v>
      </c>
      <c r="B1177" s="623" t="str">
        <f t="shared" si="67"/>
        <v>131104838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ЕУРОТЕРРА БЪЛГАРИЯ АД</v>
      </c>
      <c r="B1178" s="623" t="str">
        <f t="shared" si="67"/>
        <v>131104838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ЕУРОТЕРРА БЪЛГАРИЯ АД</v>
      </c>
      <c r="B1179" s="623" t="str">
        <f t="shared" si="67"/>
        <v>131104838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ЕУРОТЕРРА БЪЛГАРИЯ АД</v>
      </c>
      <c r="B1180" s="623" t="str">
        <f t="shared" si="67"/>
        <v>131104838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ЕУРОТЕРРА БЪЛГАРИЯ АД</v>
      </c>
      <c r="B1181" s="623" t="str">
        <f t="shared" si="67"/>
        <v>131104838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ЕУРОТЕРРА БЪЛГАРИЯ АД</v>
      </c>
      <c r="B1182" s="623" t="str">
        <f t="shared" si="67"/>
        <v>131104838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ЕУРОТЕРРА БЪЛГАРИЯ АД</v>
      </c>
      <c r="B1183" s="623" t="str">
        <f t="shared" si="67"/>
        <v>131104838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ЕУРОТЕРРА БЪЛГАРИЯ АД</v>
      </c>
      <c r="B1184" s="623" t="str">
        <f t="shared" si="67"/>
        <v>131104838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105</v>
      </c>
    </row>
    <row r="1185" spans="1:8">
      <c r="A1185" s="623" t="str">
        <f t="shared" si="66"/>
        <v>ЕУРОТЕРРА БЪЛГАРИЯ АД</v>
      </c>
      <c r="B1185" s="623" t="str">
        <f t="shared" si="67"/>
        <v>131104838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ЕУРОТЕРРА БЪЛГАРИЯ АД</v>
      </c>
      <c r="B1186" s="623" t="str">
        <f t="shared" si="67"/>
        <v>131104838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ЕУРОТЕРРА БЪЛГАРИЯ АД</v>
      </c>
      <c r="B1187" s="623" t="str">
        <f t="shared" si="67"/>
        <v>131104838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105</v>
      </c>
    </row>
    <row r="1188" spans="1:8">
      <c r="A1188" s="623" t="str">
        <f t="shared" si="66"/>
        <v>ЕУРОТЕРРА БЪЛГАРИЯ АД</v>
      </c>
      <c r="B1188" s="623" t="str">
        <f t="shared" si="67"/>
        <v>131104838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ЕУРОТЕРРА БЪЛГАРИЯ АД</v>
      </c>
      <c r="B1189" s="623" t="str">
        <f t="shared" si="67"/>
        <v>131104838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ЕУРОТЕРРА БЪЛГАРИЯ АД</v>
      </c>
      <c r="B1190" s="623" t="str">
        <f t="shared" si="67"/>
        <v>131104838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ЕУРОТЕРРА БЪЛГАРИЯ АД</v>
      </c>
      <c r="B1191" s="623" t="str">
        <f t="shared" si="67"/>
        <v>131104838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ЕУРОТЕРРА БЪЛГАРИЯ АД</v>
      </c>
      <c r="B1192" s="623" t="str">
        <f t="shared" si="67"/>
        <v>131104838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105</v>
      </c>
    </row>
    <row r="1193" spans="1:8">
      <c r="A1193" s="623" t="str">
        <f t="shared" si="66"/>
        <v>ЕУРОТЕРРА БЪЛГАРИЯ АД</v>
      </c>
      <c r="B1193" s="623" t="str">
        <f t="shared" si="67"/>
        <v>131104838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ЕУРОТЕРРА БЪЛГАРИЯ АД</v>
      </c>
      <c r="B1194" s="623" t="str">
        <f t="shared" si="67"/>
        <v>131104838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ЕУРОТЕРРА БЪЛГАРИЯ АД</v>
      </c>
      <c r="B1195" s="623" t="str">
        <f t="shared" si="67"/>
        <v>131104838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105</v>
      </c>
    </row>
    <row r="1196" spans="1:8" s="439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ЕУРОТЕРРА БЪЛГАРИЯ АД</v>
      </c>
      <c r="B1197" s="623" t="str">
        <f t="shared" ref="B1197:B1228" si="70">pdeBulstat</f>
        <v>131104838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ЕУРОТЕРРА БЪЛГАРИЯ АД</v>
      </c>
      <c r="B1198" s="623" t="str">
        <f t="shared" si="70"/>
        <v>131104838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ЕУРОТЕРРА БЪЛГАРИЯ АД</v>
      </c>
      <c r="B1199" s="623" t="str">
        <f t="shared" si="70"/>
        <v>131104838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ЕУРОТЕРРА БЪЛГАРИЯ АД</v>
      </c>
      <c r="B1200" s="623" t="str">
        <f t="shared" si="70"/>
        <v>131104838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ЕУРОТЕРРА БЪЛГАРИЯ АД</v>
      </c>
      <c r="B1201" s="623" t="str">
        <f t="shared" si="70"/>
        <v>131104838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ЕУРОТЕРРА БЪЛГАРИЯ АД</v>
      </c>
      <c r="B1202" s="623" t="str">
        <f t="shared" si="70"/>
        <v>131104838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ЕУРОТЕРРА БЪЛГАРИЯ АД</v>
      </c>
      <c r="B1203" s="623" t="str">
        <f t="shared" si="70"/>
        <v>131104838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ЕУРОТЕРРА БЪЛГАРИЯ АД</v>
      </c>
      <c r="B1204" s="623" t="str">
        <f t="shared" si="70"/>
        <v>131104838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129845</v>
      </c>
    </row>
    <row r="1205" spans="1:8">
      <c r="A1205" s="623" t="str">
        <f t="shared" si="69"/>
        <v>ЕУРОТЕРРА БЪЛГАРИЯ АД</v>
      </c>
      <c r="B1205" s="623" t="str">
        <f t="shared" si="70"/>
        <v>131104838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ЕУРОТЕРРА БЪЛГАРИЯ АД</v>
      </c>
      <c r="B1206" s="623" t="str">
        <f t="shared" si="70"/>
        <v>131104838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ЕУРОТЕРРА БЪЛГАРИЯ АД</v>
      </c>
      <c r="B1207" s="623" t="str">
        <f t="shared" si="70"/>
        <v>131104838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ЕУРОТЕРРА БЪЛГАРИЯ АД</v>
      </c>
      <c r="B1208" s="623" t="str">
        <f t="shared" si="70"/>
        <v>131104838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ЕУРОТЕРРА БЪЛГАРИЯ АД</v>
      </c>
      <c r="B1209" s="623" t="str">
        <f t="shared" si="70"/>
        <v>131104838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ЕУРОТЕРРА БЪЛГАРИЯ АД</v>
      </c>
      <c r="B1210" s="623" t="str">
        <f t="shared" si="70"/>
        <v>131104838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129845</v>
      </c>
    </row>
    <row r="1211" spans="1:8">
      <c r="A1211" s="623" t="str">
        <f t="shared" si="69"/>
        <v>ЕУРОТЕРРА БЪЛГАРИЯ АД</v>
      </c>
      <c r="B1211" s="623" t="str">
        <f t="shared" si="70"/>
        <v>131104838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ЕУРОТЕРРА БЪЛГАРИЯ АД</v>
      </c>
      <c r="B1212" s="623" t="str">
        <f t="shared" si="70"/>
        <v>131104838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ЕУРОТЕРРА БЪЛГАРИЯ АД</v>
      </c>
      <c r="B1213" s="623" t="str">
        <f t="shared" si="70"/>
        <v>131104838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ЕУРОТЕРРА БЪЛГАРИЯ АД</v>
      </c>
      <c r="B1214" s="623" t="str">
        <f t="shared" si="70"/>
        <v>131104838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ЕУРОТЕРРА БЪЛГАРИЯ АД</v>
      </c>
      <c r="B1215" s="623" t="str">
        <f t="shared" si="70"/>
        <v>131104838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ЕУРОТЕРРА БЪЛГАРИЯ АД</v>
      </c>
      <c r="B1216" s="623" t="str">
        <f t="shared" si="70"/>
        <v>131104838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ЕУРОТЕРРА БЪЛГАРИЯ АД</v>
      </c>
      <c r="B1217" s="623" t="str">
        <f t="shared" si="70"/>
        <v>131104838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ЕУРОТЕРРА БЪЛГАРИЯ АД</v>
      </c>
      <c r="B1218" s="623" t="str">
        <f t="shared" si="70"/>
        <v>131104838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ЕУРОТЕРРА БЪЛГАРИЯ АД</v>
      </c>
      <c r="B1219" s="623" t="str">
        <f t="shared" si="70"/>
        <v>131104838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ЕУРОТЕРРА БЪЛГАРИЯ АД</v>
      </c>
      <c r="B1220" s="623" t="str">
        <f t="shared" si="70"/>
        <v>131104838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ЕУРОТЕРРА БЪЛГАРИЯ АД</v>
      </c>
      <c r="B1221" s="623" t="str">
        <f t="shared" si="70"/>
        <v>131104838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ЕУРОТЕРРА БЪЛГАРИЯ АД</v>
      </c>
      <c r="B1222" s="623" t="str">
        <f t="shared" si="70"/>
        <v>131104838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ЕУРОТЕРРА БЪЛГАРИЯ АД</v>
      </c>
      <c r="B1223" s="623" t="str">
        <f t="shared" si="70"/>
        <v>131104838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ЕУРОТЕРРА БЪЛГАРИЯ АД</v>
      </c>
      <c r="B1224" s="623" t="str">
        <f t="shared" si="70"/>
        <v>131104838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ЕУРОТЕРРА БЪЛГАРИЯ АД</v>
      </c>
      <c r="B1225" s="623" t="str">
        <f t="shared" si="70"/>
        <v>131104838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ЕУРОТЕРРА БЪЛГАРИЯ АД</v>
      </c>
      <c r="B1226" s="623" t="str">
        <f t="shared" si="70"/>
        <v>131104838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ЕУРОТЕРРА БЪЛГАРИЯ АД</v>
      </c>
      <c r="B1227" s="623" t="str">
        <f t="shared" si="70"/>
        <v>131104838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ЕУРОТЕРРА БЪЛГАРИЯ АД</v>
      </c>
      <c r="B1228" s="623" t="str">
        <f t="shared" si="70"/>
        <v>131104838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ЕУРОТЕРРА БЪЛГАРИЯ АД</v>
      </c>
      <c r="B1229" s="623" t="str">
        <f t="shared" ref="B1229:B1260" si="73">pdeBulstat</f>
        <v>131104838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ЕУРОТЕРРА БЪЛГАРИЯ АД</v>
      </c>
      <c r="B1230" s="623" t="str">
        <f t="shared" si="73"/>
        <v>131104838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ЕУРОТЕРРА БЪЛГАРИЯ АД</v>
      </c>
      <c r="B1231" s="623" t="str">
        <f t="shared" si="73"/>
        <v>131104838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ЕУРОТЕРРА БЪЛГАРИЯ АД</v>
      </c>
      <c r="B1232" s="623" t="str">
        <f t="shared" si="73"/>
        <v>131104838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ЕУРОТЕРРА БЪЛГАРИЯ АД</v>
      </c>
      <c r="B1233" s="623" t="str">
        <f t="shared" si="73"/>
        <v>131104838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ЕУРОТЕРРА БЪЛГАРИЯ АД</v>
      </c>
      <c r="B1234" s="623" t="str">
        <f t="shared" si="73"/>
        <v>131104838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ЕУРОТЕРРА БЪЛГАРИЯ АД</v>
      </c>
      <c r="B1235" s="623" t="str">
        <f t="shared" si="73"/>
        <v>131104838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ЕУРОТЕРРА БЪЛГАРИЯ АД</v>
      </c>
      <c r="B1236" s="623" t="str">
        <f t="shared" si="73"/>
        <v>131104838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ЕУРОТЕРРА БЪЛГАРИЯ АД</v>
      </c>
      <c r="B1237" s="623" t="str">
        <f t="shared" si="73"/>
        <v>131104838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ЕУРОТЕРРА БЪЛГАРИЯ АД</v>
      </c>
      <c r="B1238" s="623" t="str">
        <f t="shared" si="73"/>
        <v>131104838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ЕУРОТЕРРА БЪЛГАРИЯ АД</v>
      </c>
      <c r="B1239" s="623" t="str">
        <f t="shared" si="73"/>
        <v>131104838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ЕУРОТЕРРА БЪЛГАРИЯ АД</v>
      </c>
      <c r="B1240" s="623" t="str">
        <f t="shared" si="73"/>
        <v>131104838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ЕУРОТЕРРА БЪЛГАРИЯ АД</v>
      </c>
      <c r="B1241" s="623" t="str">
        <f t="shared" si="73"/>
        <v>131104838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ЕУРОТЕРРА БЪЛГАРИЯ АД</v>
      </c>
      <c r="B1242" s="623" t="str">
        <f t="shared" si="73"/>
        <v>131104838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ЕУРОТЕРРА БЪЛГАРИЯ АД</v>
      </c>
      <c r="B1243" s="623" t="str">
        <f t="shared" si="73"/>
        <v>131104838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ЕУРОТЕРРА БЪЛГАРИЯ АД</v>
      </c>
      <c r="B1244" s="623" t="str">
        <f t="shared" si="73"/>
        <v>131104838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ЕУРОТЕРРА БЪЛГАРИЯ АД</v>
      </c>
      <c r="B1245" s="623" t="str">
        <f t="shared" si="73"/>
        <v>131104838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ЕУРОТЕРРА БЪЛГАРИЯ АД</v>
      </c>
      <c r="B1246" s="623" t="str">
        <f t="shared" si="73"/>
        <v>131104838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130</v>
      </c>
    </row>
    <row r="1247" spans="1:8">
      <c r="A1247" s="623" t="str">
        <f t="shared" si="72"/>
        <v>ЕУРОТЕРРА БЪЛГАРИЯ АД</v>
      </c>
      <c r="B1247" s="623" t="str">
        <f t="shared" si="73"/>
        <v>131104838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ЕУРОТЕРРА БЪЛГАРИЯ АД</v>
      </c>
      <c r="B1248" s="623" t="str">
        <f t="shared" si="73"/>
        <v>131104838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ЕУРОТЕРРА БЪЛГАРИЯ АД</v>
      </c>
      <c r="B1249" s="623" t="str">
        <f t="shared" si="73"/>
        <v>131104838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ЕУРОТЕРРА БЪЛГАРИЯ АД</v>
      </c>
      <c r="B1250" s="623" t="str">
        <f t="shared" si="73"/>
        <v>131104838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ЕУРОТЕРРА БЪЛГАРИЯ АД</v>
      </c>
      <c r="B1251" s="623" t="str">
        <f t="shared" si="73"/>
        <v>131104838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ЕУРОТЕРРА БЪЛГАРИЯ АД</v>
      </c>
      <c r="B1252" s="623" t="str">
        <f t="shared" si="73"/>
        <v>131104838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130</v>
      </c>
    </row>
    <row r="1253" spans="1:8">
      <c r="A1253" s="623" t="str">
        <f t="shared" si="72"/>
        <v>ЕУРОТЕРРА БЪЛГАРИЯ АД</v>
      </c>
      <c r="B1253" s="623" t="str">
        <f t="shared" si="73"/>
        <v>131104838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ЕУРОТЕРРА БЪЛГАРИЯ АД</v>
      </c>
      <c r="B1254" s="623" t="str">
        <f t="shared" si="73"/>
        <v>131104838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ЕУРОТЕРРА БЪЛГАРИЯ АД</v>
      </c>
      <c r="B1255" s="623" t="str">
        <f t="shared" si="73"/>
        <v>131104838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ЕУРОТЕРРА БЪЛГАРИЯ АД</v>
      </c>
      <c r="B1256" s="623" t="str">
        <f t="shared" si="73"/>
        <v>131104838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ЕУРОТЕРРА БЪЛГАРИЯ АД</v>
      </c>
      <c r="B1257" s="623" t="str">
        <f t="shared" si="73"/>
        <v>131104838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ЕУРОТЕРРА БЪЛГАРИЯ АД</v>
      </c>
      <c r="B1258" s="623" t="str">
        <f t="shared" si="73"/>
        <v>131104838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ЕУРОТЕРРА БЪЛГАРИЯ АД</v>
      </c>
      <c r="B1259" s="623" t="str">
        <f t="shared" si="73"/>
        <v>131104838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ЕУРОТЕРРА БЪЛГАРИЯ АД</v>
      </c>
      <c r="B1260" s="623" t="str">
        <f t="shared" si="73"/>
        <v>131104838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ЕУРОТЕРРА БЪЛГАРИЯ АД</v>
      </c>
      <c r="B1261" s="623" t="str">
        <f t="shared" ref="B1261:B1294" si="76">pdeBulstat</f>
        <v>131104838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ЕУРОТЕРРА БЪЛГАРИЯ АД</v>
      </c>
      <c r="B1262" s="623" t="str">
        <f t="shared" si="76"/>
        <v>131104838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ЕУРОТЕРРА БЪЛГАРИЯ АД</v>
      </c>
      <c r="B1263" s="623" t="str">
        <f t="shared" si="76"/>
        <v>131104838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ЕУРОТЕРРА БЪЛГАРИЯ АД</v>
      </c>
      <c r="B1264" s="623" t="str">
        <f t="shared" si="76"/>
        <v>131104838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ЕУРОТЕРРА БЪЛГАРИЯ АД</v>
      </c>
      <c r="B1265" s="623" t="str">
        <f t="shared" si="76"/>
        <v>131104838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ЕУРОТЕРРА БЪЛГАРИЯ АД</v>
      </c>
      <c r="B1266" s="623" t="str">
        <f t="shared" si="76"/>
        <v>131104838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ЕУРОТЕРРА БЪЛГАРИЯ АД</v>
      </c>
      <c r="B1267" s="623" t="str">
        <f t="shared" si="76"/>
        <v>131104838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ЕУРОТЕРРА БЪЛГАРИЯ АД</v>
      </c>
      <c r="B1268" s="623" t="str">
        <f t="shared" si="76"/>
        <v>131104838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ЕУРОТЕРРА БЪЛГАРИЯ АД</v>
      </c>
      <c r="B1269" s="623" t="str">
        <f t="shared" si="76"/>
        <v>131104838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ЕУРОТЕРРА БЪЛГАРИЯ АД</v>
      </c>
      <c r="B1270" s="623" t="str">
        <f t="shared" si="76"/>
        <v>131104838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ЕУРОТЕРРА БЪЛГАРИЯ АД</v>
      </c>
      <c r="B1271" s="623" t="str">
        <f t="shared" si="76"/>
        <v>131104838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ЕУРОТЕРРА БЪЛГАРИЯ АД</v>
      </c>
      <c r="B1272" s="623" t="str">
        <f t="shared" si="76"/>
        <v>131104838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ЕУРОТЕРРА БЪЛГАРИЯ АД</v>
      </c>
      <c r="B1273" s="623" t="str">
        <f t="shared" si="76"/>
        <v>131104838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ЕУРОТЕРРА БЪЛГАРИЯ АД</v>
      </c>
      <c r="B1274" s="623" t="str">
        <f t="shared" si="76"/>
        <v>131104838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ЕУРОТЕРРА БЪЛГАРИЯ АД</v>
      </c>
      <c r="B1275" s="623" t="str">
        <f t="shared" si="76"/>
        <v>131104838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ЕУРОТЕРРА БЪЛГАРИЯ АД</v>
      </c>
      <c r="B1276" s="623" t="str">
        <f t="shared" si="76"/>
        <v>131104838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ЕУРОТЕРРА БЪЛГАРИЯ АД</v>
      </c>
      <c r="B1277" s="623" t="str">
        <f t="shared" si="76"/>
        <v>131104838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ЕУРОТЕРРА БЪЛГАРИЯ АД</v>
      </c>
      <c r="B1278" s="623" t="str">
        <f t="shared" si="76"/>
        <v>131104838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ЕУРОТЕРРА БЪЛГАРИЯ АД</v>
      </c>
      <c r="B1279" s="623" t="str">
        <f t="shared" si="76"/>
        <v>131104838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ЕУРОТЕРРА БЪЛГАРИЯ АД</v>
      </c>
      <c r="B1280" s="623" t="str">
        <f t="shared" si="76"/>
        <v>131104838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ЕУРОТЕРРА БЪЛГАРИЯ АД</v>
      </c>
      <c r="B1281" s="623" t="str">
        <f t="shared" si="76"/>
        <v>131104838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ЕУРОТЕРРА БЪЛГАРИЯ АД</v>
      </c>
      <c r="B1282" s="623" t="str">
        <f t="shared" si="76"/>
        <v>131104838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ЕУРОТЕРРА БЪЛГАРИЯ АД</v>
      </c>
      <c r="B1283" s="623" t="str">
        <f t="shared" si="76"/>
        <v>131104838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ЕУРОТЕРРА БЪЛГАРИЯ АД</v>
      </c>
      <c r="B1284" s="623" t="str">
        <f t="shared" si="76"/>
        <v>131104838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ЕУРОТЕРРА БЪЛГАРИЯ АД</v>
      </c>
      <c r="B1285" s="623" t="str">
        <f t="shared" si="76"/>
        <v>131104838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ЕУРОТЕРРА БЪЛГАРИЯ АД</v>
      </c>
      <c r="B1286" s="623" t="str">
        <f t="shared" si="76"/>
        <v>131104838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ЕУРОТЕРРА БЪЛГАРИЯ АД</v>
      </c>
      <c r="B1287" s="623" t="str">
        <f t="shared" si="76"/>
        <v>131104838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ЕУРОТЕРРА БЪЛГАРИЯ АД</v>
      </c>
      <c r="B1288" s="623" t="str">
        <f t="shared" si="76"/>
        <v>131104838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130</v>
      </c>
    </row>
    <row r="1289" spans="1:8">
      <c r="A1289" s="623" t="str">
        <f t="shared" si="75"/>
        <v>ЕУРОТЕРРА БЪЛГАРИЯ АД</v>
      </c>
      <c r="B1289" s="623" t="str">
        <f t="shared" si="76"/>
        <v>131104838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ЕУРОТЕРРА БЪЛГАРИЯ АД</v>
      </c>
      <c r="B1290" s="623" t="str">
        <f t="shared" si="76"/>
        <v>131104838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ЕУРОТЕРРА БЪЛГАРИЯ АД</v>
      </c>
      <c r="B1291" s="623" t="str">
        <f t="shared" si="76"/>
        <v>131104838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ЕУРОТЕРРА БЪЛГАРИЯ АД</v>
      </c>
      <c r="B1292" s="623" t="str">
        <f t="shared" si="76"/>
        <v>131104838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ЕУРОТЕРРА БЪЛГАРИЯ АД</v>
      </c>
      <c r="B1293" s="623" t="str">
        <f t="shared" si="76"/>
        <v>131104838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ЕУРОТЕРРА БЪЛГАРИЯ АД</v>
      </c>
      <c r="B1294" s="623" t="str">
        <f t="shared" si="76"/>
        <v>131104838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130</v>
      </c>
    </row>
    <row r="1295" spans="1:8" s="439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ЕУРОТЕРРА БЪЛГАРИЯ АД</v>
      </c>
      <c r="B1296" s="623" t="str">
        <f t="shared" ref="B1296:B1335" si="79">pdeBulstat</f>
        <v>131104838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ЕУРОТЕРРА БЪЛГАРИЯ АД</v>
      </c>
      <c r="B1297" s="623" t="str">
        <f t="shared" si="79"/>
        <v>131104838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ЕУРОТЕРРА БЪЛГАРИЯ АД</v>
      </c>
      <c r="B1298" s="623" t="str">
        <f t="shared" si="79"/>
        <v>131104838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ЕУРОТЕРРА БЪЛГАРИЯ АД</v>
      </c>
      <c r="B1299" s="623" t="str">
        <f t="shared" si="79"/>
        <v>131104838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ЕУРОТЕРРА БЪЛГАРИЯ АД</v>
      </c>
      <c r="B1300" s="623" t="str">
        <f t="shared" si="79"/>
        <v>131104838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ЕУРОТЕРРА БЪЛГАРИЯ АД</v>
      </c>
      <c r="B1301" s="623" t="str">
        <f t="shared" si="79"/>
        <v>131104838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ЕУРОТЕРРА БЪЛГАРИЯ АД</v>
      </c>
      <c r="B1302" s="623" t="str">
        <f t="shared" si="79"/>
        <v>131104838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ЕУРОТЕРРА БЪЛГАРИЯ АД</v>
      </c>
      <c r="B1303" s="623" t="str">
        <f t="shared" si="79"/>
        <v>131104838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ЕУРОТЕРРА БЪЛГАРИЯ АД</v>
      </c>
      <c r="B1304" s="623" t="str">
        <f t="shared" si="79"/>
        <v>131104838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ЕУРОТЕРРА БЪЛГАРИЯ АД</v>
      </c>
      <c r="B1305" s="623" t="str">
        <f t="shared" si="79"/>
        <v>131104838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ЕУРОТЕРРА БЪЛГАРИЯ АД</v>
      </c>
      <c r="B1306" s="623" t="str">
        <f t="shared" si="79"/>
        <v>131104838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ЕУРОТЕРРА БЪЛГАРИЯ АД</v>
      </c>
      <c r="B1307" s="623" t="str">
        <f t="shared" si="79"/>
        <v>131104838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ЕУРОТЕРРА БЪЛГАРИЯ АД</v>
      </c>
      <c r="B1308" s="623" t="str">
        <f t="shared" si="79"/>
        <v>131104838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ЕУРОТЕРРА БЪЛГАРИЯ АД</v>
      </c>
      <c r="B1309" s="623" t="str">
        <f t="shared" si="79"/>
        <v>131104838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ЕУРОТЕРРА БЪЛГАРИЯ АД</v>
      </c>
      <c r="B1310" s="623" t="str">
        <f t="shared" si="79"/>
        <v>131104838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ЕУРОТЕРРА БЪЛГАРИЯ АД</v>
      </c>
      <c r="B1311" s="623" t="str">
        <f t="shared" si="79"/>
        <v>131104838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ЕУРОТЕРРА БЪЛГАРИЯ АД</v>
      </c>
      <c r="B1312" s="623" t="str">
        <f t="shared" si="79"/>
        <v>131104838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ЕУРОТЕРРА БЪЛГАРИЯ АД</v>
      </c>
      <c r="B1313" s="623" t="str">
        <f t="shared" si="79"/>
        <v>131104838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ЕУРОТЕРРА БЪЛГАРИЯ АД</v>
      </c>
      <c r="B1314" s="623" t="str">
        <f t="shared" si="79"/>
        <v>131104838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ЕУРОТЕРРА БЪЛГАРИЯ АД</v>
      </c>
      <c r="B1315" s="623" t="str">
        <f t="shared" si="79"/>
        <v>131104838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ЕУРОТЕРРА БЪЛГАРИЯ АД</v>
      </c>
      <c r="B1316" s="623" t="str">
        <f t="shared" si="79"/>
        <v>131104838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ЕУРОТЕРРА БЪЛГАРИЯ АД</v>
      </c>
      <c r="B1317" s="623" t="str">
        <f t="shared" si="79"/>
        <v>131104838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ЕУРОТЕРРА БЪЛГАРИЯ АД</v>
      </c>
      <c r="B1318" s="623" t="str">
        <f t="shared" si="79"/>
        <v>131104838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ЕУРОТЕРРА БЪЛГАРИЯ АД</v>
      </c>
      <c r="B1319" s="623" t="str">
        <f t="shared" si="79"/>
        <v>131104838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ЕУРОТЕРРА БЪЛГАРИЯ АД</v>
      </c>
      <c r="B1320" s="623" t="str">
        <f t="shared" si="79"/>
        <v>131104838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ЕУРОТЕРРА БЪЛГАРИЯ АД</v>
      </c>
      <c r="B1321" s="623" t="str">
        <f t="shared" si="79"/>
        <v>131104838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ЕУРОТЕРРА БЪЛГАРИЯ АД</v>
      </c>
      <c r="B1322" s="623" t="str">
        <f t="shared" si="79"/>
        <v>131104838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ЕУРОТЕРРА БЪЛГАРИЯ АД</v>
      </c>
      <c r="B1323" s="623" t="str">
        <f t="shared" si="79"/>
        <v>131104838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ЕУРОТЕРРА БЪЛГАРИЯ АД</v>
      </c>
      <c r="B1324" s="623" t="str">
        <f t="shared" si="79"/>
        <v>131104838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ЕУРОТЕРРА БЪЛГАРИЯ АД</v>
      </c>
      <c r="B1325" s="623" t="str">
        <f t="shared" si="79"/>
        <v>131104838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ЕУРОТЕРРА БЪЛГАРИЯ АД</v>
      </c>
      <c r="B1326" s="623" t="str">
        <f t="shared" si="79"/>
        <v>131104838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ЕУРОТЕРРА БЪЛГАРИЯ АД</v>
      </c>
      <c r="B1327" s="623" t="str">
        <f t="shared" si="79"/>
        <v>131104838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ЕУРОТЕРРА БЪЛГАРИЯ АД</v>
      </c>
      <c r="B1328" s="623" t="str">
        <f t="shared" si="79"/>
        <v>131104838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ЕУРОТЕРРА БЪЛГАРИЯ АД</v>
      </c>
      <c r="B1329" s="623" t="str">
        <f t="shared" si="79"/>
        <v>131104838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ЕУРОТЕРРА БЪЛГАРИЯ АД</v>
      </c>
      <c r="B1330" s="623" t="str">
        <f t="shared" si="79"/>
        <v>131104838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ЕУРОТЕРРА БЪЛГАРИЯ АД</v>
      </c>
      <c r="B1331" s="623" t="str">
        <f t="shared" si="79"/>
        <v>131104838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ЕУРОТЕРРА БЪЛГАРИЯ АД</v>
      </c>
      <c r="B1332" s="623" t="str">
        <f t="shared" si="79"/>
        <v>131104838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ЕУРОТЕРРА БЪЛГАРИЯ АД</v>
      </c>
      <c r="B1333" s="623" t="str">
        <f t="shared" si="79"/>
        <v>131104838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ЕУРОТЕРРА БЪЛГАРИЯ АД</v>
      </c>
      <c r="B1334" s="623" t="str">
        <f t="shared" si="79"/>
        <v>131104838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ЕУРОТЕРРА БЪЛГАРИЯ АД</v>
      </c>
      <c r="B1335" s="623" t="str">
        <f t="shared" si="79"/>
        <v>131104838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85" zoomScaleNormal="100" zoomScaleSheetLayoutView="100" workbookViewId="0">
      <selection activeCell="A85" sqref="A8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9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ЕУРОТЕРРА БЪЛГАРИЯ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131104838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7"/>
      <c r="H10" s="538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9"/>
      <c r="H11" s="540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4550</v>
      </c>
      <c r="H12" s="159">
        <v>4550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>
        <v>1</v>
      </c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>
        <v>-130</v>
      </c>
      <c r="H15" s="159">
        <v>-130</v>
      </c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>
        <v>18</v>
      </c>
      <c r="D17" s="159">
        <v>19</v>
      </c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/>
      <c r="D18" s="159"/>
      <c r="E18" s="425" t="s">
        <v>66</v>
      </c>
      <c r="F18" s="424" t="s">
        <v>67</v>
      </c>
      <c r="G18" s="541">
        <f>G12+G15+G16+G17</f>
        <v>4420</v>
      </c>
      <c r="H18" s="542">
        <f>H12+H15+H16+H17</f>
        <v>4420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3"/>
      <c r="H19" s="544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6" t="s">
        <v>71</v>
      </c>
      <c r="B20" s="80" t="s">
        <v>72</v>
      </c>
      <c r="C20" s="529">
        <f>SUM(C12:C19)</f>
        <v>18</v>
      </c>
      <c r="D20" s="530">
        <f>SUM(D12:D19)</f>
        <v>20</v>
      </c>
      <c r="E20" s="74" t="s">
        <v>73</v>
      </c>
      <c r="F20" s="78" t="s">
        <v>74</v>
      </c>
      <c r="G20" s="160"/>
      <c r="H20" s="159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0">
        <v>15711</v>
      </c>
      <c r="D21" s="421">
        <v>22471</v>
      </c>
      <c r="E21" s="74" t="s">
        <v>77</v>
      </c>
      <c r="F21" s="78" t="s">
        <v>78</v>
      </c>
      <c r="G21" s="160">
        <v>6131</v>
      </c>
      <c r="H21" s="159">
        <v>6131</v>
      </c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0"/>
      <c r="D22" s="421"/>
      <c r="E22" s="164" t="s">
        <v>81</v>
      </c>
      <c r="F22" s="78" t="s">
        <v>82</v>
      </c>
      <c r="G22" s="527">
        <f>SUM(G23:G25)</f>
        <v>168</v>
      </c>
      <c r="H22" s="528">
        <f>SUM(H23:H25)</f>
        <v>168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7"/>
      <c r="D23" s="528"/>
      <c r="E23" s="163" t="s">
        <v>84</v>
      </c>
      <c r="F23" s="78" t="s">
        <v>85</v>
      </c>
      <c r="G23" s="160">
        <v>168</v>
      </c>
      <c r="H23" s="159">
        <v>168</v>
      </c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28" t="s">
        <v>96</v>
      </c>
      <c r="F26" s="79" t="s">
        <v>97</v>
      </c>
      <c r="G26" s="529">
        <f>G20+G21+G22</f>
        <v>6299</v>
      </c>
      <c r="H26" s="530">
        <f>H20+H21+H22</f>
        <v>6299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3"/>
      <c r="H27" s="544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6" t="s">
        <v>101</v>
      </c>
      <c r="B28" s="80" t="s">
        <v>102</v>
      </c>
      <c r="C28" s="529">
        <f>SUM(C24:C27)</f>
        <v>0</v>
      </c>
      <c r="D28" s="530">
        <f>SUM(D24:D27)</f>
        <v>0</v>
      </c>
      <c r="E28" s="165" t="s">
        <v>103</v>
      </c>
      <c r="F28" s="78" t="s">
        <v>104</v>
      </c>
      <c r="G28" s="527">
        <f>SUM(G29:G31)</f>
        <v>-579</v>
      </c>
      <c r="H28" s="528">
        <f>SUM(H29:H31)</f>
        <v>-3442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7"/>
      <c r="D29" s="528"/>
      <c r="E29" s="74" t="s">
        <v>105</v>
      </c>
      <c r="F29" s="78" t="s">
        <v>106</v>
      </c>
      <c r="G29" s="160">
        <v>3514</v>
      </c>
      <c r="H29" s="159">
        <v>651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7"/>
      <c r="D30" s="528"/>
      <c r="E30" s="164" t="s">
        <v>108</v>
      </c>
      <c r="F30" s="78" t="s">
        <v>109</v>
      </c>
      <c r="G30" s="160">
        <v>-4093</v>
      </c>
      <c r="H30" s="159">
        <v>-4093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4874</v>
      </c>
      <c r="H32" s="159">
        <v>2863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6" t="s">
        <v>118</v>
      </c>
      <c r="B33" s="80" t="s">
        <v>119</v>
      </c>
      <c r="C33" s="529">
        <f>C31+C32</f>
        <v>0</v>
      </c>
      <c r="D33" s="530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7"/>
      <c r="D34" s="528"/>
      <c r="E34" s="428" t="s">
        <v>123</v>
      </c>
      <c r="F34" s="79" t="s">
        <v>124</v>
      </c>
      <c r="G34" s="529">
        <f>G28+G32+G33</f>
        <v>4295</v>
      </c>
      <c r="H34" s="530">
        <f>H28+H32+H33</f>
        <v>-579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7">
        <f>SUM(C36:C39)</f>
        <v>0</v>
      </c>
      <c r="D35" s="528">
        <f>SUM(D36:D39)</f>
        <v>0</v>
      </c>
      <c r="E35" s="74"/>
      <c r="F35" s="82"/>
      <c r="G35" s="545"/>
      <c r="H35" s="546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5"/>
      <c r="H36" s="546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7" t="s">
        <v>131</v>
      </c>
      <c r="F37" s="82" t="s">
        <v>132</v>
      </c>
      <c r="G37" s="531">
        <f>G26+G18+G34</f>
        <v>15014</v>
      </c>
      <c r="H37" s="532">
        <f>H26+H18+H34</f>
        <v>10140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5"/>
      <c r="H38" s="546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7"/>
      <c r="H39" s="548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7">
        <f>C41+C42+C44</f>
        <v>0</v>
      </c>
      <c r="D40" s="528">
        <f>D41+D42+D44</f>
        <v>0</v>
      </c>
      <c r="E40" s="178" t="s">
        <v>139</v>
      </c>
      <c r="F40" s="175" t="s">
        <v>140</v>
      </c>
      <c r="G40" s="514"/>
      <c r="H40" s="515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7"/>
      <c r="H41" s="548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9"/>
      <c r="H42" s="550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5"/>
      <c r="H43" s="546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>
        <v>2909</v>
      </c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7" t="s">
        <v>157</v>
      </c>
      <c r="B46" s="80" t="s">
        <v>158</v>
      </c>
      <c r="C46" s="529">
        <f>C35+C40+C45</f>
        <v>0</v>
      </c>
      <c r="D46" s="530">
        <f>D35+D40+D45</f>
        <v>0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1"/>
      <c r="D47" s="532"/>
      <c r="E47" s="74" t="s">
        <v>162</v>
      </c>
      <c r="F47" s="78" t="s">
        <v>163</v>
      </c>
      <c r="G47" s="160">
        <v>107</v>
      </c>
      <c r="H47" s="159">
        <v>102</v>
      </c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7">
        <f>SUM(G44:G49)</f>
        <v>107</v>
      </c>
      <c r="H50" s="528">
        <f>SUM(H44:H49)</f>
        <v>3011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7"/>
      <c r="H51" s="528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6" t="s">
        <v>176</v>
      </c>
      <c r="B52" s="80" t="s">
        <v>177</v>
      </c>
      <c r="C52" s="529">
        <f>SUM(C48:C51)</f>
        <v>0</v>
      </c>
      <c r="D52" s="530">
        <f>SUM(D48:D51)</f>
        <v>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7"/>
      <c r="D53" s="528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2"/>
      <c r="D54" s="423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2"/>
      <c r="D55" s="423"/>
      <c r="E55" s="74" t="s">
        <v>189</v>
      </c>
      <c r="F55" s="79" t="s">
        <v>190</v>
      </c>
      <c r="G55" s="160"/>
      <c r="H55" s="159"/>
    </row>
    <row r="56" spans="1:28" ht="16.5" thickBot="1">
      <c r="A56" s="419" t="s">
        <v>191</v>
      </c>
      <c r="B56" s="171" t="s">
        <v>192</v>
      </c>
      <c r="C56" s="533">
        <f>C20+C21+C22+C28+C33+C46+C52+C54+C55</f>
        <v>15729</v>
      </c>
      <c r="D56" s="534">
        <f>D20+D21+D22+D28+D33+D46+D52+D54+D55</f>
        <v>22491</v>
      </c>
      <c r="E56" s="83" t="s">
        <v>193</v>
      </c>
      <c r="F56" s="82" t="s">
        <v>194</v>
      </c>
      <c r="G56" s="531">
        <f>G50+G52+G53+G54+G55</f>
        <v>107</v>
      </c>
      <c r="H56" s="532">
        <f>H50+H52+H53+H54+H55</f>
        <v>3011</v>
      </c>
      <c r="M56" s="81"/>
    </row>
    <row r="57" spans="1:28">
      <c r="A57" s="172" t="s">
        <v>195</v>
      </c>
      <c r="B57" s="173"/>
      <c r="C57" s="525"/>
      <c r="D57" s="526"/>
      <c r="E57" s="172" t="s">
        <v>196</v>
      </c>
      <c r="F57" s="175"/>
      <c r="G57" s="525"/>
      <c r="H57" s="526"/>
    </row>
    <row r="58" spans="1:28">
      <c r="A58" s="83" t="s">
        <v>197</v>
      </c>
      <c r="B58" s="73"/>
      <c r="C58" s="531"/>
      <c r="D58" s="532"/>
      <c r="E58" s="83" t="s">
        <v>148</v>
      </c>
      <c r="F58" s="78"/>
      <c r="G58" s="527"/>
      <c r="H58" s="528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0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>
        <v>9360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7">
        <f>SUM(G62:G68)</f>
        <v>22966</v>
      </c>
      <c r="H61" s="528">
        <f>SUM(H62:H68)</f>
        <v>730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20438</v>
      </c>
      <c r="H62" s="159">
        <v>70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220</v>
      </c>
      <c r="H64" s="159">
        <v>207</v>
      </c>
      <c r="M64" s="81"/>
    </row>
    <row r="65" spans="1:13">
      <c r="A65" s="426" t="s">
        <v>71</v>
      </c>
      <c r="B65" s="80" t="s">
        <v>222</v>
      </c>
      <c r="C65" s="529">
        <f>SUM(C59:C64)</f>
        <v>0</v>
      </c>
      <c r="D65" s="530">
        <f>SUM(D59:D64)</f>
        <v>0</v>
      </c>
      <c r="E65" s="74" t="s">
        <v>223</v>
      </c>
      <c r="F65" s="78" t="s">
        <v>224</v>
      </c>
      <c r="G65" s="160">
        <v>98</v>
      </c>
      <c r="H65" s="159">
        <v>98</v>
      </c>
    </row>
    <row r="66" spans="1:13">
      <c r="A66" s="74"/>
      <c r="B66" s="80"/>
      <c r="C66" s="527"/>
      <c r="D66" s="528"/>
      <c r="E66" s="74" t="s">
        <v>225</v>
      </c>
      <c r="F66" s="78" t="s">
        <v>226</v>
      </c>
      <c r="G66" s="160">
        <v>9</v>
      </c>
      <c r="H66" s="159">
        <v>324</v>
      </c>
    </row>
    <row r="67" spans="1:13">
      <c r="A67" s="83" t="s">
        <v>227</v>
      </c>
      <c r="B67" s="73"/>
      <c r="C67" s="531"/>
      <c r="D67" s="532"/>
      <c r="E67" s="74" t="s">
        <v>228</v>
      </c>
      <c r="F67" s="78" t="s">
        <v>229</v>
      </c>
      <c r="G67" s="160">
        <v>8</v>
      </c>
      <c r="H67" s="159">
        <v>7</v>
      </c>
    </row>
    <row r="68" spans="1:13">
      <c r="A68" s="74" t="s">
        <v>230</v>
      </c>
      <c r="B68" s="76" t="s">
        <v>231</v>
      </c>
      <c r="C68" s="160">
        <v>15744</v>
      </c>
      <c r="D68" s="159">
        <v>136</v>
      </c>
      <c r="E68" s="74" t="s">
        <v>232</v>
      </c>
      <c r="F68" s="78" t="s">
        <v>233</v>
      </c>
      <c r="G68" s="160">
        <v>2193</v>
      </c>
      <c r="H68" s="159">
        <v>24</v>
      </c>
    </row>
    <row r="69" spans="1:13">
      <c r="A69" s="74" t="s">
        <v>234</v>
      </c>
      <c r="B69" s="76" t="s">
        <v>235</v>
      </c>
      <c r="C69" s="160">
        <v>48</v>
      </c>
      <c r="D69" s="159">
        <v>72</v>
      </c>
      <c r="E69" s="164" t="s">
        <v>98</v>
      </c>
      <c r="F69" s="78" t="s">
        <v>236</v>
      </c>
      <c r="G69" s="160"/>
      <c r="H69" s="159">
        <v>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>
        <v>105</v>
      </c>
      <c r="H70" s="159"/>
    </row>
    <row r="71" spans="1:13">
      <c r="A71" s="74" t="s">
        <v>241</v>
      </c>
      <c r="B71" s="76" t="s">
        <v>242</v>
      </c>
      <c r="C71" s="160"/>
      <c r="D71" s="159"/>
      <c r="E71" s="418" t="s">
        <v>66</v>
      </c>
      <c r="F71" s="79" t="s">
        <v>243</v>
      </c>
      <c r="G71" s="529">
        <f>G59+G60+G61+G69+G70</f>
        <v>23071</v>
      </c>
      <c r="H71" s="530">
        <f>H59+H60+H61+H69+H70</f>
        <v>10098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7"/>
      <c r="H72" s="528"/>
    </row>
    <row r="73" spans="1:13">
      <c r="A73" s="74" t="s">
        <v>246</v>
      </c>
      <c r="B73" s="76" t="s">
        <v>247</v>
      </c>
      <c r="C73" s="160">
        <v>81</v>
      </c>
      <c r="D73" s="159">
        <v>31</v>
      </c>
      <c r="E73" s="417" t="s">
        <v>248</v>
      </c>
      <c r="F73" s="79" t="s">
        <v>249</v>
      </c>
      <c r="G73" s="422"/>
      <c r="H73" s="423"/>
    </row>
    <row r="74" spans="1:13">
      <c r="A74" s="74" t="s">
        <v>250</v>
      </c>
      <c r="B74" s="76" t="s">
        <v>251</v>
      </c>
      <c r="C74" s="160"/>
      <c r="D74" s="159"/>
      <c r="E74" s="505"/>
      <c r="F74" s="506"/>
      <c r="G74" s="527"/>
      <c r="H74" s="551"/>
    </row>
    <row r="75" spans="1:13">
      <c r="A75" s="74" t="s">
        <v>252</v>
      </c>
      <c r="B75" s="76" t="s">
        <v>253</v>
      </c>
      <c r="C75" s="160"/>
      <c r="D75" s="159">
        <v>1</v>
      </c>
      <c r="E75" s="429" t="s">
        <v>181</v>
      </c>
      <c r="F75" s="79" t="s">
        <v>254</v>
      </c>
      <c r="G75" s="422"/>
      <c r="H75" s="423">
        <v>4</v>
      </c>
    </row>
    <row r="76" spans="1:13">
      <c r="A76" s="426" t="s">
        <v>96</v>
      </c>
      <c r="B76" s="80" t="s">
        <v>255</v>
      </c>
      <c r="C76" s="529">
        <f>SUM(C68:C75)</f>
        <v>15873</v>
      </c>
      <c r="D76" s="530">
        <f>SUM(D68:D75)</f>
        <v>240</v>
      </c>
      <c r="E76" s="505"/>
      <c r="F76" s="506"/>
      <c r="G76" s="527"/>
      <c r="H76" s="551"/>
    </row>
    <row r="77" spans="1:13">
      <c r="A77" s="74"/>
      <c r="B77" s="76"/>
      <c r="C77" s="527"/>
      <c r="D77" s="528"/>
      <c r="E77" s="417" t="s">
        <v>256</v>
      </c>
      <c r="F77" s="79" t="s">
        <v>257</v>
      </c>
      <c r="G77" s="422"/>
      <c r="H77" s="423"/>
    </row>
    <row r="78" spans="1:13">
      <c r="A78" s="83" t="s">
        <v>258</v>
      </c>
      <c r="B78" s="73"/>
      <c r="C78" s="531"/>
      <c r="D78" s="532"/>
      <c r="E78" s="74"/>
      <c r="F78" s="84"/>
      <c r="G78" s="545"/>
      <c r="H78" s="546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528">
        <f>SUM(D80:D82)</f>
        <v>0</v>
      </c>
      <c r="E79" s="168" t="s">
        <v>261</v>
      </c>
      <c r="F79" s="82" t="s">
        <v>262</v>
      </c>
      <c r="G79" s="531">
        <f>G71+G73+G75+G77</f>
        <v>23071</v>
      </c>
      <c r="H79" s="532">
        <f>H71+H73+H75+H77</f>
        <v>10102</v>
      </c>
    </row>
    <row r="80" spans="1:13">
      <c r="A80" s="74" t="s">
        <v>263</v>
      </c>
      <c r="B80" s="76" t="s">
        <v>264</v>
      </c>
      <c r="C80" s="160"/>
      <c r="D80" s="159"/>
      <c r="E80" s="505"/>
      <c r="F80" s="506"/>
      <c r="G80" s="527"/>
      <c r="H80" s="551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2"/>
      <c r="H81" s="553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2"/>
      <c r="H82" s="553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2"/>
      <c r="H83" s="553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2"/>
      <c r="H84" s="553"/>
    </row>
    <row r="85" spans="1:13">
      <c r="A85" s="426" t="s">
        <v>272</v>
      </c>
      <c r="B85" s="80" t="s">
        <v>273</v>
      </c>
      <c r="C85" s="529">
        <f>C84+C83+C79</f>
        <v>0</v>
      </c>
      <c r="D85" s="530">
        <f>D84+D83+D79</f>
        <v>0</v>
      </c>
      <c r="E85" s="167"/>
      <c r="F85" s="86"/>
      <c r="G85" s="552"/>
      <c r="H85" s="553"/>
    </row>
    <row r="86" spans="1:13">
      <c r="A86" s="74"/>
      <c r="B86" s="80"/>
      <c r="C86" s="527"/>
      <c r="D86" s="528"/>
      <c r="E86" s="170"/>
      <c r="F86" s="86"/>
      <c r="G86" s="552"/>
      <c r="H86" s="553"/>
      <c r="M86" s="81"/>
    </row>
    <row r="87" spans="1:13">
      <c r="A87" s="83" t="s">
        <v>274</v>
      </c>
      <c r="B87" s="76"/>
      <c r="C87" s="527"/>
      <c r="D87" s="528"/>
      <c r="E87" s="167"/>
      <c r="F87" s="86"/>
      <c r="G87" s="552"/>
      <c r="H87" s="553"/>
    </row>
    <row r="88" spans="1:13">
      <c r="A88" s="74" t="s">
        <v>275</v>
      </c>
      <c r="B88" s="76" t="s">
        <v>276</v>
      </c>
      <c r="C88" s="160">
        <v>1</v>
      </c>
      <c r="D88" s="159">
        <v>5</v>
      </c>
      <c r="E88" s="170"/>
      <c r="F88" s="86"/>
      <c r="G88" s="552"/>
      <c r="H88" s="553"/>
      <c r="M88" s="81"/>
    </row>
    <row r="89" spans="1:13">
      <c r="A89" s="74" t="s">
        <v>277</v>
      </c>
      <c r="B89" s="76" t="s">
        <v>278</v>
      </c>
      <c r="C89" s="160">
        <v>6583</v>
      </c>
      <c r="D89" s="159">
        <v>512</v>
      </c>
      <c r="E89" s="167"/>
      <c r="F89" s="86"/>
      <c r="G89" s="552"/>
      <c r="H89" s="553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2"/>
      <c r="H90" s="553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2"/>
      <c r="H91" s="553"/>
    </row>
    <row r="92" spans="1:13">
      <c r="A92" s="426" t="s">
        <v>283</v>
      </c>
      <c r="B92" s="80" t="s">
        <v>284</v>
      </c>
      <c r="C92" s="529">
        <f>SUM(C88:C91)</f>
        <v>6584</v>
      </c>
      <c r="D92" s="530">
        <f>SUM(D88:D91)</f>
        <v>517</v>
      </c>
      <c r="E92" s="167"/>
      <c r="F92" s="86"/>
      <c r="G92" s="552"/>
      <c r="H92" s="553"/>
      <c r="M92" s="81"/>
    </row>
    <row r="93" spans="1:13">
      <c r="A93" s="417" t="s">
        <v>285</v>
      </c>
      <c r="B93" s="80" t="s">
        <v>286</v>
      </c>
      <c r="C93" s="422">
        <v>6</v>
      </c>
      <c r="D93" s="423">
        <v>5</v>
      </c>
      <c r="E93" s="167"/>
      <c r="F93" s="86"/>
      <c r="G93" s="552"/>
      <c r="H93" s="553"/>
    </row>
    <row r="94" spans="1:13" ht="16.5" thickBot="1">
      <c r="A94" s="419" t="s">
        <v>287</v>
      </c>
      <c r="B94" s="171" t="s">
        <v>288</v>
      </c>
      <c r="C94" s="533">
        <f>C65+C76+C85+C92+C93</f>
        <v>22463</v>
      </c>
      <c r="D94" s="534">
        <f>D65+D76+D85+D92+D93</f>
        <v>762</v>
      </c>
      <c r="E94" s="189"/>
      <c r="F94" s="190"/>
      <c r="G94" s="554"/>
      <c r="H94" s="555"/>
      <c r="M94" s="81"/>
    </row>
    <row r="95" spans="1:13" ht="32.25" thickBot="1">
      <c r="A95" s="431" t="s">
        <v>289</v>
      </c>
      <c r="B95" s="432" t="s">
        <v>290</v>
      </c>
      <c r="C95" s="535">
        <f>C94+C56</f>
        <v>38192</v>
      </c>
      <c r="D95" s="536">
        <f>D94+D56</f>
        <v>23253</v>
      </c>
      <c r="E95" s="191" t="s">
        <v>291</v>
      </c>
      <c r="F95" s="433" t="s">
        <v>292</v>
      </c>
      <c r="G95" s="535">
        <f>G37+G40+G56+G79</f>
        <v>38192</v>
      </c>
      <c r="H95" s="536">
        <f>H37+H40+H56+H79</f>
        <v>23253</v>
      </c>
    </row>
    <row r="96" spans="1:13">
      <c r="A96" s="144"/>
      <c r="B96" s="507"/>
      <c r="C96" s="144"/>
      <c r="D96" s="144"/>
      <c r="E96" s="508"/>
      <c r="M96" s="81"/>
    </row>
    <row r="97" spans="1:13">
      <c r="A97" s="510"/>
      <c r="B97" s="507"/>
      <c r="C97" s="144"/>
      <c r="D97" s="144"/>
      <c r="E97" s="508"/>
      <c r="M97" s="81"/>
    </row>
    <row r="98" spans="1:13">
      <c r="A98" s="610" t="s">
        <v>8</v>
      </c>
      <c r="B98" s="638">
        <f>pdeReportingDate</f>
        <v>46087</v>
      </c>
      <c r="C98" s="638"/>
      <c r="D98" s="638"/>
      <c r="E98" s="638"/>
      <c r="F98" s="638"/>
      <c r="G98" s="638"/>
      <c r="H98" s="638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9" t="str">
        <f>authorName</f>
        <v>Елена Георгиева</v>
      </c>
      <c r="C100" s="639"/>
      <c r="D100" s="639"/>
      <c r="E100" s="639"/>
      <c r="F100" s="639"/>
      <c r="G100" s="639"/>
      <c r="H100" s="639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2"/>
      <c r="B103" s="637" t="s">
        <v>294</v>
      </c>
      <c r="C103" s="637"/>
      <c r="D103" s="637"/>
      <c r="E103" s="637"/>
      <c r="M103" s="81"/>
    </row>
    <row r="104" spans="1:13" ht="21.75" customHeight="1">
      <c r="A104" s="612"/>
      <c r="B104" s="637" t="s">
        <v>294</v>
      </c>
      <c r="C104" s="637"/>
      <c r="D104" s="637"/>
      <c r="E104" s="637"/>
    </row>
    <row r="105" spans="1:13" ht="21.75" customHeight="1">
      <c r="A105" s="612"/>
      <c r="B105" s="637" t="s">
        <v>294</v>
      </c>
      <c r="C105" s="637"/>
      <c r="D105" s="637"/>
      <c r="E105" s="637"/>
      <c r="M105" s="81"/>
    </row>
    <row r="106" spans="1:13" ht="21.75" customHeight="1">
      <c r="A106" s="612"/>
      <c r="B106" s="637" t="s">
        <v>294</v>
      </c>
      <c r="C106" s="637"/>
      <c r="D106" s="637"/>
      <c r="E106" s="637"/>
    </row>
    <row r="107" spans="1:13" ht="21.75" customHeight="1">
      <c r="A107" s="612"/>
      <c r="B107" s="637"/>
      <c r="C107" s="637"/>
      <c r="D107" s="637"/>
      <c r="E107" s="637"/>
      <c r="M107" s="81"/>
    </row>
    <row r="108" spans="1:13" ht="21.75" customHeight="1">
      <c r="A108" s="612"/>
      <c r="B108" s="637"/>
      <c r="C108" s="637"/>
      <c r="D108" s="637"/>
      <c r="E108" s="637"/>
    </row>
    <row r="109" spans="1:13" ht="21.75" customHeight="1">
      <c r="A109" s="612"/>
      <c r="B109" s="637"/>
      <c r="C109" s="637"/>
      <c r="D109" s="637"/>
      <c r="E109" s="637"/>
      <c r="M109" s="81"/>
    </row>
    <row r="117" spans="5:13">
      <c r="E117" s="508"/>
    </row>
    <row r="119" spans="5:13">
      <c r="E119" s="508"/>
      <c r="M119" s="81"/>
    </row>
    <row r="121" spans="5:13">
      <c r="E121" s="508"/>
      <c r="M121" s="81"/>
    </row>
    <row r="123" spans="5:13">
      <c r="E123" s="508"/>
    </row>
    <row r="125" spans="5:13">
      <c r="E125" s="508"/>
      <c r="M125" s="81"/>
    </row>
    <row r="127" spans="5:13">
      <c r="E127" s="508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8"/>
      <c r="M135" s="81"/>
    </row>
    <row r="137" spans="5:13">
      <c r="E137" s="508"/>
      <c r="M137" s="81"/>
    </row>
    <row r="139" spans="5:13">
      <c r="E139" s="508"/>
      <c r="M139" s="81"/>
    </row>
    <row r="141" spans="5:13">
      <c r="E141" s="508"/>
      <c r="M141" s="81"/>
    </row>
    <row r="143" spans="5:13">
      <c r="E143" s="508"/>
    </row>
    <row r="145" spans="5:13">
      <c r="E145" s="508"/>
    </row>
    <row r="147" spans="5:13">
      <c r="E147" s="508"/>
    </row>
    <row r="149" spans="5:13">
      <c r="E149" s="508"/>
      <c r="M149" s="81"/>
    </row>
    <row r="151" spans="5:13">
      <c r="M151" s="81"/>
    </row>
    <row r="153" spans="5:13">
      <c r="M153" s="81"/>
    </row>
    <row r="159" spans="5:13">
      <c r="E159" s="508"/>
    </row>
    <row r="161" spans="1:18" s="509" customFormat="1">
      <c r="A161" s="38"/>
      <c r="B161" s="38"/>
      <c r="C161" s="38"/>
      <c r="D161" s="38"/>
      <c r="E161" s="508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9" customFormat="1">
      <c r="A163" s="38"/>
      <c r="B163" s="38"/>
      <c r="C163" s="38"/>
      <c r="D163" s="38"/>
      <c r="E163" s="508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9" customFormat="1">
      <c r="A165" s="38"/>
      <c r="B165" s="38"/>
      <c r="C165" s="38"/>
      <c r="D165" s="38"/>
      <c r="E165" s="508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9" customFormat="1">
      <c r="A167" s="38"/>
      <c r="B167" s="38"/>
      <c r="C167" s="38"/>
      <c r="D167" s="38"/>
      <c r="E167" s="508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9" customFormat="1">
      <c r="A175" s="38"/>
      <c r="B175" s="38"/>
      <c r="C175" s="38"/>
      <c r="D175" s="38"/>
      <c r="E175" s="508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9" customFormat="1">
      <c r="A177" s="38"/>
      <c r="B177" s="38"/>
      <c r="C177" s="38"/>
      <c r="D177" s="38"/>
      <c r="E177" s="508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9" customFormat="1">
      <c r="A179" s="38"/>
      <c r="B179" s="38"/>
      <c r="C179" s="38"/>
      <c r="D179" s="38"/>
      <c r="E179" s="508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9" customFormat="1">
      <c r="A181" s="38"/>
      <c r="B181" s="38"/>
      <c r="C181" s="38"/>
      <c r="D181" s="38"/>
      <c r="E181" s="508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9" customFormat="1">
      <c r="A185" s="38"/>
      <c r="B185" s="38"/>
      <c r="C185" s="38"/>
      <c r="D185" s="38"/>
      <c r="E185" s="508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6" zoomScaleNormal="100" zoomScaleSheetLayoutView="100" workbookViewId="0">
      <selection activeCell="A21" sqref="A2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ЕУРОТЕРРА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131104838</v>
      </c>
      <c r="B5" s="501"/>
      <c r="C5" s="501"/>
      <c r="D5" s="501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0"/>
      <c r="H10" s="561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2">
        <v>13</v>
      </c>
      <c r="D12" s="635">
        <v>2</v>
      </c>
      <c r="E12" s="157" t="s">
        <v>304</v>
      </c>
      <c r="F12" s="202" t="s">
        <v>305</v>
      </c>
      <c r="G12" s="272"/>
      <c r="H12" s="273"/>
    </row>
    <row r="13" spans="1:9">
      <c r="A13" s="157" t="s">
        <v>306</v>
      </c>
      <c r="B13" s="155" t="s">
        <v>307</v>
      </c>
      <c r="C13" s="272">
        <v>798</v>
      </c>
      <c r="D13" s="635">
        <v>721</v>
      </c>
      <c r="E13" s="157" t="s">
        <v>308</v>
      </c>
      <c r="F13" s="202" t="s">
        <v>309</v>
      </c>
      <c r="G13" s="272"/>
      <c r="H13" s="273"/>
    </row>
    <row r="14" spans="1:9">
      <c r="A14" s="157" t="s">
        <v>310</v>
      </c>
      <c r="B14" s="155" t="s">
        <v>311</v>
      </c>
      <c r="C14" s="272">
        <v>171</v>
      </c>
      <c r="D14" s="635">
        <v>170</v>
      </c>
      <c r="E14" s="157" t="s">
        <v>312</v>
      </c>
      <c r="F14" s="202" t="s">
        <v>313</v>
      </c>
      <c r="G14" s="272">
        <v>992</v>
      </c>
      <c r="H14" s="273">
        <v>1009</v>
      </c>
    </row>
    <row r="15" spans="1:9">
      <c r="A15" s="157" t="s">
        <v>314</v>
      </c>
      <c r="B15" s="155" t="s">
        <v>315</v>
      </c>
      <c r="C15" s="272">
        <v>547</v>
      </c>
      <c r="D15" s="635">
        <v>442</v>
      </c>
      <c r="E15" s="157" t="s">
        <v>98</v>
      </c>
      <c r="F15" s="202" t="s">
        <v>316</v>
      </c>
      <c r="G15" s="272">
        <v>37251</v>
      </c>
      <c r="H15" s="273">
        <v>6571</v>
      </c>
    </row>
    <row r="16" spans="1:9">
      <c r="A16" s="157" t="s">
        <v>317</v>
      </c>
      <c r="B16" s="155" t="s">
        <v>318</v>
      </c>
      <c r="C16" s="272">
        <v>55</v>
      </c>
      <c r="D16" s="635">
        <v>51</v>
      </c>
      <c r="E16" s="198" t="s">
        <v>71</v>
      </c>
      <c r="F16" s="224" t="s">
        <v>319</v>
      </c>
      <c r="G16" s="556">
        <f>SUM(G12:G15)</f>
        <v>38243</v>
      </c>
      <c r="H16" s="557">
        <f>SUM(H12:H15)</f>
        <v>7580</v>
      </c>
    </row>
    <row r="17" spans="1:8" ht="31.5">
      <c r="A17" s="157" t="s">
        <v>320</v>
      </c>
      <c r="B17" s="155" t="s">
        <v>321</v>
      </c>
      <c r="C17" s="272">
        <v>6594</v>
      </c>
      <c r="D17" s="635">
        <v>2532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2"/>
      <c r="D18" s="635"/>
      <c r="E18" s="196" t="s">
        <v>324</v>
      </c>
      <c r="F18" s="200" t="s">
        <v>325</v>
      </c>
      <c r="G18" s="565"/>
      <c r="H18" s="566"/>
    </row>
    <row r="19" spans="1:8">
      <c r="A19" s="157" t="s">
        <v>326</v>
      </c>
      <c r="B19" s="155" t="s">
        <v>327</v>
      </c>
      <c r="C19" s="272">
        <v>497</v>
      </c>
      <c r="D19" s="635">
        <v>169</v>
      </c>
      <c r="E19" s="157" t="s">
        <v>328</v>
      </c>
      <c r="F19" s="199" t="s">
        <v>329</v>
      </c>
      <c r="G19" s="272"/>
      <c r="H19" s="273"/>
    </row>
    <row r="20" spans="1:8">
      <c r="A20" s="197" t="s">
        <v>330</v>
      </c>
      <c r="B20" s="155" t="s">
        <v>331</v>
      </c>
      <c r="C20" s="272"/>
      <c r="D20" s="63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2">
        <v>105</v>
      </c>
      <c r="D21" s="63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6">
        <f>SUM(C12:C18)+C19</f>
        <v>8675</v>
      </c>
      <c r="D22" s="557">
        <f>SUM(D12:D18)+D19</f>
        <v>4087</v>
      </c>
      <c r="E22" s="157" t="s">
        <v>336</v>
      </c>
      <c r="F22" s="199" t="s">
        <v>337</v>
      </c>
      <c r="G22" s="272">
        <v>29</v>
      </c>
      <c r="H22" s="273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2"/>
      <c r="H23" s="273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2"/>
      <c r="H24" s="273"/>
    </row>
    <row r="25" spans="1:8" ht="31.5">
      <c r="A25" s="157" t="s">
        <v>343</v>
      </c>
      <c r="B25" s="199" t="s">
        <v>344</v>
      </c>
      <c r="C25" s="272">
        <v>381</v>
      </c>
      <c r="D25" s="273">
        <v>627</v>
      </c>
      <c r="E25" s="157" t="s">
        <v>345</v>
      </c>
      <c r="F25" s="199" t="s">
        <v>346</v>
      </c>
      <c r="G25" s="272"/>
      <c r="H25" s="273"/>
    </row>
    <row r="26" spans="1:8" ht="31.5">
      <c r="A26" s="157" t="s">
        <v>347</v>
      </c>
      <c r="B26" s="199" t="s">
        <v>348</v>
      </c>
      <c r="C26" s="272"/>
      <c r="D26" s="273"/>
      <c r="E26" s="157" t="s">
        <v>349</v>
      </c>
      <c r="F26" s="199" t="s">
        <v>350</v>
      </c>
      <c r="G26" s="272"/>
      <c r="H26" s="273"/>
    </row>
    <row r="27" spans="1:8" ht="31.5">
      <c r="A27" s="157" t="s">
        <v>351</v>
      </c>
      <c r="B27" s="199" t="s">
        <v>352</v>
      </c>
      <c r="C27" s="272">
        <v>7</v>
      </c>
      <c r="D27" s="273"/>
      <c r="E27" s="198" t="s">
        <v>123</v>
      </c>
      <c r="F27" s="200" t="s">
        <v>353</v>
      </c>
      <c r="G27" s="556">
        <f>SUM(G22:G26)</f>
        <v>29</v>
      </c>
      <c r="H27" s="557">
        <f>SUM(H22:H26)</f>
        <v>0</v>
      </c>
    </row>
    <row r="28" spans="1:8">
      <c r="A28" s="157" t="s">
        <v>98</v>
      </c>
      <c r="B28" s="199" t="s">
        <v>354</v>
      </c>
      <c r="C28" s="272">
        <v>15</v>
      </c>
      <c r="D28" s="273">
        <v>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6">
        <f>SUM(C25:C28)</f>
        <v>403</v>
      </c>
      <c r="D29" s="557">
        <f>SUM(D25:D28)</f>
        <v>630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9078</v>
      </c>
      <c r="D31" s="214">
        <f>D29+D22</f>
        <v>4717</v>
      </c>
      <c r="E31" s="211" t="s">
        <v>358</v>
      </c>
      <c r="F31" s="226" t="s">
        <v>359</v>
      </c>
      <c r="G31" s="213">
        <f>G16+G18+G27</f>
        <v>38272</v>
      </c>
      <c r="H31" s="214">
        <f>H16+H18+H27</f>
        <v>7580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29194</v>
      </c>
      <c r="D33" s="205">
        <f>IF((H31-D31)&gt;0,H31-D31,0)</f>
        <v>2863</v>
      </c>
      <c r="E33" s="195" t="s">
        <v>362</v>
      </c>
      <c r="F33" s="200" t="s">
        <v>363</v>
      </c>
      <c r="G33" s="556">
        <f>IF((C31-G31)&gt;0,C31-G31,0)</f>
        <v>0</v>
      </c>
      <c r="H33" s="557">
        <f>IF((D31-H31)&gt;0,D31-H31,0)</f>
        <v>0</v>
      </c>
    </row>
    <row r="34" spans="1:8" ht="31.5">
      <c r="A34" s="201" t="s">
        <v>364</v>
      </c>
      <c r="B34" s="200" t="s">
        <v>365</v>
      </c>
      <c r="C34" s="272"/>
      <c r="D34" s="273"/>
      <c r="E34" s="196" t="s">
        <v>366</v>
      </c>
      <c r="F34" s="199" t="s">
        <v>367</v>
      </c>
      <c r="G34" s="272"/>
      <c r="H34" s="273"/>
    </row>
    <row r="35" spans="1:8">
      <c r="A35" s="196" t="s">
        <v>368</v>
      </c>
      <c r="B35" s="200" t="s">
        <v>369</v>
      </c>
      <c r="C35" s="272"/>
      <c r="D35" s="273"/>
      <c r="E35" s="196" t="s">
        <v>370</v>
      </c>
      <c r="F35" s="199" t="s">
        <v>371</v>
      </c>
      <c r="G35" s="272"/>
      <c r="H35" s="273"/>
    </row>
    <row r="36" spans="1:8" ht="16.5" thickBot="1">
      <c r="A36" s="218" t="s">
        <v>372</v>
      </c>
      <c r="B36" s="216" t="s">
        <v>373</v>
      </c>
      <c r="C36" s="562">
        <f>C31-C34+C35</f>
        <v>9078</v>
      </c>
      <c r="D36" s="563">
        <f>D31-D34+D35</f>
        <v>4717</v>
      </c>
      <c r="E36" s="222" t="s">
        <v>374</v>
      </c>
      <c r="F36" s="216" t="s">
        <v>375</v>
      </c>
      <c r="G36" s="227">
        <f>G35-G34+G31</f>
        <v>38272</v>
      </c>
      <c r="H36" s="228">
        <f>H35-H34+H31</f>
        <v>7580</v>
      </c>
    </row>
    <row r="37" spans="1:8">
      <c r="A37" s="221" t="s">
        <v>376</v>
      </c>
      <c r="B37" s="193" t="s">
        <v>377</v>
      </c>
      <c r="C37" s="213">
        <f>IF((G36-C36)&gt;0,G36-C36,0)</f>
        <v>29194</v>
      </c>
      <c r="D37" s="214">
        <f>IF((H36-D36)&gt;0,H36-D36,0)</f>
        <v>2863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6">
        <f>C39+C40+C41</f>
        <v>2805</v>
      </c>
      <c r="D38" s="557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2">
        <v>2805</v>
      </c>
      <c r="D39" s="273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2"/>
      <c r="D40" s="273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2"/>
      <c r="D41" s="273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26389</v>
      </c>
      <c r="D42" s="205">
        <f>+IF((H36-D36-D38)&gt;0,H36-D36-D38,0)</f>
        <v>2863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2"/>
      <c r="D43" s="273"/>
      <c r="E43" s="195" t="s">
        <v>392</v>
      </c>
      <c r="F43" s="158" t="s">
        <v>394</v>
      </c>
      <c r="G43" s="517"/>
      <c r="H43" s="564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26389</v>
      </c>
      <c r="D44" s="228">
        <f>IF(H42=0,IF(D42-D43&gt;0,D42-D43+H43,0),IF(H42-H43&lt;0,H43-H42+D42,0))</f>
        <v>2863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8">
        <f>C36+C38+C42</f>
        <v>38272</v>
      </c>
      <c r="D45" s="559">
        <f>D36+D38+D42</f>
        <v>7580</v>
      </c>
      <c r="E45" s="230" t="s">
        <v>401</v>
      </c>
      <c r="F45" s="232" t="s">
        <v>402</v>
      </c>
      <c r="G45" s="558">
        <f>G42+G36</f>
        <v>38272</v>
      </c>
      <c r="H45" s="559">
        <f>H42+H36</f>
        <v>7580</v>
      </c>
    </row>
    <row r="46" spans="1:8">
      <c r="B46" s="502"/>
      <c r="C46" s="503"/>
      <c r="D46" s="503"/>
      <c r="E46" s="504"/>
      <c r="G46" s="503"/>
      <c r="H46" s="503"/>
    </row>
    <row r="47" spans="1:8">
      <c r="A47" s="641" t="s">
        <v>403</v>
      </c>
      <c r="B47" s="641"/>
      <c r="C47" s="641"/>
      <c r="D47" s="641"/>
      <c r="E47" s="641"/>
      <c r="G47" s="503"/>
      <c r="H47" s="503"/>
    </row>
    <row r="48" spans="1:8">
      <c r="B48" s="502"/>
      <c r="C48" s="503"/>
      <c r="D48" s="503"/>
      <c r="E48" s="504"/>
      <c r="G48" s="503"/>
      <c r="H48" s="503"/>
    </row>
    <row r="49" spans="1:13">
      <c r="C49" s="503"/>
      <c r="D49" s="503"/>
      <c r="G49" s="503"/>
      <c r="H49" s="503"/>
    </row>
    <row r="50" spans="1:13" s="35" customFormat="1">
      <c r="A50" s="610" t="s">
        <v>8</v>
      </c>
      <c r="B50" s="638">
        <f>pdeReportingDate</f>
        <v>46087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9" t="str">
        <f>authorName</f>
        <v>Елена Георгиева</v>
      </c>
      <c r="C52" s="639"/>
      <c r="D52" s="639"/>
      <c r="E52" s="639"/>
      <c r="F52" s="639"/>
      <c r="G52" s="639"/>
      <c r="H52" s="639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2"/>
      <c r="B55" s="637" t="s">
        <v>294</v>
      </c>
      <c r="C55" s="637"/>
      <c r="D55" s="637"/>
      <c r="E55" s="637"/>
      <c r="F55" s="509"/>
      <c r="G55" s="38"/>
      <c r="H55" s="35"/>
    </row>
    <row r="56" spans="1:13" ht="15.75" customHeight="1">
      <c r="A56" s="612"/>
      <c r="B56" s="637" t="s">
        <v>294</v>
      </c>
      <c r="C56" s="637"/>
      <c r="D56" s="637"/>
      <c r="E56" s="637"/>
      <c r="F56" s="509"/>
      <c r="G56" s="38"/>
      <c r="H56" s="35"/>
    </row>
    <row r="57" spans="1:13" ht="15.75" customHeight="1">
      <c r="A57" s="612"/>
      <c r="B57" s="637" t="s">
        <v>294</v>
      </c>
      <c r="C57" s="637"/>
      <c r="D57" s="637"/>
      <c r="E57" s="637"/>
      <c r="F57" s="509"/>
      <c r="G57" s="38"/>
      <c r="H57" s="35"/>
    </row>
    <row r="58" spans="1:13" ht="15.75" customHeight="1">
      <c r="A58" s="612"/>
      <c r="B58" s="637" t="s">
        <v>294</v>
      </c>
      <c r="C58" s="637"/>
      <c r="D58" s="637"/>
      <c r="E58" s="637"/>
      <c r="F58" s="509"/>
      <c r="G58" s="38"/>
      <c r="H58" s="35"/>
    </row>
    <row r="59" spans="1:13">
      <c r="A59" s="612"/>
      <c r="B59" s="637"/>
      <c r="C59" s="637"/>
      <c r="D59" s="637"/>
      <c r="E59" s="637"/>
      <c r="F59" s="509"/>
      <c r="G59" s="38"/>
      <c r="H59" s="35"/>
    </row>
    <row r="60" spans="1:13">
      <c r="A60" s="612"/>
      <c r="B60" s="637"/>
      <c r="C60" s="637"/>
      <c r="D60" s="637"/>
      <c r="E60" s="637"/>
      <c r="F60" s="509"/>
      <c r="G60" s="38"/>
      <c r="H60" s="35"/>
    </row>
    <row r="61" spans="1:13">
      <c r="A61" s="612"/>
      <c r="B61" s="637"/>
      <c r="C61" s="637"/>
      <c r="D61" s="637"/>
      <c r="E61" s="637"/>
      <c r="F61" s="509"/>
      <c r="G61" s="38"/>
      <c r="H61" s="35"/>
    </row>
    <row r="62" spans="1:13">
      <c r="C62" s="503"/>
      <c r="D62" s="503"/>
      <c r="G62" s="503"/>
      <c r="H62" s="503"/>
    </row>
    <row r="63" spans="1:13">
      <c r="C63" s="503"/>
      <c r="D63" s="503"/>
      <c r="G63" s="503"/>
      <c r="H63" s="503"/>
    </row>
    <row r="64" spans="1:13">
      <c r="C64" s="503"/>
      <c r="D64" s="503"/>
      <c r="G64" s="503"/>
      <c r="H64" s="503"/>
    </row>
    <row r="65" spans="3:8">
      <c r="C65" s="503"/>
      <c r="D65" s="503"/>
      <c r="G65" s="503"/>
      <c r="H65" s="503"/>
    </row>
    <row r="66" spans="3:8">
      <c r="C66" s="503"/>
      <c r="D66" s="503"/>
      <c r="G66" s="503"/>
      <c r="H66" s="503"/>
    </row>
    <row r="67" spans="3:8">
      <c r="C67" s="503"/>
      <c r="D67" s="503"/>
      <c r="G67" s="503"/>
      <c r="H67" s="503"/>
    </row>
    <row r="68" spans="3:8">
      <c r="C68" s="503"/>
      <c r="D68" s="503"/>
      <c r="G68" s="503"/>
      <c r="H68" s="503"/>
    </row>
    <row r="69" spans="3:8">
      <c r="C69" s="503"/>
      <c r="D69" s="503"/>
      <c r="G69" s="503"/>
      <c r="H69" s="503"/>
    </row>
    <row r="70" spans="3:8">
      <c r="C70" s="503"/>
      <c r="D70" s="503"/>
      <c r="G70" s="503"/>
      <c r="H70" s="503"/>
    </row>
    <row r="71" spans="3:8">
      <c r="C71" s="503"/>
      <c r="D71" s="503"/>
      <c r="G71" s="503"/>
      <c r="H71" s="503"/>
    </row>
    <row r="72" spans="3:8">
      <c r="C72" s="503"/>
      <c r="D72" s="503"/>
      <c r="G72" s="503"/>
      <c r="H72" s="503"/>
    </row>
    <row r="73" spans="3:8">
      <c r="C73" s="503"/>
      <c r="D73" s="503"/>
      <c r="G73" s="503"/>
      <c r="H73" s="503"/>
    </row>
    <row r="74" spans="3:8">
      <c r="C74" s="503"/>
      <c r="D74" s="503"/>
      <c r="G74" s="503"/>
      <c r="H74" s="503"/>
    </row>
    <row r="75" spans="3:8">
      <c r="C75" s="503"/>
      <c r="D75" s="503"/>
      <c r="G75" s="503"/>
      <c r="H75" s="503"/>
    </row>
    <row r="76" spans="3:8">
      <c r="C76" s="503"/>
      <c r="D76" s="503"/>
      <c r="G76" s="503"/>
      <c r="H76" s="503"/>
    </row>
    <row r="77" spans="3:8">
      <c r="C77" s="503"/>
      <c r="D77" s="503"/>
      <c r="G77" s="503"/>
      <c r="H77" s="503"/>
    </row>
    <row r="78" spans="3:8">
      <c r="C78" s="503"/>
      <c r="D78" s="503"/>
      <c r="G78" s="503"/>
      <c r="H78" s="503"/>
    </row>
    <row r="79" spans="3:8">
      <c r="C79" s="503"/>
      <c r="D79" s="503"/>
      <c r="G79" s="503"/>
      <c r="H79" s="503"/>
    </row>
    <row r="80" spans="3:8">
      <c r="C80" s="503"/>
      <c r="D80" s="503"/>
      <c r="G80" s="503"/>
      <c r="H80" s="503"/>
    </row>
    <row r="81" spans="3:8">
      <c r="C81" s="503"/>
      <c r="D81" s="503"/>
      <c r="G81" s="503"/>
      <c r="H81" s="503"/>
    </row>
    <row r="82" spans="3:8">
      <c r="C82" s="503"/>
      <c r="D82" s="503"/>
      <c r="G82" s="503"/>
      <c r="H82" s="503"/>
    </row>
    <row r="83" spans="3:8">
      <c r="C83" s="503"/>
      <c r="D83" s="503"/>
      <c r="G83" s="503"/>
      <c r="H83" s="503"/>
    </row>
    <row r="84" spans="3:8">
      <c r="C84" s="503"/>
      <c r="D84" s="503"/>
      <c r="G84" s="503"/>
      <c r="H84" s="503"/>
    </row>
    <row r="85" spans="3:8">
      <c r="C85" s="503"/>
      <c r="D85" s="503"/>
      <c r="G85" s="503"/>
      <c r="H85" s="503"/>
    </row>
    <row r="86" spans="3:8">
      <c r="C86" s="503"/>
      <c r="D86" s="503"/>
      <c r="G86" s="503"/>
      <c r="H86" s="503"/>
    </row>
    <row r="87" spans="3:8">
      <c r="C87" s="503"/>
      <c r="D87" s="503"/>
      <c r="G87" s="503"/>
      <c r="H87" s="503"/>
    </row>
    <row r="88" spans="3:8">
      <c r="C88" s="503"/>
      <c r="D88" s="503"/>
      <c r="G88" s="503"/>
      <c r="H88" s="503"/>
    </row>
    <row r="89" spans="3:8">
      <c r="C89" s="503"/>
      <c r="D89" s="503"/>
      <c r="G89" s="503"/>
      <c r="H89" s="503"/>
    </row>
    <row r="90" spans="3:8">
      <c r="C90" s="503"/>
      <c r="D90" s="503"/>
      <c r="G90" s="503"/>
      <c r="H90" s="503"/>
    </row>
    <row r="91" spans="3:8">
      <c r="C91" s="503"/>
      <c r="D91" s="503"/>
      <c r="G91" s="503"/>
      <c r="H91" s="503"/>
    </row>
    <row r="92" spans="3:8">
      <c r="C92" s="503"/>
      <c r="D92" s="503"/>
      <c r="G92" s="503"/>
      <c r="H92" s="503"/>
    </row>
    <row r="93" spans="3:8">
      <c r="C93" s="503"/>
      <c r="D93" s="503"/>
      <c r="G93" s="503"/>
      <c r="H93" s="503"/>
    </row>
    <row r="94" spans="3:8">
      <c r="C94" s="503"/>
      <c r="D94" s="503"/>
      <c r="G94" s="503"/>
      <c r="H94" s="503"/>
    </row>
    <row r="95" spans="3:8">
      <c r="C95" s="503"/>
      <c r="D95" s="503"/>
      <c r="G95" s="503"/>
      <c r="H95" s="503"/>
    </row>
    <row r="96" spans="3:8">
      <c r="C96" s="503"/>
      <c r="D96" s="503"/>
      <c r="G96" s="503"/>
      <c r="H96" s="503"/>
    </row>
    <row r="97" spans="3:8">
      <c r="C97" s="503"/>
      <c r="D97" s="503"/>
      <c r="G97" s="503"/>
      <c r="H97" s="503"/>
    </row>
    <row r="98" spans="3:8">
      <c r="C98" s="503"/>
      <c r="D98" s="503"/>
      <c r="G98" s="503"/>
      <c r="H98" s="503"/>
    </row>
    <row r="99" spans="3:8">
      <c r="C99" s="503"/>
      <c r="D99" s="503"/>
      <c r="G99" s="503"/>
      <c r="H99" s="503"/>
    </row>
    <row r="100" spans="3:8">
      <c r="C100" s="503"/>
      <c r="D100" s="503"/>
      <c r="G100" s="503"/>
      <c r="H100" s="503"/>
    </row>
    <row r="101" spans="3:8">
      <c r="C101" s="503"/>
      <c r="D101" s="503"/>
      <c r="G101" s="503"/>
      <c r="H101" s="503"/>
    </row>
    <row r="102" spans="3:8">
      <c r="C102" s="503"/>
      <c r="D102" s="503"/>
      <c r="G102" s="503"/>
      <c r="H102" s="503"/>
    </row>
    <row r="103" spans="3:8">
      <c r="C103" s="503"/>
      <c r="D103" s="503"/>
      <c r="G103" s="503"/>
      <c r="H103" s="50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C17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 xr:uid="{8FD97C57-FD62-4A0D-A5D0-54E1703A40BA}">
      <formula1>-999999999999999</formula1>
      <formula2>999999999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D17" xr:uid="{60FED3C1-3FD2-4F06-A33E-D363C9E320F4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A21" sqref="A2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ЕУРОТЕРРА БЪЛГАРИЯ АД</v>
      </c>
      <c r="B4" s="437"/>
      <c r="C4" s="43"/>
      <c r="D4" s="64"/>
      <c r="E4" s="11"/>
    </row>
    <row r="5" spans="1:13">
      <c r="A5" s="62" t="str">
        <f>CONCATENATE("ЕИК по БУЛСТАТ: ", pdeBulstat)</f>
        <v>ЕИК по БУЛСТАТ: 131104838</v>
      </c>
      <c r="B5" s="438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7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1363</v>
      </c>
      <c r="D11" s="634">
        <v>1538</v>
      </c>
    </row>
    <row r="12" spans="1:13">
      <c r="A12" s="237" t="s">
        <v>409</v>
      </c>
      <c r="B12" s="147" t="s">
        <v>410</v>
      </c>
      <c r="C12" s="160">
        <v>-1478</v>
      </c>
      <c r="D12" s="634">
        <v>-821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634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-920</v>
      </c>
      <c r="D14" s="634">
        <v>-385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-588</v>
      </c>
      <c r="D15" s="634">
        <v>-765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-1658</v>
      </c>
      <c r="D16" s="634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634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634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-7</v>
      </c>
      <c r="D19" s="634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-14</v>
      </c>
      <c r="D20" s="634">
        <v>-20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79">
        <f>SUM(C11:C20)</f>
        <v>-3302</v>
      </c>
      <c r="D21" s="580">
        <f>SUM(D11:D20)</f>
        <v>-453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-451</v>
      </c>
      <c r="D23" s="159">
        <v>-17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38243</v>
      </c>
      <c r="D24" s="159">
        <v>352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79">
        <f>SUM(C23:C32)</f>
        <v>37792</v>
      </c>
      <c r="D33" s="580">
        <f>SUM(D23:D32)</f>
        <v>335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7"/>
      <c r="D34" s="578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2057</v>
      </c>
      <c r="D37" s="634">
        <v>1359</v>
      </c>
    </row>
    <row r="38" spans="1:13">
      <c r="A38" s="237" t="s">
        <v>458</v>
      </c>
      <c r="B38" s="147" t="s">
        <v>459</v>
      </c>
      <c r="C38" s="160">
        <v>-29967</v>
      </c>
      <c r="D38" s="634">
        <v>-774</v>
      </c>
    </row>
    <row r="39" spans="1:13">
      <c r="A39" s="237" t="s">
        <v>460</v>
      </c>
      <c r="B39" s="147" t="s">
        <v>461</v>
      </c>
      <c r="C39" s="160"/>
      <c r="D39" s="634"/>
    </row>
    <row r="40" spans="1:13" ht="31.5">
      <c r="A40" s="237" t="s">
        <v>462</v>
      </c>
      <c r="B40" s="147" t="s">
        <v>463</v>
      </c>
      <c r="C40" s="160">
        <v>-498</v>
      </c>
      <c r="D40" s="634">
        <v>-560</v>
      </c>
    </row>
    <row r="41" spans="1:13">
      <c r="A41" s="237" t="s">
        <v>464</v>
      </c>
      <c r="B41" s="147" t="s">
        <v>465</v>
      </c>
      <c r="C41" s="160"/>
      <c r="D41" s="634"/>
    </row>
    <row r="42" spans="1:13">
      <c r="A42" s="237" t="s">
        <v>466</v>
      </c>
      <c r="B42" s="147" t="s">
        <v>467</v>
      </c>
      <c r="C42" s="160">
        <v>-15</v>
      </c>
      <c r="D42" s="634">
        <v>-3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1">
        <f>SUM(C35:C42)</f>
        <v>-28423</v>
      </c>
      <c r="D43" s="582">
        <f>SUM(D35:D42)</f>
        <v>22</v>
      </c>
      <c r="G43" s="148"/>
      <c r="H43" s="148"/>
    </row>
    <row r="44" spans="1:13" ht="16.5" thickBot="1">
      <c r="A44" s="256" t="s">
        <v>470</v>
      </c>
      <c r="B44" s="257" t="s">
        <v>471</v>
      </c>
      <c r="C44" s="263">
        <f>C43+C33+C21</f>
        <v>6067</v>
      </c>
      <c r="D44" s="264">
        <f>D43+D33+D21</f>
        <v>-96</v>
      </c>
      <c r="G44" s="148"/>
      <c r="H44" s="148"/>
    </row>
    <row r="45" spans="1:13" ht="16.5" thickBot="1">
      <c r="A45" s="258" t="s">
        <v>472</v>
      </c>
      <c r="B45" s="259" t="s">
        <v>473</v>
      </c>
      <c r="C45" s="265">
        <v>517</v>
      </c>
      <c r="D45" s="266">
        <v>613</v>
      </c>
      <c r="G45" s="148"/>
      <c r="H45" s="148"/>
    </row>
    <row r="46" spans="1:13" ht="16.5" thickBot="1">
      <c r="A46" s="261" t="s">
        <v>474</v>
      </c>
      <c r="B46" s="262" t="s">
        <v>475</v>
      </c>
      <c r="C46" s="267">
        <f>C45+C44</f>
        <v>6584</v>
      </c>
      <c r="D46" s="267">
        <f>D45+D44</f>
        <v>517</v>
      </c>
      <c r="G46" s="148"/>
      <c r="H46" s="148"/>
    </row>
    <row r="47" spans="1:13">
      <c r="A47" s="260" t="s">
        <v>476</v>
      </c>
      <c r="B47" s="268" t="s">
        <v>477</v>
      </c>
      <c r="C47" s="632">
        <f>C46</f>
        <v>6584</v>
      </c>
      <c r="D47" s="633">
        <f>D46</f>
        <v>517</v>
      </c>
      <c r="G47" s="148"/>
      <c r="H47" s="148"/>
    </row>
    <row r="48" spans="1:13" ht="16.5" thickBot="1">
      <c r="A48" s="238" t="s">
        <v>478</v>
      </c>
      <c r="B48" s="269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8">
        <f>pdeReportingDate</f>
        <v>46087</v>
      </c>
      <c r="C54" s="638"/>
      <c r="D54" s="638"/>
      <c r="E54" s="638"/>
      <c r="F54" s="613"/>
      <c r="G54" s="613"/>
      <c r="H54" s="613"/>
      <c r="M54" s="81"/>
    </row>
    <row r="55" spans="1:13" s="35" customFormat="1">
      <c r="A55" s="610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1" t="s">
        <v>293</v>
      </c>
      <c r="B56" s="639" t="str">
        <f>authorName</f>
        <v>Елена Георгиева</v>
      </c>
      <c r="C56" s="639"/>
      <c r="D56" s="639"/>
      <c r="E56" s="639"/>
      <c r="F56" s="66"/>
      <c r="G56" s="66"/>
      <c r="H56" s="66"/>
    </row>
    <row r="57" spans="1:13" s="35" customFormat="1">
      <c r="A57" s="611"/>
      <c r="B57" s="639"/>
      <c r="C57" s="639"/>
      <c r="D57" s="639"/>
      <c r="E57" s="639"/>
      <c r="F57" s="66"/>
      <c r="G57" s="66"/>
      <c r="H57" s="66"/>
    </row>
    <row r="58" spans="1:13" s="35" customFormat="1">
      <c r="A58" s="611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2"/>
      <c r="B59" s="637" t="s">
        <v>294</v>
      </c>
      <c r="C59" s="637"/>
      <c r="D59" s="637"/>
      <c r="E59" s="637"/>
      <c r="F59" s="509"/>
      <c r="G59" s="38"/>
      <c r="H59" s="35"/>
    </row>
    <row r="60" spans="1:13">
      <c r="A60" s="612"/>
      <c r="B60" s="637" t="s">
        <v>294</v>
      </c>
      <c r="C60" s="637"/>
      <c r="D60" s="637"/>
      <c r="E60" s="637"/>
      <c r="F60" s="509"/>
      <c r="G60" s="38"/>
      <c r="H60" s="35"/>
    </row>
    <row r="61" spans="1:13">
      <c r="A61" s="612"/>
      <c r="B61" s="637" t="s">
        <v>294</v>
      </c>
      <c r="C61" s="637"/>
      <c r="D61" s="637"/>
      <c r="E61" s="637"/>
      <c r="F61" s="509"/>
      <c r="G61" s="38"/>
      <c r="H61" s="35"/>
    </row>
    <row r="62" spans="1:13">
      <c r="A62" s="612"/>
      <c r="B62" s="637" t="s">
        <v>294</v>
      </c>
      <c r="C62" s="637"/>
      <c r="D62" s="637"/>
      <c r="E62" s="637"/>
      <c r="F62" s="509"/>
      <c r="G62" s="38"/>
      <c r="H62" s="35"/>
    </row>
    <row r="63" spans="1:13">
      <c r="A63" s="612"/>
      <c r="B63" s="637"/>
      <c r="C63" s="637"/>
      <c r="D63" s="637"/>
      <c r="E63" s="637"/>
      <c r="F63" s="509"/>
      <c r="G63" s="38"/>
      <c r="H63" s="35"/>
    </row>
    <row r="64" spans="1:13">
      <c r="A64" s="612"/>
      <c r="B64" s="637"/>
      <c r="C64" s="637"/>
      <c r="D64" s="637"/>
      <c r="E64" s="637"/>
      <c r="F64" s="509"/>
      <c r="G64" s="38"/>
      <c r="H64" s="35"/>
    </row>
    <row r="65" spans="1:8">
      <c r="A65" s="612"/>
      <c r="B65" s="637"/>
      <c r="C65" s="637"/>
      <c r="D65" s="637"/>
      <c r="E65" s="637"/>
      <c r="F65" s="509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C20 C23:D32 C35:C42 D35:D36" xr:uid="{00000000-0002-0000-0300-000001000000}">
      <formula1>-999999999999999</formula1>
      <formula2>999999999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:D20 D37:D42" xr:uid="{44F89E5C-2636-4830-BEA8-4D4FB0F2792F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B10" zoomScaleNormal="100" zoomScaleSheetLayoutView="100" workbookViewId="0">
      <selection activeCell="M34" sqref="M34"/>
    </sheetView>
  </sheetViews>
  <sheetFormatPr defaultColWidth="9.28515625" defaultRowHeight="15.75"/>
  <cols>
    <col min="1" max="1" width="50.7109375" style="499" customWidth="1"/>
    <col min="2" max="2" width="10.7109375" style="500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ЕУРОТЕРРА БЪЛГАРИЯ АД</v>
      </c>
      <c r="B4" s="16"/>
      <c r="C4" s="16"/>
      <c r="D4" s="16"/>
      <c r="E4" s="16"/>
      <c r="F4" s="41"/>
      <c r="G4" s="465"/>
      <c r="H4" s="465"/>
      <c r="I4" s="11"/>
      <c r="K4" s="43"/>
      <c r="L4" s="44"/>
    </row>
    <row r="5" spans="1:14">
      <c r="A5" s="62" t="str">
        <f>CONCATENATE("ЕИК по БУЛСТАТ: ", pdeBulstat)</f>
        <v>ЕИК по БУЛСТАТ: 131104838</v>
      </c>
      <c r="B5" s="466"/>
      <c r="C5" s="467"/>
      <c r="D5" s="467"/>
      <c r="E5" s="467"/>
      <c r="F5" s="467"/>
      <c r="G5" s="467"/>
      <c r="H5" s="467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5"/>
      <c r="H6" s="465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1" customFormat="1" ht="31.5">
      <c r="A8" s="647" t="s">
        <v>484</v>
      </c>
      <c r="B8" s="650" t="s">
        <v>485</v>
      </c>
      <c r="C8" s="643" t="s">
        <v>486</v>
      </c>
      <c r="D8" s="468" t="s">
        <v>487</v>
      </c>
      <c r="E8" s="468"/>
      <c r="F8" s="468"/>
      <c r="G8" s="468"/>
      <c r="H8" s="468"/>
      <c r="I8" s="468" t="s">
        <v>488</v>
      </c>
      <c r="J8" s="468"/>
      <c r="K8" s="643" t="s">
        <v>489</v>
      </c>
      <c r="L8" s="643" t="s">
        <v>490</v>
      </c>
      <c r="M8" s="469"/>
      <c r="N8" s="470"/>
    </row>
    <row r="9" spans="1:14" s="471" customFormat="1" ht="31.5">
      <c r="A9" s="648"/>
      <c r="B9" s="651"/>
      <c r="C9" s="644"/>
      <c r="D9" s="646" t="s">
        <v>491</v>
      </c>
      <c r="E9" s="646" t="s">
        <v>492</v>
      </c>
      <c r="F9" s="473" t="s">
        <v>493</v>
      </c>
      <c r="G9" s="473"/>
      <c r="H9" s="473"/>
      <c r="I9" s="653" t="s">
        <v>494</v>
      </c>
      <c r="J9" s="653" t="s">
        <v>495</v>
      </c>
      <c r="K9" s="644"/>
      <c r="L9" s="644"/>
      <c r="M9" s="474" t="s">
        <v>496</v>
      </c>
      <c r="N9" s="470"/>
    </row>
    <row r="10" spans="1:14" s="471" customFormat="1" ht="31.5">
      <c r="A10" s="649"/>
      <c r="B10" s="652"/>
      <c r="C10" s="645"/>
      <c r="D10" s="646"/>
      <c r="E10" s="646"/>
      <c r="F10" s="472" t="s">
        <v>497</v>
      </c>
      <c r="G10" s="472" t="s">
        <v>498</v>
      </c>
      <c r="H10" s="472" t="s">
        <v>499</v>
      </c>
      <c r="I10" s="645"/>
      <c r="J10" s="645"/>
      <c r="K10" s="645"/>
      <c r="L10" s="645"/>
      <c r="M10" s="475"/>
      <c r="N10" s="470"/>
    </row>
    <row r="11" spans="1:14" s="471" customFormat="1" ht="16.5" thickBot="1">
      <c r="A11" s="476" t="s">
        <v>34</v>
      </c>
      <c r="B11" s="477"/>
      <c r="C11" s="478">
        <v>1</v>
      </c>
      <c r="D11" s="478">
        <v>2</v>
      </c>
      <c r="E11" s="478">
        <v>3</v>
      </c>
      <c r="F11" s="478">
        <v>4</v>
      </c>
      <c r="G11" s="478">
        <v>5</v>
      </c>
      <c r="H11" s="478">
        <v>6</v>
      </c>
      <c r="I11" s="478">
        <v>7</v>
      </c>
      <c r="J11" s="478">
        <v>8</v>
      </c>
      <c r="K11" s="478">
        <v>9</v>
      </c>
      <c r="L11" s="478">
        <v>10</v>
      </c>
      <c r="M11" s="479">
        <v>11</v>
      </c>
    </row>
    <row r="12" spans="1:14" s="471" customFormat="1">
      <c r="A12" s="480" t="s">
        <v>500</v>
      </c>
      <c r="B12" s="481"/>
      <c r="C12" s="270" t="s">
        <v>67</v>
      </c>
      <c r="D12" s="270" t="s">
        <v>67</v>
      </c>
      <c r="E12" s="270" t="s">
        <v>78</v>
      </c>
      <c r="F12" s="270" t="s">
        <v>85</v>
      </c>
      <c r="G12" s="270" t="s">
        <v>89</v>
      </c>
      <c r="H12" s="270" t="s">
        <v>93</v>
      </c>
      <c r="I12" s="270" t="s">
        <v>106</v>
      </c>
      <c r="J12" s="270" t="s">
        <v>109</v>
      </c>
      <c r="K12" s="482" t="s">
        <v>501</v>
      </c>
      <c r="L12" s="481" t="s">
        <v>132</v>
      </c>
      <c r="M12" s="483" t="s">
        <v>140</v>
      </c>
      <c r="N12" s="617"/>
    </row>
    <row r="13" spans="1:14">
      <c r="A13" s="484" t="s">
        <v>502</v>
      </c>
      <c r="B13" s="485" t="s">
        <v>503</v>
      </c>
      <c r="C13" s="516">
        <f>'1-Баланс'!H18</f>
        <v>4420</v>
      </c>
      <c r="D13" s="516">
        <f>'1-Баланс'!H20</f>
        <v>0</v>
      </c>
      <c r="E13" s="516">
        <f>'1-Баланс'!H21</f>
        <v>6131</v>
      </c>
      <c r="F13" s="516">
        <f>'1-Баланс'!H23</f>
        <v>168</v>
      </c>
      <c r="G13" s="516">
        <f>'1-Баланс'!H24</f>
        <v>0</v>
      </c>
      <c r="H13" s="517"/>
      <c r="I13" s="516">
        <f>'1-Баланс'!H29+'1-Баланс'!H32</f>
        <v>3514</v>
      </c>
      <c r="J13" s="516">
        <f>'1-Баланс'!H30+'1-Баланс'!H33</f>
        <v>-4093</v>
      </c>
      <c r="K13" s="517"/>
      <c r="L13" s="516">
        <f>SUM(C13:K13)</f>
        <v>10140</v>
      </c>
      <c r="M13" s="518">
        <f>'1-Баланс'!H40</f>
        <v>0</v>
      </c>
      <c r="N13" s="138"/>
    </row>
    <row r="14" spans="1:14">
      <c r="A14" s="484" t="s">
        <v>504</v>
      </c>
      <c r="B14" s="487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1">
        <f t="shared" si="0"/>
        <v>0</v>
      </c>
    </row>
    <row r="15" spans="1:14">
      <c r="A15" s="486" t="s">
        <v>506</v>
      </c>
      <c r="B15" s="487" t="s">
        <v>507</v>
      </c>
      <c r="C15" s="272"/>
      <c r="D15" s="272"/>
      <c r="E15" s="272"/>
      <c r="F15" s="272"/>
      <c r="G15" s="272"/>
      <c r="H15" s="272"/>
      <c r="I15" s="272"/>
      <c r="J15" s="272"/>
      <c r="K15" s="272"/>
      <c r="L15" s="516">
        <f t="shared" si="1"/>
        <v>0</v>
      </c>
      <c r="M15" s="273"/>
    </row>
    <row r="16" spans="1:14">
      <c r="A16" s="486" t="s">
        <v>508</v>
      </c>
      <c r="B16" s="487" t="s">
        <v>509</v>
      </c>
      <c r="C16" s="272"/>
      <c r="D16" s="272"/>
      <c r="E16" s="272"/>
      <c r="F16" s="272"/>
      <c r="G16" s="272"/>
      <c r="H16" s="272"/>
      <c r="I16" s="272"/>
      <c r="J16" s="272"/>
      <c r="K16" s="272"/>
      <c r="L16" s="516">
        <f t="shared" si="1"/>
        <v>0</v>
      </c>
      <c r="M16" s="273"/>
    </row>
    <row r="17" spans="1:14" ht="31.5">
      <c r="A17" s="484" t="s">
        <v>510</v>
      </c>
      <c r="B17" s="485" t="s">
        <v>511</v>
      </c>
      <c r="C17" s="516">
        <f>C13+C14</f>
        <v>4420</v>
      </c>
      <c r="D17" s="516">
        <f t="shared" ref="D17:M17" si="2">D13+D14</f>
        <v>0</v>
      </c>
      <c r="E17" s="516">
        <f t="shared" si="2"/>
        <v>6131</v>
      </c>
      <c r="F17" s="516">
        <f t="shared" si="2"/>
        <v>168</v>
      </c>
      <c r="G17" s="516">
        <f t="shared" si="2"/>
        <v>0</v>
      </c>
      <c r="H17" s="516">
        <f t="shared" si="2"/>
        <v>0</v>
      </c>
      <c r="I17" s="516">
        <f t="shared" si="2"/>
        <v>3514</v>
      </c>
      <c r="J17" s="516">
        <f t="shared" si="2"/>
        <v>-4093</v>
      </c>
      <c r="K17" s="516">
        <f t="shared" si="2"/>
        <v>0</v>
      </c>
      <c r="L17" s="516">
        <f t="shared" si="1"/>
        <v>10140</v>
      </c>
      <c r="M17" s="518">
        <f t="shared" si="2"/>
        <v>0</v>
      </c>
    </row>
    <row r="18" spans="1:14">
      <c r="A18" s="484" t="s">
        <v>512</v>
      </c>
      <c r="B18" s="485" t="s">
        <v>513</v>
      </c>
      <c r="C18" s="576"/>
      <c r="D18" s="576"/>
      <c r="E18" s="576"/>
      <c r="F18" s="576"/>
      <c r="G18" s="576"/>
      <c r="H18" s="576"/>
      <c r="I18" s="516">
        <v>26389</v>
      </c>
      <c r="J18" s="516">
        <f>+'1-Баланс'!G33</f>
        <v>0</v>
      </c>
      <c r="K18" s="517"/>
      <c r="L18" s="516">
        <f t="shared" si="1"/>
        <v>26389</v>
      </c>
      <c r="M18" s="564"/>
    </row>
    <row r="19" spans="1:14">
      <c r="A19" s="486" t="s">
        <v>514</v>
      </c>
      <c r="B19" s="487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-21515</v>
      </c>
      <c r="J19" s="140">
        <f>J20+J21</f>
        <v>0</v>
      </c>
      <c r="K19" s="140">
        <f t="shared" si="3"/>
        <v>0</v>
      </c>
      <c r="L19" s="516">
        <f t="shared" si="1"/>
        <v>-21515</v>
      </c>
      <c r="M19" s="271">
        <f>M20+M21</f>
        <v>0</v>
      </c>
    </row>
    <row r="20" spans="1:14">
      <c r="A20" s="488" t="s">
        <v>516</v>
      </c>
      <c r="B20" s="489" t="s">
        <v>517</v>
      </c>
      <c r="C20" s="272"/>
      <c r="D20" s="272"/>
      <c r="E20" s="272"/>
      <c r="F20" s="272"/>
      <c r="G20" s="272"/>
      <c r="H20" s="272"/>
      <c r="I20" s="272">
        <v>-21515</v>
      </c>
      <c r="J20" s="272"/>
      <c r="K20" s="272"/>
      <c r="L20" s="516">
        <f>SUM(C20:K20)</f>
        <v>-21515</v>
      </c>
      <c r="M20" s="273"/>
    </row>
    <row r="21" spans="1:14">
      <c r="A21" s="488" t="s">
        <v>518</v>
      </c>
      <c r="B21" s="489" t="s">
        <v>519</v>
      </c>
      <c r="C21" s="272"/>
      <c r="D21" s="272"/>
      <c r="E21" s="272"/>
      <c r="F21" s="272"/>
      <c r="G21" s="272"/>
      <c r="H21" s="272"/>
      <c r="I21" s="272"/>
      <c r="J21" s="272"/>
      <c r="K21" s="272"/>
      <c r="L21" s="516">
        <f t="shared" si="1"/>
        <v>0</v>
      </c>
      <c r="M21" s="273"/>
    </row>
    <row r="22" spans="1:14">
      <c r="A22" s="486" t="s">
        <v>520</v>
      </c>
      <c r="B22" s="487" t="s">
        <v>521</v>
      </c>
      <c r="C22" s="272"/>
      <c r="D22" s="272"/>
      <c r="E22" s="272"/>
      <c r="F22" s="272"/>
      <c r="G22" s="272"/>
      <c r="H22" s="272"/>
      <c r="I22" s="272"/>
      <c r="J22" s="272"/>
      <c r="K22" s="272"/>
      <c r="L22" s="516">
        <f t="shared" si="1"/>
        <v>0</v>
      </c>
      <c r="M22" s="273"/>
    </row>
    <row r="23" spans="1:14" ht="31.5">
      <c r="A23" s="486" t="s">
        <v>522</v>
      </c>
      <c r="B23" s="487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1">
        <f t="shared" si="4"/>
        <v>0</v>
      </c>
    </row>
    <row r="24" spans="1:14">
      <c r="A24" s="486" t="s">
        <v>524</v>
      </c>
      <c r="B24" s="487" t="s">
        <v>525</v>
      </c>
      <c r="C24" s="272"/>
      <c r="D24" s="272"/>
      <c r="E24" s="272"/>
      <c r="F24" s="272"/>
      <c r="G24" s="272"/>
      <c r="H24" s="272"/>
      <c r="I24" s="272"/>
      <c r="J24" s="272"/>
      <c r="K24" s="272"/>
      <c r="L24" s="516">
        <f t="shared" si="1"/>
        <v>0</v>
      </c>
      <c r="M24" s="273"/>
    </row>
    <row r="25" spans="1:14">
      <c r="A25" s="486" t="s">
        <v>526</v>
      </c>
      <c r="B25" s="487" t="s">
        <v>527</v>
      </c>
      <c r="C25" s="272"/>
      <c r="D25" s="272"/>
      <c r="E25" s="272"/>
      <c r="F25" s="272"/>
      <c r="G25" s="272"/>
      <c r="H25" s="272"/>
      <c r="I25" s="272"/>
      <c r="J25" s="272"/>
      <c r="K25" s="272"/>
      <c r="L25" s="516">
        <f t="shared" si="1"/>
        <v>0</v>
      </c>
      <c r="M25" s="273"/>
    </row>
    <row r="26" spans="1:14" ht="31.5">
      <c r="A26" s="486" t="s">
        <v>528</v>
      </c>
      <c r="B26" s="487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0</v>
      </c>
      <c r="M26" s="271">
        <f t="shared" si="5"/>
        <v>0</v>
      </c>
    </row>
    <row r="27" spans="1:14">
      <c r="A27" s="486" t="s">
        <v>524</v>
      </c>
      <c r="B27" s="487" t="s">
        <v>530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516">
        <f t="shared" si="1"/>
        <v>0</v>
      </c>
      <c r="M27" s="273"/>
    </row>
    <row r="28" spans="1:14">
      <c r="A28" s="486" t="s">
        <v>526</v>
      </c>
      <c r="B28" s="487" t="s">
        <v>531</v>
      </c>
      <c r="C28" s="272"/>
      <c r="D28" s="272"/>
      <c r="E28" s="272"/>
      <c r="F28" s="272"/>
      <c r="G28" s="272"/>
      <c r="H28" s="272"/>
      <c r="I28" s="272"/>
      <c r="J28" s="272"/>
      <c r="K28" s="272"/>
      <c r="L28" s="516">
        <f t="shared" si="1"/>
        <v>0</v>
      </c>
      <c r="M28" s="273"/>
    </row>
    <row r="29" spans="1:14">
      <c r="A29" s="486" t="s">
        <v>532</v>
      </c>
      <c r="B29" s="487" t="s">
        <v>533</v>
      </c>
      <c r="C29" s="272"/>
      <c r="D29" s="272"/>
      <c r="E29" s="272"/>
      <c r="F29" s="272"/>
      <c r="G29" s="272"/>
      <c r="H29" s="272"/>
      <c r="I29" s="272"/>
      <c r="J29" s="272"/>
      <c r="K29" s="272"/>
      <c r="L29" s="516">
        <f t="shared" si="1"/>
        <v>0</v>
      </c>
      <c r="M29" s="273"/>
    </row>
    <row r="30" spans="1:14">
      <c r="A30" s="486" t="s">
        <v>534</v>
      </c>
      <c r="B30" s="487" t="s">
        <v>535</v>
      </c>
      <c r="C30" s="272"/>
      <c r="D30" s="272"/>
      <c r="E30" s="272"/>
      <c r="F30" s="272"/>
      <c r="G30" s="272"/>
      <c r="H30" s="272"/>
      <c r="I30" s="272"/>
      <c r="J30" s="272"/>
      <c r="K30" s="272"/>
      <c r="L30" s="516">
        <f t="shared" si="1"/>
        <v>0</v>
      </c>
      <c r="M30" s="273"/>
    </row>
    <row r="31" spans="1:14">
      <c r="A31" s="484" t="s">
        <v>536</v>
      </c>
      <c r="B31" s="485" t="s">
        <v>537</v>
      </c>
      <c r="C31" s="516">
        <f>C19+C22+C23+C26+C30+C29+C17+C18</f>
        <v>4420</v>
      </c>
      <c r="D31" s="516">
        <f t="shared" ref="D31:M31" si="6">D19+D22+D23+D26+D30+D29+D17+D18</f>
        <v>0</v>
      </c>
      <c r="E31" s="516">
        <f t="shared" si="6"/>
        <v>6131</v>
      </c>
      <c r="F31" s="516">
        <f t="shared" si="6"/>
        <v>168</v>
      </c>
      <c r="G31" s="516">
        <f t="shared" si="6"/>
        <v>0</v>
      </c>
      <c r="H31" s="516">
        <f t="shared" si="6"/>
        <v>0</v>
      </c>
      <c r="I31" s="516">
        <f t="shared" si="6"/>
        <v>8388</v>
      </c>
      <c r="J31" s="516">
        <f t="shared" si="6"/>
        <v>-4093</v>
      </c>
      <c r="K31" s="516">
        <f t="shared" si="6"/>
        <v>0</v>
      </c>
      <c r="L31" s="516">
        <f t="shared" si="1"/>
        <v>15014</v>
      </c>
      <c r="M31" s="518">
        <f t="shared" si="6"/>
        <v>0</v>
      </c>
      <c r="N31" s="138"/>
    </row>
    <row r="32" spans="1:14" ht="31.5">
      <c r="A32" s="486" t="s">
        <v>538</v>
      </c>
      <c r="B32" s="487" t="s">
        <v>539</v>
      </c>
      <c r="C32" s="272"/>
      <c r="D32" s="272"/>
      <c r="E32" s="272"/>
      <c r="F32" s="272"/>
      <c r="G32" s="272"/>
      <c r="H32" s="272"/>
      <c r="I32" s="272"/>
      <c r="J32" s="272"/>
      <c r="K32" s="272"/>
      <c r="L32" s="516">
        <f t="shared" si="1"/>
        <v>0</v>
      </c>
      <c r="M32" s="273"/>
    </row>
    <row r="33" spans="1:13" ht="32.25" thickBot="1">
      <c r="A33" s="490" t="s">
        <v>540</v>
      </c>
      <c r="B33" s="491" t="s">
        <v>541</v>
      </c>
      <c r="C33" s="274"/>
      <c r="D33" s="274"/>
      <c r="E33" s="274"/>
      <c r="F33" s="274"/>
      <c r="G33" s="274"/>
      <c r="H33" s="274"/>
      <c r="I33" s="274"/>
      <c r="J33" s="274"/>
      <c r="K33" s="274"/>
      <c r="L33" s="575">
        <f t="shared" si="1"/>
        <v>0</v>
      </c>
      <c r="M33" s="275"/>
    </row>
    <row r="34" spans="1:13" ht="32.25" thickBot="1">
      <c r="A34" s="492" t="s">
        <v>542</v>
      </c>
      <c r="B34" s="493" t="s">
        <v>543</v>
      </c>
      <c r="C34" s="519">
        <f t="shared" ref="C34:K34" si="7">C31+C32+C33</f>
        <v>4420</v>
      </c>
      <c r="D34" s="519">
        <f t="shared" si="7"/>
        <v>0</v>
      </c>
      <c r="E34" s="519">
        <f t="shared" si="7"/>
        <v>6131</v>
      </c>
      <c r="F34" s="519">
        <f t="shared" si="7"/>
        <v>168</v>
      </c>
      <c r="G34" s="519">
        <f t="shared" si="7"/>
        <v>0</v>
      </c>
      <c r="H34" s="519">
        <f t="shared" si="7"/>
        <v>0</v>
      </c>
      <c r="I34" s="519">
        <f t="shared" si="7"/>
        <v>8388</v>
      </c>
      <c r="J34" s="519">
        <f t="shared" si="7"/>
        <v>-4093</v>
      </c>
      <c r="K34" s="519">
        <f t="shared" si="7"/>
        <v>0</v>
      </c>
      <c r="L34" s="519">
        <f t="shared" si="1"/>
        <v>15014</v>
      </c>
      <c r="M34" s="520">
        <f>M31+M32+M33</f>
        <v>0</v>
      </c>
    </row>
    <row r="35" spans="1:13">
      <c r="A35" s="494"/>
      <c r="B35" s="495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1:13">
      <c r="A36" s="497" t="s">
        <v>544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6"/>
    </row>
    <row r="37" spans="1:13">
      <c r="A37" s="494"/>
      <c r="B37" s="495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1:13">
      <c r="A38" s="610" t="s">
        <v>8</v>
      </c>
      <c r="B38" s="638">
        <f>pdeReportingDate</f>
        <v>46087</v>
      </c>
      <c r="C38" s="638"/>
      <c r="D38" s="638"/>
      <c r="E38" s="638"/>
      <c r="F38" s="638"/>
      <c r="G38" s="638"/>
      <c r="H38" s="638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9" t="str">
        <f>authorName</f>
        <v>Елена Георгиева</v>
      </c>
      <c r="C40" s="639"/>
      <c r="D40" s="639"/>
      <c r="E40" s="639"/>
      <c r="F40" s="639"/>
      <c r="G40" s="639"/>
      <c r="H40" s="639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2"/>
      <c r="B43" s="637" t="s">
        <v>294</v>
      </c>
      <c r="C43" s="637"/>
      <c r="D43" s="637"/>
      <c r="E43" s="637"/>
      <c r="F43" s="509"/>
      <c r="G43" s="38"/>
      <c r="H43" s="35"/>
    </row>
    <row r="44" spans="1:13">
      <c r="A44" s="612"/>
      <c r="B44" s="637" t="s">
        <v>294</v>
      </c>
      <c r="C44" s="637"/>
      <c r="D44" s="637"/>
      <c r="E44" s="637"/>
      <c r="F44" s="509"/>
      <c r="G44" s="38"/>
      <c r="H44" s="35"/>
    </row>
    <row r="45" spans="1:13">
      <c r="A45" s="612"/>
      <c r="B45" s="637" t="s">
        <v>294</v>
      </c>
      <c r="C45" s="637"/>
      <c r="D45" s="637"/>
      <c r="E45" s="637"/>
      <c r="F45" s="509"/>
      <c r="G45" s="38"/>
      <c r="H45" s="35"/>
    </row>
    <row r="46" spans="1:13">
      <c r="A46" s="612"/>
      <c r="B46" s="637" t="s">
        <v>294</v>
      </c>
      <c r="C46" s="637"/>
      <c r="D46" s="637"/>
      <c r="E46" s="637"/>
      <c r="F46" s="509"/>
      <c r="G46" s="38"/>
      <c r="H46" s="35"/>
    </row>
    <row r="47" spans="1:13">
      <c r="A47" s="612"/>
      <c r="B47" s="637"/>
      <c r="C47" s="637"/>
      <c r="D47" s="637"/>
      <c r="E47" s="637"/>
      <c r="F47" s="509"/>
      <c r="G47" s="38"/>
      <c r="H47" s="35"/>
    </row>
    <row r="48" spans="1:13">
      <c r="A48" s="612"/>
      <c r="B48" s="637"/>
      <c r="C48" s="637"/>
      <c r="D48" s="637"/>
      <c r="E48" s="637"/>
      <c r="F48" s="509"/>
      <c r="G48" s="38"/>
      <c r="H48" s="35"/>
    </row>
    <row r="49" spans="1:8">
      <c r="A49" s="612"/>
      <c r="B49" s="637"/>
      <c r="C49" s="637"/>
      <c r="D49" s="637"/>
      <c r="E49" s="637"/>
      <c r="F49" s="509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8" zoomScaleNormal="100" zoomScaleSheetLayoutView="100" workbookViewId="0">
      <selection activeCell="A13" sqref="A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4"/>
      <c r="C2" s="42"/>
      <c r="D2" s="56"/>
    </row>
    <row r="3" spans="1:7">
      <c r="A3" s="62" t="str">
        <f>CONCATENATE("на ",UPPER(pdeName))</f>
        <v>на ЕУРОТЕРРА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131104838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0" t="s">
        <v>546</v>
      </c>
      <c r="B8" s="441" t="s">
        <v>28</v>
      </c>
      <c r="C8" s="440" t="s">
        <v>547</v>
      </c>
      <c r="D8" s="440" t="s">
        <v>548</v>
      </c>
      <c r="E8" s="440" t="s">
        <v>549</v>
      </c>
      <c r="F8" s="440" t="s">
        <v>550</v>
      </c>
    </row>
    <row r="9" spans="1:7" s="93" customFormat="1">
      <c r="A9" s="442" t="s">
        <v>34</v>
      </c>
      <c r="B9" s="443" t="s">
        <v>35</v>
      </c>
      <c r="C9" s="442">
        <v>1</v>
      </c>
      <c r="D9" s="442">
        <v>2</v>
      </c>
      <c r="E9" s="442">
        <v>3</v>
      </c>
      <c r="F9" s="442">
        <v>4</v>
      </c>
    </row>
    <row r="10" spans="1:7">
      <c r="A10" s="444" t="s">
        <v>551</v>
      </c>
      <c r="B10" s="445"/>
      <c r="C10" s="415"/>
      <c r="D10" s="415"/>
      <c r="E10" s="415"/>
      <c r="F10" s="415"/>
    </row>
    <row r="11" spans="1:7">
      <c r="A11" s="446" t="s">
        <v>552</v>
      </c>
      <c r="B11" s="441"/>
      <c r="C11" s="415"/>
      <c r="D11" s="415"/>
      <c r="E11" s="415"/>
      <c r="F11" s="415"/>
    </row>
    <row r="12" spans="1:7">
      <c r="A12" s="597">
        <v>1</v>
      </c>
      <c r="B12" s="598"/>
      <c r="C12" s="77"/>
      <c r="D12" s="77"/>
      <c r="E12" s="77"/>
      <c r="F12" s="414">
        <f>C12-E12</f>
        <v>0</v>
      </c>
      <c r="G12" s="617"/>
    </row>
    <row r="13" spans="1:7">
      <c r="A13" s="597">
        <v>2</v>
      </c>
      <c r="B13" s="598"/>
      <c r="C13" s="77"/>
      <c r="D13" s="77"/>
      <c r="E13" s="77"/>
      <c r="F13" s="414">
        <f t="shared" ref="F13:F26" si="0">C13-E13</f>
        <v>0</v>
      </c>
    </row>
    <row r="14" spans="1:7">
      <c r="A14" s="597">
        <v>3</v>
      </c>
      <c r="B14" s="598"/>
      <c r="C14" s="77"/>
      <c r="D14" s="77"/>
      <c r="E14" s="77"/>
      <c r="F14" s="414">
        <f t="shared" si="0"/>
        <v>0</v>
      </c>
    </row>
    <row r="15" spans="1:7">
      <c r="A15" s="597">
        <v>4</v>
      </c>
      <c r="B15" s="598"/>
      <c r="C15" s="77"/>
      <c r="D15" s="77"/>
      <c r="E15" s="77"/>
      <c r="F15" s="414">
        <f t="shared" si="0"/>
        <v>0</v>
      </c>
    </row>
    <row r="16" spans="1:7">
      <c r="A16" s="597">
        <v>5</v>
      </c>
      <c r="B16" s="598"/>
      <c r="C16" s="77"/>
      <c r="D16" s="77"/>
      <c r="E16" s="77"/>
      <c r="F16" s="414">
        <f t="shared" si="0"/>
        <v>0</v>
      </c>
    </row>
    <row r="17" spans="1:8">
      <c r="A17" s="597">
        <v>6</v>
      </c>
      <c r="B17" s="598"/>
      <c r="C17" s="77"/>
      <c r="D17" s="77"/>
      <c r="E17" s="77"/>
      <c r="F17" s="414">
        <f t="shared" si="0"/>
        <v>0</v>
      </c>
    </row>
    <row r="18" spans="1:8">
      <c r="A18" s="597">
        <v>7</v>
      </c>
      <c r="B18" s="598"/>
      <c r="C18" s="77"/>
      <c r="D18" s="77"/>
      <c r="E18" s="77"/>
      <c r="F18" s="414">
        <f t="shared" si="0"/>
        <v>0</v>
      </c>
    </row>
    <row r="19" spans="1:8">
      <c r="A19" s="597">
        <v>8</v>
      </c>
      <c r="B19" s="598"/>
      <c r="C19" s="77"/>
      <c r="D19" s="77"/>
      <c r="E19" s="77"/>
      <c r="F19" s="414">
        <f t="shared" si="0"/>
        <v>0</v>
      </c>
    </row>
    <row r="20" spans="1:8">
      <c r="A20" s="597">
        <v>9</v>
      </c>
      <c r="B20" s="598"/>
      <c r="C20" s="77"/>
      <c r="D20" s="77"/>
      <c r="E20" s="77"/>
      <c r="F20" s="414">
        <f t="shared" si="0"/>
        <v>0</v>
      </c>
    </row>
    <row r="21" spans="1:8">
      <c r="A21" s="597">
        <v>10</v>
      </c>
      <c r="B21" s="598"/>
      <c r="C21" s="77"/>
      <c r="D21" s="77"/>
      <c r="E21" s="77"/>
      <c r="F21" s="414">
        <f t="shared" si="0"/>
        <v>0</v>
      </c>
    </row>
    <row r="22" spans="1:8">
      <c r="A22" s="597">
        <v>11</v>
      </c>
      <c r="B22" s="598"/>
      <c r="C22" s="77"/>
      <c r="D22" s="77"/>
      <c r="E22" s="77"/>
      <c r="F22" s="414">
        <f t="shared" si="0"/>
        <v>0</v>
      </c>
      <c r="G22" s="617"/>
    </row>
    <row r="23" spans="1:8">
      <c r="A23" s="597">
        <v>12</v>
      </c>
      <c r="B23" s="598"/>
      <c r="C23" s="77"/>
      <c r="D23" s="77"/>
      <c r="E23" s="77"/>
      <c r="F23" s="414">
        <f t="shared" si="0"/>
        <v>0</v>
      </c>
      <c r="H23" s="617"/>
    </row>
    <row r="24" spans="1:8">
      <c r="A24" s="597">
        <v>13</v>
      </c>
      <c r="B24" s="598"/>
      <c r="C24" s="77"/>
      <c r="D24" s="77"/>
      <c r="E24" s="77"/>
      <c r="F24" s="414">
        <f t="shared" si="0"/>
        <v>0</v>
      </c>
    </row>
    <row r="25" spans="1:8">
      <c r="A25" s="597">
        <v>14</v>
      </c>
      <c r="B25" s="598"/>
      <c r="C25" s="77"/>
      <c r="D25" s="77"/>
      <c r="E25" s="77"/>
      <c r="F25" s="414">
        <f t="shared" si="0"/>
        <v>0</v>
      </c>
    </row>
    <row r="26" spans="1:8">
      <c r="A26" s="597">
        <v>15</v>
      </c>
      <c r="B26" s="598"/>
      <c r="C26" s="77"/>
      <c r="D26" s="77"/>
      <c r="E26" s="77"/>
      <c r="F26" s="414">
        <f t="shared" si="0"/>
        <v>0</v>
      </c>
    </row>
    <row r="27" spans="1:8">
      <c r="A27" s="447" t="s">
        <v>553</v>
      </c>
      <c r="B27" s="448" t="s">
        <v>554</v>
      </c>
      <c r="C27" s="416">
        <f>SUM(C12:C26)</f>
        <v>0</v>
      </c>
      <c r="D27" s="416"/>
      <c r="E27" s="416">
        <f>SUM(E12:E26)</f>
        <v>0</v>
      </c>
      <c r="F27" s="416">
        <f>SUM(F12:F26)</f>
        <v>0</v>
      </c>
    </row>
    <row r="28" spans="1:8">
      <c r="A28" s="446" t="s">
        <v>555</v>
      </c>
      <c r="B28" s="448"/>
      <c r="C28" s="415"/>
      <c r="D28" s="415"/>
      <c r="E28" s="415"/>
      <c r="F28" s="415"/>
    </row>
    <row r="29" spans="1:8">
      <c r="A29" s="597">
        <v>1</v>
      </c>
      <c r="B29" s="598"/>
      <c r="C29" s="77"/>
      <c r="D29" s="77"/>
      <c r="E29" s="77"/>
      <c r="F29" s="414">
        <f>C29-E29</f>
        <v>0</v>
      </c>
    </row>
    <row r="30" spans="1:8">
      <c r="A30" s="597">
        <v>2</v>
      </c>
      <c r="B30" s="598"/>
      <c r="C30" s="77"/>
      <c r="D30" s="77"/>
      <c r="E30" s="77"/>
      <c r="F30" s="414">
        <f t="shared" ref="F30:F43" si="1">C30-E30</f>
        <v>0</v>
      </c>
    </row>
    <row r="31" spans="1:8">
      <c r="A31" s="597">
        <v>3</v>
      </c>
      <c r="B31" s="598"/>
      <c r="C31" s="77"/>
      <c r="D31" s="77"/>
      <c r="E31" s="77"/>
      <c r="F31" s="414">
        <f t="shared" si="1"/>
        <v>0</v>
      </c>
    </row>
    <row r="32" spans="1:8">
      <c r="A32" s="597">
        <v>4</v>
      </c>
      <c r="B32" s="598"/>
      <c r="C32" s="77"/>
      <c r="D32" s="77"/>
      <c r="E32" s="77"/>
      <c r="F32" s="414">
        <f t="shared" si="1"/>
        <v>0</v>
      </c>
    </row>
    <row r="33" spans="1:6">
      <c r="A33" s="597">
        <v>5</v>
      </c>
      <c r="B33" s="598"/>
      <c r="C33" s="77"/>
      <c r="D33" s="77"/>
      <c r="E33" s="77"/>
      <c r="F33" s="414">
        <f t="shared" si="1"/>
        <v>0</v>
      </c>
    </row>
    <row r="34" spans="1:6">
      <c r="A34" s="597">
        <v>6</v>
      </c>
      <c r="B34" s="598"/>
      <c r="C34" s="77"/>
      <c r="D34" s="77"/>
      <c r="E34" s="77"/>
      <c r="F34" s="414">
        <f t="shared" si="1"/>
        <v>0</v>
      </c>
    </row>
    <row r="35" spans="1:6">
      <c r="A35" s="597">
        <v>7</v>
      </c>
      <c r="B35" s="598"/>
      <c r="C35" s="77"/>
      <c r="D35" s="77"/>
      <c r="E35" s="77"/>
      <c r="F35" s="414">
        <f t="shared" si="1"/>
        <v>0</v>
      </c>
    </row>
    <row r="36" spans="1:6">
      <c r="A36" s="597">
        <v>8</v>
      </c>
      <c r="B36" s="598"/>
      <c r="C36" s="77"/>
      <c r="D36" s="77"/>
      <c r="E36" s="77"/>
      <c r="F36" s="414">
        <f t="shared" si="1"/>
        <v>0</v>
      </c>
    </row>
    <row r="37" spans="1:6">
      <c r="A37" s="597">
        <v>9</v>
      </c>
      <c r="B37" s="598"/>
      <c r="C37" s="77"/>
      <c r="D37" s="77"/>
      <c r="E37" s="77"/>
      <c r="F37" s="414">
        <f t="shared" si="1"/>
        <v>0</v>
      </c>
    </row>
    <row r="38" spans="1:6">
      <c r="A38" s="597">
        <v>10</v>
      </c>
      <c r="B38" s="598"/>
      <c r="C38" s="77"/>
      <c r="D38" s="77"/>
      <c r="E38" s="77"/>
      <c r="F38" s="414">
        <f t="shared" si="1"/>
        <v>0</v>
      </c>
    </row>
    <row r="39" spans="1:6">
      <c r="A39" s="597">
        <v>11</v>
      </c>
      <c r="B39" s="598"/>
      <c r="C39" s="77"/>
      <c r="D39" s="77"/>
      <c r="E39" s="77"/>
      <c r="F39" s="414">
        <f t="shared" si="1"/>
        <v>0</v>
      </c>
    </row>
    <row r="40" spans="1:6">
      <c r="A40" s="597">
        <v>12</v>
      </c>
      <c r="B40" s="598"/>
      <c r="C40" s="77"/>
      <c r="D40" s="77"/>
      <c r="E40" s="77"/>
      <c r="F40" s="414">
        <f t="shared" si="1"/>
        <v>0</v>
      </c>
    </row>
    <row r="41" spans="1:6">
      <c r="A41" s="597">
        <v>13</v>
      </c>
      <c r="B41" s="598"/>
      <c r="C41" s="77"/>
      <c r="D41" s="77"/>
      <c r="E41" s="77"/>
      <c r="F41" s="414">
        <f t="shared" si="1"/>
        <v>0</v>
      </c>
    </row>
    <row r="42" spans="1:6">
      <c r="A42" s="597">
        <v>14</v>
      </c>
      <c r="B42" s="598"/>
      <c r="C42" s="77"/>
      <c r="D42" s="77"/>
      <c r="E42" s="77"/>
      <c r="F42" s="414">
        <f t="shared" si="1"/>
        <v>0</v>
      </c>
    </row>
    <row r="43" spans="1:6">
      <c r="A43" s="597">
        <v>15</v>
      </c>
      <c r="B43" s="598"/>
      <c r="C43" s="77"/>
      <c r="D43" s="77"/>
      <c r="E43" s="77"/>
      <c r="F43" s="414">
        <f t="shared" si="1"/>
        <v>0</v>
      </c>
    </row>
    <row r="44" spans="1:6">
      <c r="A44" s="447" t="s">
        <v>556</v>
      </c>
      <c r="B44" s="448" t="s">
        <v>557</v>
      </c>
      <c r="C44" s="416">
        <f>SUM(C29:C43)</f>
        <v>0</v>
      </c>
      <c r="D44" s="416"/>
      <c r="E44" s="416">
        <f>SUM(E29:E43)</f>
        <v>0</v>
      </c>
      <c r="F44" s="416">
        <f>SUM(F29:F43)</f>
        <v>0</v>
      </c>
    </row>
    <row r="45" spans="1:6">
      <c r="A45" s="446" t="s">
        <v>558</v>
      </c>
      <c r="B45" s="449"/>
      <c r="C45" s="450"/>
      <c r="D45" s="415"/>
      <c r="E45" s="415"/>
      <c r="F45" s="415"/>
    </row>
    <row r="46" spans="1:6">
      <c r="A46" s="597">
        <v>1</v>
      </c>
      <c r="B46" s="598"/>
      <c r="C46" s="77"/>
      <c r="D46" s="77"/>
      <c r="E46" s="77"/>
      <c r="F46" s="414">
        <f>C46-E46</f>
        <v>0</v>
      </c>
    </row>
    <row r="47" spans="1:6">
      <c r="A47" s="597">
        <v>2</v>
      </c>
      <c r="B47" s="598"/>
      <c r="C47" s="77"/>
      <c r="D47" s="77"/>
      <c r="E47" s="77"/>
      <c r="F47" s="414">
        <f t="shared" ref="F47:F60" si="2">C47-E47</f>
        <v>0</v>
      </c>
    </row>
    <row r="48" spans="1:6">
      <c r="A48" s="597">
        <v>3</v>
      </c>
      <c r="B48" s="598"/>
      <c r="C48" s="77"/>
      <c r="D48" s="77"/>
      <c r="E48" s="77"/>
      <c r="F48" s="414">
        <f t="shared" si="2"/>
        <v>0</v>
      </c>
    </row>
    <row r="49" spans="1:6">
      <c r="A49" s="597">
        <v>4</v>
      </c>
      <c r="B49" s="598"/>
      <c r="C49" s="77"/>
      <c r="D49" s="77"/>
      <c r="E49" s="77"/>
      <c r="F49" s="414">
        <f t="shared" si="2"/>
        <v>0</v>
      </c>
    </row>
    <row r="50" spans="1:6">
      <c r="A50" s="597">
        <v>5</v>
      </c>
      <c r="B50" s="598"/>
      <c r="C50" s="77"/>
      <c r="D50" s="77"/>
      <c r="E50" s="77"/>
      <c r="F50" s="414">
        <f t="shared" si="2"/>
        <v>0</v>
      </c>
    </row>
    <row r="51" spans="1:6">
      <c r="A51" s="597">
        <v>6</v>
      </c>
      <c r="B51" s="598"/>
      <c r="C51" s="77"/>
      <c r="D51" s="77"/>
      <c r="E51" s="77"/>
      <c r="F51" s="414">
        <f t="shared" si="2"/>
        <v>0</v>
      </c>
    </row>
    <row r="52" spans="1:6">
      <c r="A52" s="597">
        <v>7</v>
      </c>
      <c r="B52" s="598"/>
      <c r="C52" s="77"/>
      <c r="D52" s="77"/>
      <c r="E52" s="77"/>
      <c r="F52" s="414">
        <f t="shared" si="2"/>
        <v>0</v>
      </c>
    </row>
    <row r="53" spans="1:6">
      <c r="A53" s="597">
        <v>8</v>
      </c>
      <c r="B53" s="598"/>
      <c r="C53" s="77"/>
      <c r="D53" s="77"/>
      <c r="E53" s="77"/>
      <c r="F53" s="414">
        <f t="shared" si="2"/>
        <v>0</v>
      </c>
    </row>
    <row r="54" spans="1:6">
      <c r="A54" s="597">
        <v>9</v>
      </c>
      <c r="B54" s="598"/>
      <c r="C54" s="77"/>
      <c r="D54" s="77"/>
      <c r="E54" s="77"/>
      <c r="F54" s="414">
        <f t="shared" si="2"/>
        <v>0</v>
      </c>
    </row>
    <row r="55" spans="1:6">
      <c r="A55" s="597">
        <v>10</v>
      </c>
      <c r="B55" s="598"/>
      <c r="C55" s="77"/>
      <c r="D55" s="77"/>
      <c r="E55" s="77"/>
      <c r="F55" s="414">
        <f t="shared" si="2"/>
        <v>0</v>
      </c>
    </row>
    <row r="56" spans="1:6">
      <c r="A56" s="597">
        <v>11</v>
      </c>
      <c r="B56" s="598"/>
      <c r="C56" s="77"/>
      <c r="D56" s="77"/>
      <c r="E56" s="77"/>
      <c r="F56" s="414">
        <f t="shared" si="2"/>
        <v>0</v>
      </c>
    </row>
    <row r="57" spans="1:6">
      <c r="A57" s="597">
        <v>12</v>
      </c>
      <c r="B57" s="598"/>
      <c r="C57" s="77"/>
      <c r="D57" s="77"/>
      <c r="E57" s="77"/>
      <c r="F57" s="414">
        <f t="shared" si="2"/>
        <v>0</v>
      </c>
    </row>
    <row r="58" spans="1:6">
      <c r="A58" s="597">
        <v>13</v>
      </c>
      <c r="B58" s="598"/>
      <c r="C58" s="77"/>
      <c r="D58" s="77"/>
      <c r="E58" s="77"/>
      <c r="F58" s="414">
        <f t="shared" si="2"/>
        <v>0</v>
      </c>
    </row>
    <row r="59" spans="1:6">
      <c r="A59" s="597">
        <v>14</v>
      </c>
      <c r="B59" s="598"/>
      <c r="C59" s="77"/>
      <c r="D59" s="77"/>
      <c r="E59" s="77"/>
      <c r="F59" s="414">
        <f t="shared" si="2"/>
        <v>0</v>
      </c>
    </row>
    <row r="60" spans="1:6">
      <c r="A60" s="597">
        <v>15</v>
      </c>
      <c r="B60" s="598"/>
      <c r="C60" s="77"/>
      <c r="D60" s="77"/>
      <c r="E60" s="77"/>
      <c r="F60" s="414">
        <f t="shared" si="2"/>
        <v>0</v>
      </c>
    </row>
    <row r="61" spans="1:6">
      <c r="A61" s="447" t="s">
        <v>559</v>
      </c>
      <c r="B61" s="448" t="s">
        <v>560</v>
      </c>
      <c r="C61" s="416">
        <f>SUM(C46:C60)</f>
        <v>0</v>
      </c>
      <c r="D61" s="416"/>
      <c r="E61" s="416">
        <f>SUM(E46:E60)</f>
        <v>0</v>
      </c>
      <c r="F61" s="416">
        <f>SUM(F46:F60)</f>
        <v>0</v>
      </c>
    </row>
    <row r="62" spans="1:6">
      <c r="A62" s="444" t="s">
        <v>561</v>
      </c>
      <c r="B62" s="448"/>
      <c r="C62" s="415"/>
      <c r="D62" s="415"/>
      <c r="E62" s="415"/>
      <c r="F62" s="415"/>
    </row>
    <row r="63" spans="1:6">
      <c r="A63" s="597">
        <v>1</v>
      </c>
      <c r="B63" s="598"/>
      <c r="C63" s="77"/>
      <c r="D63" s="77"/>
      <c r="E63" s="77"/>
      <c r="F63" s="414">
        <f>C63-E63</f>
        <v>0</v>
      </c>
    </row>
    <row r="64" spans="1:6">
      <c r="A64" s="597">
        <v>2</v>
      </c>
      <c r="B64" s="598"/>
      <c r="C64" s="77"/>
      <c r="D64" s="77"/>
      <c r="E64" s="77"/>
      <c r="F64" s="414">
        <f t="shared" ref="F64:F77" si="3">C64-E64</f>
        <v>0</v>
      </c>
    </row>
    <row r="65" spans="1:6">
      <c r="A65" s="597">
        <v>3</v>
      </c>
      <c r="B65" s="598"/>
      <c r="C65" s="77"/>
      <c r="D65" s="77"/>
      <c r="E65" s="77"/>
      <c r="F65" s="414">
        <f t="shared" si="3"/>
        <v>0</v>
      </c>
    </row>
    <row r="66" spans="1:6">
      <c r="A66" s="597">
        <v>4</v>
      </c>
      <c r="B66" s="598"/>
      <c r="C66" s="77"/>
      <c r="D66" s="77"/>
      <c r="E66" s="77"/>
      <c r="F66" s="414">
        <f t="shared" si="3"/>
        <v>0</v>
      </c>
    </row>
    <row r="67" spans="1:6">
      <c r="A67" s="597">
        <v>5</v>
      </c>
      <c r="B67" s="598"/>
      <c r="C67" s="77"/>
      <c r="D67" s="77"/>
      <c r="E67" s="77"/>
      <c r="F67" s="414">
        <f t="shared" si="3"/>
        <v>0</v>
      </c>
    </row>
    <row r="68" spans="1:6">
      <c r="A68" s="597">
        <v>6</v>
      </c>
      <c r="B68" s="598"/>
      <c r="C68" s="77"/>
      <c r="D68" s="77"/>
      <c r="E68" s="77"/>
      <c r="F68" s="414">
        <f t="shared" si="3"/>
        <v>0</v>
      </c>
    </row>
    <row r="69" spans="1:6">
      <c r="A69" s="597">
        <v>7</v>
      </c>
      <c r="B69" s="598"/>
      <c r="C69" s="77"/>
      <c r="D69" s="77"/>
      <c r="E69" s="77"/>
      <c r="F69" s="414">
        <f t="shared" si="3"/>
        <v>0</v>
      </c>
    </row>
    <row r="70" spans="1:6">
      <c r="A70" s="597">
        <v>8</v>
      </c>
      <c r="B70" s="598"/>
      <c r="C70" s="77"/>
      <c r="D70" s="77"/>
      <c r="E70" s="77"/>
      <c r="F70" s="414">
        <f t="shared" si="3"/>
        <v>0</v>
      </c>
    </row>
    <row r="71" spans="1:6">
      <c r="A71" s="597">
        <v>9</v>
      </c>
      <c r="B71" s="598"/>
      <c r="C71" s="77"/>
      <c r="D71" s="77"/>
      <c r="E71" s="77"/>
      <c r="F71" s="414">
        <f t="shared" si="3"/>
        <v>0</v>
      </c>
    </row>
    <row r="72" spans="1:6">
      <c r="A72" s="597">
        <v>10</v>
      </c>
      <c r="B72" s="598"/>
      <c r="C72" s="77"/>
      <c r="D72" s="77"/>
      <c r="E72" s="77"/>
      <c r="F72" s="414">
        <f t="shared" si="3"/>
        <v>0</v>
      </c>
    </row>
    <row r="73" spans="1:6">
      <c r="A73" s="597">
        <v>11</v>
      </c>
      <c r="B73" s="598"/>
      <c r="C73" s="77"/>
      <c r="D73" s="77"/>
      <c r="E73" s="77"/>
      <c r="F73" s="414">
        <f t="shared" si="3"/>
        <v>0</v>
      </c>
    </row>
    <row r="74" spans="1:6">
      <c r="A74" s="597">
        <v>12</v>
      </c>
      <c r="B74" s="598"/>
      <c r="C74" s="77"/>
      <c r="D74" s="77"/>
      <c r="E74" s="77"/>
      <c r="F74" s="414">
        <f t="shared" si="3"/>
        <v>0</v>
      </c>
    </row>
    <row r="75" spans="1:6">
      <c r="A75" s="597">
        <v>13</v>
      </c>
      <c r="B75" s="598"/>
      <c r="C75" s="77"/>
      <c r="D75" s="77"/>
      <c r="E75" s="77"/>
      <c r="F75" s="414">
        <f t="shared" si="3"/>
        <v>0</v>
      </c>
    </row>
    <row r="76" spans="1:6">
      <c r="A76" s="597">
        <v>14</v>
      </c>
      <c r="B76" s="598"/>
      <c r="C76" s="77"/>
      <c r="D76" s="77"/>
      <c r="E76" s="77"/>
      <c r="F76" s="414">
        <f t="shared" si="3"/>
        <v>0</v>
      </c>
    </row>
    <row r="77" spans="1:6">
      <c r="A77" s="597">
        <v>15</v>
      </c>
      <c r="B77" s="598"/>
      <c r="C77" s="77"/>
      <c r="D77" s="77"/>
      <c r="E77" s="77"/>
      <c r="F77" s="414">
        <f t="shared" si="3"/>
        <v>0</v>
      </c>
    </row>
    <row r="78" spans="1:6">
      <c r="A78" s="447" t="s">
        <v>562</v>
      </c>
      <c r="B78" s="448" t="s">
        <v>563</v>
      </c>
      <c r="C78" s="416">
        <f>SUM(C63:C77)</f>
        <v>0</v>
      </c>
      <c r="D78" s="416"/>
      <c r="E78" s="416">
        <f>SUM(E63:E77)</f>
        <v>0</v>
      </c>
      <c r="F78" s="416">
        <f>SUM(F63:F77)</f>
        <v>0</v>
      </c>
    </row>
    <row r="79" spans="1:6">
      <c r="A79" s="451" t="s">
        <v>564</v>
      </c>
      <c r="B79" s="448" t="s">
        <v>565</v>
      </c>
      <c r="C79" s="416">
        <f>C78+C61+C44+C27</f>
        <v>0</v>
      </c>
      <c r="D79" s="416"/>
      <c r="E79" s="416">
        <f>E78+E61+E44+E27</f>
        <v>0</v>
      </c>
      <c r="F79" s="416">
        <f>F78+F61+F44+F27</f>
        <v>0</v>
      </c>
    </row>
    <row r="80" spans="1:6">
      <c r="A80" s="444" t="s">
        <v>566</v>
      </c>
      <c r="B80" s="448"/>
      <c r="C80" s="414"/>
      <c r="D80" s="414"/>
      <c r="E80" s="414"/>
      <c r="F80" s="414"/>
    </row>
    <row r="81" spans="1:6">
      <c r="A81" s="446" t="s">
        <v>552</v>
      </c>
      <c r="B81" s="452"/>
      <c r="C81" s="415"/>
      <c r="D81" s="415"/>
      <c r="E81" s="415"/>
      <c r="F81" s="415"/>
    </row>
    <row r="82" spans="1:6">
      <c r="A82" s="597">
        <v>1</v>
      </c>
      <c r="B82" s="598"/>
      <c r="C82" s="77"/>
      <c r="D82" s="77"/>
      <c r="E82" s="77"/>
      <c r="F82" s="414">
        <f>C82-E82</f>
        <v>0</v>
      </c>
    </row>
    <row r="83" spans="1:6">
      <c r="A83" s="597">
        <v>2</v>
      </c>
      <c r="B83" s="598"/>
      <c r="C83" s="77"/>
      <c r="D83" s="77"/>
      <c r="E83" s="77"/>
      <c r="F83" s="414">
        <f t="shared" ref="F83:F96" si="4">C83-E83</f>
        <v>0</v>
      </c>
    </row>
    <row r="84" spans="1:6">
      <c r="A84" s="597">
        <v>3</v>
      </c>
      <c r="B84" s="598"/>
      <c r="C84" s="77"/>
      <c r="D84" s="77"/>
      <c r="E84" s="77"/>
      <c r="F84" s="414">
        <f t="shared" si="4"/>
        <v>0</v>
      </c>
    </row>
    <row r="85" spans="1:6">
      <c r="A85" s="597">
        <v>4</v>
      </c>
      <c r="B85" s="598"/>
      <c r="C85" s="77"/>
      <c r="D85" s="77"/>
      <c r="E85" s="77"/>
      <c r="F85" s="414">
        <f t="shared" si="4"/>
        <v>0</v>
      </c>
    </row>
    <row r="86" spans="1:6">
      <c r="A86" s="597">
        <v>5</v>
      </c>
      <c r="B86" s="598"/>
      <c r="C86" s="77"/>
      <c r="D86" s="77"/>
      <c r="E86" s="77"/>
      <c r="F86" s="414">
        <f t="shared" si="4"/>
        <v>0</v>
      </c>
    </row>
    <row r="87" spans="1:6">
      <c r="A87" s="597">
        <v>6</v>
      </c>
      <c r="B87" s="598"/>
      <c r="C87" s="77"/>
      <c r="D87" s="77"/>
      <c r="E87" s="77"/>
      <c r="F87" s="414">
        <f t="shared" si="4"/>
        <v>0</v>
      </c>
    </row>
    <row r="88" spans="1:6">
      <c r="A88" s="597">
        <v>7</v>
      </c>
      <c r="B88" s="598"/>
      <c r="C88" s="77"/>
      <c r="D88" s="77"/>
      <c r="E88" s="77"/>
      <c r="F88" s="414">
        <f t="shared" si="4"/>
        <v>0</v>
      </c>
    </row>
    <row r="89" spans="1:6">
      <c r="A89" s="597">
        <v>8</v>
      </c>
      <c r="B89" s="598"/>
      <c r="C89" s="77"/>
      <c r="D89" s="77"/>
      <c r="E89" s="77"/>
      <c r="F89" s="414">
        <f t="shared" si="4"/>
        <v>0</v>
      </c>
    </row>
    <row r="90" spans="1:6">
      <c r="A90" s="597">
        <v>9</v>
      </c>
      <c r="B90" s="598"/>
      <c r="C90" s="77"/>
      <c r="D90" s="77"/>
      <c r="E90" s="77"/>
      <c r="F90" s="414">
        <f t="shared" si="4"/>
        <v>0</v>
      </c>
    </row>
    <row r="91" spans="1:6">
      <c r="A91" s="597">
        <v>10</v>
      </c>
      <c r="B91" s="598"/>
      <c r="C91" s="77"/>
      <c r="D91" s="77"/>
      <c r="E91" s="77"/>
      <c r="F91" s="414">
        <f t="shared" si="4"/>
        <v>0</v>
      </c>
    </row>
    <row r="92" spans="1:6">
      <c r="A92" s="597">
        <v>11</v>
      </c>
      <c r="B92" s="598"/>
      <c r="C92" s="77"/>
      <c r="D92" s="77"/>
      <c r="E92" s="77"/>
      <c r="F92" s="414">
        <f t="shared" si="4"/>
        <v>0</v>
      </c>
    </row>
    <row r="93" spans="1:6">
      <c r="A93" s="597">
        <v>12</v>
      </c>
      <c r="B93" s="598"/>
      <c r="C93" s="77"/>
      <c r="D93" s="77"/>
      <c r="E93" s="77"/>
      <c r="F93" s="414">
        <f t="shared" si="4"/>
        <v>0</v>
      </c>
    </row>
    <row r="94" spans="1:6">
      <c r="A94" s="597">
        <v>13</v>
      </c>
      <c r="B94" s="598"/>
      <c r="C94" s="77"/>
      <c r="D94" s="77"/>
      <c r="E94" s="77"/>
      <c r="F94" s="414">
        <f t="shared" si="4"/>
        <v>0</v>
      </c>
    </row>
    <row r="95" spans="1:6">
      <c r="A95" s="597">
        <v>14</v>
      </c>
      <c r="B95" s="598"/>
      <c r="C95" s="77"/>
      <c r="D95" s="77"/>
      <c r="E95" s="77"/>
      <c r="F95" s="414">
        <f t="shared" si="4"/>
        <v>0</v>
      </c>
    </row>
    <row r="96" spans="1:6">
      <c r="A96" s="597">
        <v>15</v>
      </c>
      <c r="B96" s="598"/>
      <c r="C96" s="77"/>
      <c r="D96" s="77"/>
      <c r="E96" s="77"/>
      <c r="F96" s="414">
        <f t="shared" si="4"/>
        <v>0</v>
      </c>
    </row>
    <row r="97" spans="1:6">
      <c r="A97" s="447" t="s">
        <v>553</v>
      </c>
      <c r="B97" s="448" t="s">
        <v>567</v>
      </c>
      <c r="C97" s="416">
        <f>SUM(C82:C96)</f>
        <v>0</v>
      </c>
      <c r="D97" s="416"/>
      <c r="E97" s="416">
        <f>SUM(E82:E96)</f>
        <v>0</v>
      </c>
      <c r="F97" s="416">
        <f>SUM(F82:F96)</f>
        <v>0</v>
      </c>
    </row>
    <row r="98" spans="1:6">
      <c r="A98" s="446" t="s">
        <v>555</v>
      </c>
      <c r="B98" s="453"/>
      <c r="C98" s="414"/>
      <c r="D98" s="414"/>
      <c r="E98" s="414"/>
      <c r="F98" s="414"/>
    </row>
    <row r="99" spans="1:6">
      <c r="A99" s="597">
        <v>1</v>
      </c>
      <c r="B99" s="598"/>
      <c r="C99" s="77"/>
      <c r="D99" s="77"/>
      <c r="E99" s="77"/>
      <c r="F99" s="414">
        <f>C99-E99</f>
        <v>0</v>
      </c>
    </row>
    <row r="100" spans="1:6">
      <c r="A100" s="597">
        <v>2</v>
      </c>
      <c r="B100" s="598"/>
      <c r="C100" s="77"/>
      <c r="D100" s="77"/>
      <c r="E100" s="77"/>
      <c r="F100" s="414">
        <f t="shared" ref="F100:F113" si="5">C100-E100</f>
        <v>0</v>
      </c>
    </row>
    <row r="101" spans="1:6">
      <c r="A101" s="597">
        <v>3</v>
      </c>
      <c r="B101" s="598"/>
      <c r="C101" s="77"/>
      <c r="D101" s="77"/>
      <c r="E101" s="77"/>
      <c r="F101" s="414">
        <f t="shared" si="5"/>
        <v>0</v>
      </c>
    </row>
    <row r="102" spans="1:6">
      <c r="A102" s="597">
        <v>4</v>
      </c>
      <c r="B102" s="598"/>
      <c r="C102" s="77"/>
      <c r="D102" s="77"/>
      <c r="E102" s="77"/>
      <c r="F102" s="414">
        <f t="shared" si="5"/>
        <v>0</v>
      </c>
    </row>
    <row r="103" spans="1:6">
      <c r="A103" s="597">
        <v>5</v>
      </c>
      <c r="B103" s="598"/>
      <c r="C103" s="77"/>
      <c r="D103" s="77"/>
      <c r="E103" s="77"/>
      <c r="F103" s="414">
        <f t="shared" si="5"/>
        <v>0</v>
      </c>
    </row>
    <row r="104" spans="1:6">
      <c r="A104" s="597">
        <v>6</v>
      </c>
      <c r="B104" s="598"/>
      <c r="C104" s="77"/>
      <c r="D104" s="77"/>
      <c r="E104" s="77"/>
      <c r="F104" s="414">
        <f t="shared" si="5"/>
        <v>0</v>
      </c>
    </row>
    <row r="105" spans="1:6">
      <c r="A105" s="597">
        <v>7</v>
      </c>
      <c r="B105" s="598"/>
      <c r="C105" s="77"/>
      <c r="D105" s="77"/>
      <c r="E105" s="77"/>
      <c r="F105" s="414">
        <f t="shared" si="5"/>
        <v>0</v>
      </c>
    </row>
    <row r="106" spans="1:6">
      <c r="A106" s="597">
        <v>8</v>
      </c>
      <c r="B106" s="598"/>
      <c r="C106" s="77"/>
      <c r="D106" s="77"/>
      <c r="E106" s="77"/>
      <c r="F106" s="414">
        <f t="shared" si="5"/>
        <v>0</v>
      </c>
    </row>
    <row r="107" spans="1:6">
      <c r="A107" s="597">
        <v>9</v>
      </c>
      <c r="B107" s="598"/>
      <c r="C107" s="77"/>
      <c r="D107" s="77"/>
      <c r="E107" s="77"/>
      <c r="F107" s="414">
        <f t="shared" si="5"/>
        <v>0</v>
      </c>
    </row>
    <row r="108" spans="1:6">
      <c r="A108" s="597">
        <v>10</v>
      </c>
      <c r="B108" s="598"/>
      <c r="C108" s="77"/>
      <c r="D108" s="77"/>
      <c r="E108" s="77"/>
      <c r="F108" s="414">
        <f t="shared" si="5"/>
        <v>0</v>
      </c>
    </row>
    <row r="109" spans="1:6">
      <c r="A109" s="597">
        <v>11</v>
      </c>
      <c r="B109" s="598"/>
      <c r="C109" s="77"/>
      <c r="D109" s="77"/>
      <c r="E109" s="77"/>
      <c r="F109" s="414">
        <f t="shared" si="5"/>
        <v>0</v>
      </c>
    </row>
    <row r="110" spans="1:6">
      <c r="A110" s="597">
        <v>12</v>
      </c>
      <c r="B110" s="598"/>
      <c r="C110" s="77"/>
      <c r="D110" s="77"/>
      <c r="E110" s="77"/>
      <c r="F110" s="414">
        <f t="shared" si="5"/>
        <v>0</v>
      </c>
    </row>
    <row r="111" spans="1:6">
      <c r="A111" s="597">
        <v>13</v>
      </c>
      <c r="B111" s="598"/>
      <c r="C111" s="77"/>
      <c r="D111" s="77"/>
      <c r="E111" s="77"/>
      <c r="F111" s="414">
        <f t="shared" si="5"/>
        <v>0</v>
      </c>
    </row>
    <row r="112" spans="1:6">
      <c r="A112" s="597">
        <v>14</v>
      </c>
      <c r="B112" s="598"/>
      <c r="C112" s="77"/>
      <c r="D112" s="77"/>
      <c r="E112" s="77"/>
      <c r="F112" s="414">
        <f t="shared" si="5"/>
        <v>0</v>
      </c>
    </row>
    <row r="113" spans="1:6">
      <c r="A113" s="597">
        <v>15</v>
      </c>
      <c r="B113" s="598"/>
      <c r="C113" s="77"/>
      <c r="D113" s="77"/>
      <c r="E113" s="77"/>
      <c r="F113" s="414">
        <f t="shared" si="5"/>
        <v>0</v>
      </c>
    </row>
    <row r="114" spans="1:6">
      <c r="A114" s="447" t="s">
        <v>556</v>
      </c>
      <c r="B114" s="448" t="s">
        <v>568</v>
      </c>
      <c r="C114" s="416">
        <f>SUM(C99:C113)</f>
        <v>0</v>
      </c>
      <c r="D114" s="416"/>
      <c r="E114" s="416">
        <f>SUM(E99:E113)</f>
        <v>0</v>
      </c>
      <c r="F114" s="416">
        <f>SUM(F99:F113)</f>
        <v>0</v>
      </c>
    </row>
    <row r="115" spans="1:6" ht="21.75" customHeight="1">
      <c r="A115" s="446" t="s">
        <v>558</v>
      </c>
      <c r="B115" s="448"/>
      <c r="C115" s="415"/>
      <c r="D115" s="415"/>
      <c r="E115" s="415"/>
      <c r="F115" s="415"/>
    </row>
    <row r="116" spans="1:6">
      <c r="A116" s="597">
        <v>1</v>
      </c>
      <c r="B116" s="598"/>
      <c r="C116" s="77"/>
      <c r="D116" s="77"/>
      <c r="E116" s="77"/>
      <c r="F116" s="414">
        <f>C116-E116</f>
        <v>0</v>
      </c>
    </row>
    <row r="117" spans="1:6">
      <c r="A117" s="597">
        <v>2</v>
      </c>
      <c r="B117" s="598"/>
      <c r="C117" s="77"/>
      <c r="D117" s="77"/>
      <c r="E117" s="77"/>
      <c r="F117" s="414">
        <f t="shared" ref="F117:F130" si="6">C117-E117</f>
        <v>0</v>
      </c>
    </row>
    <row r="118" spans="1:6">
      <c r="A118" s="597">
        <v>3</v>
      </c>
      <c r="B118" s="598"/>
      <c r="C118" s="77"/>
      <c r="D118" s="77"/>
      <c r="E118" s="77"/>
      <c r="F118" s="414">
        <f t="shared" si="6"/>
        <v>0</v>
      </c>
    </row>
    <row r="119" spans="1:6">
      <c r="A119" s="597">
        <v>4</v>
      </c>
      <c r="B119" s="598"/>
      <c r="C119" s="77"/>
      <c r="D119" s="77"/>
      <c r="E119" s="77"/>
      <c r="F119" s="414">
        <f t="shared" si="6"/>
        <v>0</v>
      </c>
    </row>
    <row r="120" spans="1:6">
      <c r="A120" s="597">
        <v>5</v>
      </c>
      <c r="B120" s="598"/>
      <c r="C120" s="77"/>
      <c r="D120" s="77"/>
      <c r="E120" s="77"/>
      <c r="F120" s="414">
        <f t="shared" si="6"/>
        <v>0</v>
      </c>
    </row>
    <row r="121" spans="1:6">
      <c r="A121" s="597">
        <v>6</v>
      </c>
      <c r="B121" s="598"/>
      <c r="C121" s="77"/>
      <c r="D121" s="77"/>
      <c r="E121" s="77"/>
      <c r="F121" s="414">
        <f t="shared" si="6"/>
        <v>0</v>
      </c>
    </row>
    <row r="122" spans="1:6">
      <c r="A122" s="597">
        <v>7</v>
      </c>
      <c r="B122" s="598"/>
      <c r="C122" s="77"/>
      <c r="D122" s="77"/>
      <c r="E122" s="77"/>
      <c r="F122" s="414">
        <f t="shared" si="6"/>
        <v>0</v>
      </c>
    </row>
    <row r="123" spans="1:6">
      <c r="A123" s="597">
        <v>8</v>
      </c>
      <c r="B123" s="598"/>
      <c r="C123" s="77"/>
      <c r="D123" s="77"/>
      <c r="E123" s="77"/>
      <c r="F123" s="414">
        <f t="shared" si="6"/>
        <v>0</v>
      </c>
    </row>
    <row r="124" spans="1:6">
      <c r="A124" s="597">
        <v>9</v>
      </c>
      <c r="B124" s="598"/>
      <c r="C124" s="77"/>
      <c r="D124" s="77"/>
      <c r="E124" s="77"/>
      <c r="F124" s="414">
        <f t="shared" si="6"/>
        <v>0</v>
      </c>
    </row>
    <row r="125" spans="1:6">
      <c r="A125" s="597">
        <v>10</v>
      </c>
      <c r="B125" s="598"/>
      <c r="C125" s="77"/>
      <c r="D125" s="77"/>
      <c r="E125" s="77"/>
      <c r="F125" s="414">
        <f t="shared" si="6"/>
        <v>0</v>
      </c>
    </row>
    <row r="126" spans="1:6">
      <c r="A126" s="597">
        <v>11</v>
      </c>
      <c r="B126" s="598"/>
      <c r="C126" s="77"/>
      <c r="D126" s="77"/>
      <c r="E126" s="77"/>
      <c r="F126" s="414">
        <f t="shared" si="6"/>
        <v>0</v>
      </c>
    </row>
    <row r="127" spans="1:6">
      <c r="A127" s="597">
        <v>12</v>
      </c>
      <c r="B127" s="598"/>
      <c r="C127" s="77"/>
      <c r="D127" s="77"/>
      <c r="E127" s="77"/>
      <c r="F127" s="414">
        <f t="shared" si="6"/>
        <v>0</v>
      </c>
    </row>
    <row r="128" spans="1:6">
      <c r="A128" s="597">
        <v>13</v>
      </c>
      <c r="B128" s="598"/>
      <c r="C128" s="77"/>
      <c r="D128" s="77"/>
      <c r="E128" s="77"/>
      <c r="F128" s="414">
        <f t="shared" si="6"/>
        <v>0</v>
      </c>
    </row>
    <row r="129" spans="1:6">
      <c r="A129" s="597">
        <v>14</v>
      </c>
      <c r="B129" s="598"/>
      <c r="C129" s="77"/>
      <c r="D129" s="77"/>
      <c r="E129" s="77"/>
      <c r="F129" s="414">
        <f t="shared" si="6"/>
        <v>0</v>
      </c>
    </row>
    <row r="130" spans="1:6">
      <c r="A130" s="597">
        <v>15</v>
      </c>
      <c r="B130" s="598"/>
      <c r="C130" s="77"/>
      <c r="D130" s="77"/>
      <c r="E130" s="77"/>
      <c r="F130" s="414">
        <f t="shared" si="6"/>
        <v>0</v>
      </c>
    </row>
    <row r="131" spans="1:6">
      <c r="A131" s="447" t="s">
        <v>559</v>
      </c>
      <c r="B131" s="448" t="s">
        <v>569</v>
      </c>
      <c r="C131" s="416">
        <f>SUM(C116:C130)</f>
        <v>0</v>
      </c>
      <c r="D131" s="416"/>
      <c r="E131" s="416">
        <f>SUM(E116:E130)</f>
        <v>0</v>
      </c>
      <c r="F131" s="416">
        <f>SUM(F116:F130)</f>
        <v>0</v>
      </c>
    </row>
    <row r="132" spans="1:6">
      <c r="A132" s="444" t="s">
        <v>561</v>
      </c>
      <c r="B132" s="448"/>
      <c r="C132" s="415"/>
      <c r="D132" s="415"/>
      <c r="E132" s="415"/>
      <c r="F132" s="415"/>
    </row>
    <row r="133" spans="1:6">
      <c r="A133" s="597">
        <v>1</v>
      </c>
      <c r="B133" s="598"/>
      <c r="C133" s="77"/>
      <c r="D133" s="77"/>
      <c r="E133" s="77"/>
      <c r="F133" s="414">
        <f>C133-E133</f>
        <v>0</v>
      </c>
    </row>
    <row r="134" spans="1:6">
      <c r="A134" s="597">
        <v>2</v>
      </c>
      <c r="B134" s="598"/>
      <c r="C134" s="77"/>
      <c r="D134" s="77"/>
      <c r="E134" s="77"/>
      <c r="F134" s="414">
        <f t="shared" ref="F134:F147" si="7">C134-E134</f>
        <v>0</v>
      </c>
    </row>
    <row r="135" spans="1:6">
      <c r="A135" s="597">
        <v>3</v>
      </c>
      <c r="B135" s="598"/>
      <c r="C135" s="77"/>
      <c r="D135" s="77"/>
      <c r="E135" s="77"/>
      <c r="F135" s="414">
        <f t="shared" si="7"/>
        <v>0</v>
      </c>
    </row>
    <row r="136" spans="1:6">
      <c r="A136" s="597">
        <v>4</v>
      </c>
      <c r="B136" s="598"/>
      <c r="C136" s="77"/>
      <c r="D136" s="77"/>
      <c r="E136" s="77"/>
      <c r="F136" s="414">
        <f t="shared" si="7"/>
        <v>0</v>
      </c>
    </row>
    <row r="137" spans="1:6">
      <c r="A137" s="597">
        <v>5</v>
      </c>
      <c r="B137" s="598"/>
      <c r="C137" s="77"/>
      <c r="D137" s="77"/>
      <c r="E137" s="77"/>
      <c r="F137" s="414">
        <f t="shared" si="7"/>
        <v>0</v>
      </c>
    </row>
    <row r="138" spans="1:6">
      <c r="A138" s="597">
        <v>6</v>
      </c>
      <c r="B138" s="598"/>
      <c r="C138" s="77"/>
      <c r="D138" s="77"/>
      <c r="E138" s="77"/>
      <c r="F138" s="414">
        <f t="shared" si="7"/>
        <v>0</v>
      </c>
    </row>
    <row r="139" spans="1:6">
      <c r="A139" s="597">
        <v>7</v>
      </c>
      <c r="B139" s="598"/>
      <c r="C139" s="77"/>
      <c r="D139" s="77"/>
      <c r="E139" s="77"/>
      <c r="F139" s="414">
        <f t="shared" si="7"/>
        <v>0</v>
      </c>
    </row>
    <row r="140" spans="1:6">
      <c r="A140" s="597">
        <v>8</v>
      </c>
      <c r="B140" s="598"/>
      <c r="C140" s="77"/>
      <c r="D140" s="77"/>
      <c r="E140" s="77"/>
      <c r="F140" s="414">
        <f t="shared" si="7"/>
        <v>0</v>
      </c>
    </row>
    <row r="141" spans="1:6">
      <c r="A141" s="597">
        <v>9</v>
      </c>
      <c r="B141" s="598"/>
      <c r="C141" s="77"/>
      <c r="D141" s="77"/>
      <c r="E141" s="77"/>
      <c r="F141" s="414">
        <f t="shared" si="7"/>
        <v>0</v>
      </c>
    </row>
    <row r="142" spans="1:6">
      <c r="A142" s="597">
        <v>10</v>
      </c>
      <c r="B142" s="598"/>
      <c r="C142" s="77"/>
      <c r="D142" s="77"/>
      <c r="E142" s="77"/>
      <c r="F142" s="414">
        <f t="shared" si="7"/>
        <v>0</v>
      </c>
    </row>
    <row r="143" spans="1:6">
      <c r="A143" s="597">
        <v>11</v>
      </c>
      <c r="B143" s="598"/>
      <c r="C143" s="77"/>
      <c r="D143" s="77"/>
      <c r="E143" s="77"/>
      <c r="F143" s="414">
        <f t="shared" si="7"/>
        <v>0</v>
      </c>
    </row>
    <row r="144" spans="1:6">
      <c r="A144" s="597">
        <v>12</v>
      </c>
      <c r="B144" s="598"/>
      <c r="C144" s="77"/>
      <c r="D144" s="77"/>
      <c r="E144" s="77"/>
      <c r="F144" s="414">
        <f t="shared" si="7"/>
        <v>0</v>
      </c>
    </row>
    <row r="145" spans="1:8">
      <c r="A145" s="597">
        <v>13</v>
      </c>
      <c r="B145" s="598"/>
      <c r="C145" s="77"/>
      <c r="D145" s="77"/>
      <c r="E145" s="77"/>
      <c r="F145" s="414">
        <f t="shared" si="7"/>
        <v>0</v>
      </c>
    </row>
    <row r="146" spans="1:8">
      <c r="A146" s="597">
        <v>14</v>
      </c>
      <c r="B146" s="598"/>
      <c r="C146" s="77"/>
      <c r="D146" s="77"/>
      <c r="E146" s="77"/>
      <c r="F146" s="414">
        <f t="shared" si="7"/>
        <v>0</v>
      </c>
    </row>
    <row r="147" spans="1:8">
      <c r="A147" s="597">
        <v>15</v>
      </c>
      <c r="B147" s="598"/>
      <c r="C147" s="77"/>
      <c r="D147" s="77"/>
      <c r="E147" s="77"/>
      <c r="F147" s="414">
        <f t="shared" si="7"/>
        <v>0</v>
      </c>
    </row>
    <row r="148" spans="1:8">
      <c r="A148" s="447" t="s">
        <v>562</v>
      </c>
      <c r="B148" s="448" t="s">
        <v>570</v>
      </c>
      <c r="C148" s="416">
        <f>SUM(C133:C147)</f>
        <v>0</v>
      </c>
      <c r="D148" s="416"/>
      <c r="E148" s="416">
        <f>SUM(E133:E147)</f>
        <v>0</v>
      </c>
      <c r="F148" s="416">
        <f>SUM(F133:F147)</f>
        <v>0</v>
      </c>
    </row>
    <row r="149" spans="1:8">
      <c r="A149" s="451" t="s">
        <v>571</v>
      </c>
      <c r="B149" s="448" t="s">
        <v>572</v>
      </c>
      <c r="C149" s="416">
        <f>C148+C131+C114+C97</f>
        <v>0</v>
      </c>
      <c r="D149" s="416"/>
      <c r="E149" s="416">
        <f>E148+E131+E114+E97</f>
        <v>0</v>
      </c>
      <c r="F149" s="416">
        <f>F148+F131+F114+F97</f>
        <v>0</v>
      </c>
    </row>
    <row r="150" spans="1:8">
      <c r="A150" s="454"/>
      <c r="B150" s="455"/>
      <c r="C150" s="456"/>
      <c r="D150" s="456"/>
      <c r="E150" s="456"/>
      <c r="F150" s="456"/>
    </row>
    <row r="151" spans="1:8">
      <c r="A151" s="610" t="s">
        <v>8</v>
      </c>
      <c r="B151" s="638">
        <f>pdeReportingDate</f>
        <v>46087</v>
      </c>
      <c r="C151" s="638"/>
      <c r="D151" s="638"/>
      <c r="E151" s="638"/>
      <c r="F151" s="638"/>
      <c r="G151" s="638"/>
      <c r="H151" s="638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9" t="str">
        <f>authorName</f>
        <v>Елена Георгиева</v>
      </c>
      <c r="C153" s="639"/>
      <c r="D153" s="639"/>
      <c r="E153" s="639"/>
      <c r="F153" s="639"/>
      <c r="G153" s="639"/>
      <c r="H153" s="639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2"/>
      <c r="B156" s="637" t="s">
        <v>294</v>
      </c>
      <c r="C156" s="637"/>
      <c r="D156" s="637"/>
      <c r="E156" s="637"/>
      <c r="F156" s="509"/>
      <c r="G156" s="38"/>
      <c r="H156" s="35"/>
    </row>
    <row r="157" spans="1:8">
      <c r="A157" s="612"/>
      <c r="B157" s="637" t="s">
        <v>294</v>
      </c>
      <c r="C157" s="637"/>
      <c r="D157" s="637"/>
      <c r="E157" s="637"/>
      <c r="F157" s="509"/>
      <c r="G157" s="38"/>
      <c r="H157" s="35"/>
    </row>
    <row r="158" spans="1:8">
      <c r="A158" s="612"/>
      <c r="B158" s="637" t="s">
        <v>294</v>
      </c>
      <c r="C158" s="637"/>
      <c r="D158" s="637"/>
      <c r="E158" s="637"/>
      <c r="F158" s="509"/>
      <c r="G158" s="38"/>
      <c r="H158" s="35"/>
    </row>
    <row r="159" spans="1:8">
      <c r="A159" s="612"/>
      <c r="B159" s="637" t="s">
        <v>294</v>
      </c>
      <c r="C159" s="637"/>
      <c r="D159" s="637"/>
      <c r="E159" s="637"/>
      <c r="F159" s="509"/>
      <c r="G159" s="38"/>
      <c r="H159" s="35"/>
    </row>
    <row r="160" spans="1:8">
      <c r="A160" s="612"/>
      <c r="B160" s="637"/>
      <c r="C160" s="637"/>
      <c r="D160" s="637"/>
      <c r="E160" s="637"/>
      <c r="F160" s="509"/>
      <c r="G160" s="38"/>
      <c r="H160" s="35"/>
    </row>
    <row r="161" spans="1:8">
      <c r="A161" s="612"/>
      <c r="B161" s="637"/>
      <c r="C161" s="637"/>
      <c r="D161" s="637"/>
      <c r="E161" s="637"/>
      <c r="F161" s="509"/>
      <c r="G161" s="38"/>
      <c r="H161" s="35"/>
    </row>
    <row r="162" spans="1:8">
      <c r="A162" s="612"/>
      <c r="B162" s="637"/>
      <c r="C162" s="637"/>
      <c r="D162" s="637"/>
      <c r="E162" s="637"/>
      <c r="F162" s="509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D1" zoomScale="85" zoomScaleNormal="85" zoomScaleSheetLayoutView="80" workbookViewId="0">
      <selection activeCell="H12" sqref="H1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ЕУРОТЕРРА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131104838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1" t="s">
        <v>574</v>
      </c>
      <c r="E7" s="291"/>
      <c r="F7" s="291"/>
      <c r="G7" s="291"/>
      <c r="H7" s="291" t="s">
        <v>575</v>
      </c>
      <c r="I7" s="291"/>
      <c r="J7" s="654" t="s">
        <v>576</v>
      </c>
      <c r="K7" s="291" t="s">
        <v>577</v>
      </c>
      <c r="L7" s="291"/>
      <c r="M7" s="291"/>
      <c r="N7" s="291"/>
      <c r="O7" s="291" t="s">
        <v>575</v>
      </c>
      <c r="P7" s="291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3" t="s">
        <v>589</v>
      </c>
      <c r="B9" s="305"/>
      <c r="C9" s="306" t="s">
        <v>35</v>
      </c>
      <c r="D9" s="307">
        <v>1</v>
      </c>
      <c r="E9" s="307">
        <v>2</v>
      </c>
      <c r="F9" s="307">
        <v>3</v>
      </c>
      <c r="G9" s="307">
        <v>4</v>
      </c>
      <c r="H9" s="307">
        <v>5</v>
      </c>
      <c r="I9" s="307">
        <v>6</v>
      </c>
      <c r="J9" s="307">
        <v>7</v>
      </c>
      <c r="K9" s="307">
        <v>8</v>
      </c>
      <c r="L9" s="307">
        <v>9</v>
      </c>
      <c r="M9" s="307">
        <v>10</v>
      </c>
      <c r="N9" s="307">
        <v>11</v>
      </c>
      <c r="O9" s="307">
        <v>12</v>
      </c>
      <c r="P9" s="307">
        <v>13</v>
      </c>
      <c r="Q9" s="307">
        <v>14</v>
      </c>
      <c r="R9" s="308">
        <v>15</v>
      </c>
      <c r="S9" s="617"/>
    </row>
    <row r="10" spans="1:19">
      <c r="A10" s="314" t="s">
        <v>590</v>
      </c>
      <c r="B10" s="309" t="s">
        <v>591</v>
      </c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9">
      <c r="A11" s="293" t="s">
        <v>592</v>
      </c>
      <c r="B11" s="277" t="s">
        <v>593</v>
      </c>
      <c r="C11" s="126" t="s">
        <v>594</v>
      </c>
      <c r="D11" s="284"/>
      <c r="E11" s="284"/>
      <c r="F11" s="284"/>
      <c r="G11" s="280">
        <f>D11+E11-F11</f>
        <v>0</v>
      </c>
      <c r="H11" s="284"/>
      <c r="I11" s="284"/>
      <c r="J11" s="280">
        <f>G11+H11-I11</f>
        <v>0</v>
      </c>
      <c r="K11" s="284"/>
      <c r="L11" s="284"/>
      <c r="M11" s="284"/>
      <c r="N11" s="280">
        <f>K11+L11-M11</f>
        <v>0</v>
      </c>
      <c r="O11" s="284"/>
      <c r="P11" s="284"/>
      <c r="Q11" s="280">
        <f t="shared" ref="Q11:Q28" si="0">N11+O11-P11</f>
        <v>0</v>
      </c>
      <c r="R11" s="294">
        <f t="shared" ref="R11:R28" si="1">J11-Q11</f>
        <v>0</v>
      </c>
    </row>
    <row r="12" spans="1:19">
      <c r="A12" s="293" t="s">
        <v>595</v>
      </c>
      <c r="B12" s="277" t="s">
        <v>596</v>
      </c>
      <c r="C12" s="126" t="s">
        <v>597</v>
      </c>
      <c r="D12" s="284"/>
      <c r="E12" s="284"/>
      <c r="F12" s="284"/>
      <c r="G12" s="280">
        <f t="shared" ref="G12:G42" si="2">D12+E12-F12</f>
        <v>0</v>
      </c>
      <c r="H12" s="284"/>
      <c r="I12" s="284"/>
      <c r="J12" s="280">
        <f t="shared" ref="J12:J42" si="3">G12+H12-I12</f>
        <v>0</v>
      </c>
      <c r="K12" s="284"/>
      <c r="L12" s="284"/>
      <c r="M12" s="284"/>
      <c r="N12" s="280">
        <f t="shared" ref="N12:N42" si="4">K12+L12-M12</f>
        <v>0</v>
      </c>
      <c r="O12" s="284"/>
      <c r="P12" s="284"/>
      <c r="Q12" s="280">
        <f t="shared" si="0"/>
        <v>0</v>
      </c>
      <c r="R12" s="294">
        <f t="shared" si="1"/>
        <v>0</v>
      </c>
    </row>
    <row r="13" spans="1:19">
      <c r="A13" s="293" t="s">
        <v>598</v>
      </c>
      <c r="B13" s="277" t="s">
        <v>599</v>
      </c>
      <c r="C13" s="126" t="s">
        <v>600</v>
      </c>
      <c r="D13" s="284">
        <v>53</v>
      </c>
      <c r="E13" s="284"/>
      <c r="F13" s="284"/>
      <c r="G13" s="280">
        <f t="shared" si="2"/>
        <v>53</v>
      </c>
      <c r="H13" s="284"/>
      <c r="I13" s="284"/>
      <c r="J13" s="280">
        <f t="shared" si="3"/>
        <v>53</v>
      </c>
      <c r="K13" s="284">
        <v>52</v>
      </c>
      <c r="L13" s="284">
        <v>1</v>
      </c>
      <c r="M13" s="284"/>
      <c r="N13" s="280">
        <f t="shared" si="4"/>
        <v>53</v>
      </c>
      <c r="O13" s="284"/>
      <c r="P13" s="284"/>
      <c r="Q13" s="280">
        <f t="shared" si="0"/>
        <v>53</v>
      </c>
      <c r="R13" s="294">
        <f t="shared" si="1"/>
        <v>0</v>
      </c>
    </row>
    <row r="14" spans="1:19">
      <c r="A14" s="293" t="s">
        <v>601</v>
      </c>
      <c r="B14" s="277" t="s">
        <v>602</v>
      </c>
      <c r="C14" s="126" t="s">
        <v>603</v>
      </c>
      <c r="D14" s="284"/>
      <c r="E14" s="284"/>
      <c r="F14" s="284"/>
      <c r="G14" s="280">
        <f t="shared" si="2"/>
        <v>0</v>
      </c>
      <c r="H14" s="284"/>
      <c r="I14" s="284"/>
      <c r="J14" s="280">
        <f t="shared" si="3"/>
        <v>0</v>
      </c>
      <c r="K14" s="284"/>
      <c r="L14" s="284"/>
      <c r="M14" s="284"/>
      <c r="N14" s="280">
        <f t="shared" si="4"/>
        <v>0</v>
      </c>
      <c r="O14" s="284"/>
      <c r="P14" s="284"/>
      <c r="Q14" s="280">
        <f t="shared" si="0"/>
        <v>0</v>
      </c>
      <c r="R14" s="294">
        <f t="shared" si="1"/>
        <v>0</v>
      </c>
    </row>
    <row r="15" spans="1:19">
      <c r="A15" s="293" t="s">
        <v>604</v>
      </c>
      <c r="B15" s="277" t="s">
        <v>605</v>
      </c>
      <c r="C15" s="126" t="s">
        <v>606</v>
      </c>
      <c r="D15" s="284">
        <v>93</v>
      </c>
      <c r="E15" s="284"/>
      <c r="F15" s="284"/>
      <c r="G15" s="280">
        <f t="shared" si="2"/>
        <v>93</v>
      </c>
      <c r="H15" s="284"/>
      <c r="I15" s="284"/>
      <c r="J15" s="280">
        <f t="shared" si="3"/>
        <v>93</v>
      </c>
      <c r="K15" s="284">
        <v>93</v>
      </c>
      <c r="L15" s="284"/>
      <c r="M15" s="284"/>
      <c r="N15" s="280">
        <f t="shared" si="4"/>
        <v>93</v>
      </c>
      <c r="O15" s="284"/>
      <c r="P15" s="284"/>
      <c r="Q15" s="280">
        <f t="shared" si="0"/>
        <v>93</v>
      </c>
      <c r="R15" s="294">
        <f t="shared" si="1"/>
        <v>0</v>
      </c>
    </row>
    <row r="16" spans="1:19">
      <c r="A16" s="315" t="s">
        <v>607</v>
      </c>
      <c r="B16" s="277" t="s">
        <v>608</v>
      </c>
      <c r="C16" s="126" t="s">
        <v>609</v>
      </c>
      <c r="D16" s="284">
        <v>78</v>
      </c>
      <c r="E16" s="284">
        <v>3</v>
      </c>
      <c r="F16" s="284"/>
      <c r="G16" s="280">
        <f t="shared" si="2"/>
        <v>81</v>
      </c>
      <c r="H16" s="284"/>
      <c r="I16" s="284"/>
      <c r="J16" s="280">
        <f t="shared" si="3"/>
        <v>81</v>
      </c>
      <c r="K16" s="284">
        <v>59</v>
      </c>
      <c r="L16" s="284">
        <v>4</v>
      </c>
      <c r="M16" s="284"/>
      <c r="N16" s="280">
        <f t="shared" si="4"/>
        <v>63</v>
      </c>
      <c r="O16" s="284"/>
      <c r="P16" s="284"/>
      <c r="Q16" s="280">
        <f t="shared" si="0"/>
        <v>63</v>
      </c>
      <c r="R16" s="294">
        <f t="shared" si="1"/>
        <v>18</v>
      </c>
    </row>
    <row r="17" spans="1:18" ht="31.5">
      <c r="A17" s="293" t="s">
        <v>610</v>
      </c>
      <c r="B17" s="128" t="s">
        <v>611</v>
      </c>
      <c r="C17" s="127" t="s">
        <v>612</v>
      </c>
      <c r="D17" s="284"/>
      <c r="E17" s="284"/>
      <c r="F17" s="284"/>
      <c r="G17" s="280">
        <f t="shared" si="2"/>
        <v>0</v>
      </c>
      <c r="H17" s="284"/>
      <c r="I17" s="284"/>
      <c r="J17" s="280">
        <f t="shared" si="3"/>
        <v>0</v>
      </c>
      <c r="K17" s="284"/>
      <c r="L17" s="620"/>
      <c r="M17" s="284"/>
      <c r="N17" s="280">
        <f t="shared" si="4"/>
        <v>0</v>
      </c>
      <c r="O17" s="284"/>
      <c r="P17" s="284"/>
      <c r="Q17" s="280">
        <f t="shared" si="0"/>
        <v>0</v>
      </c>
      <c r="R17" s="294">
        <f t="shared" si="1"/>
        <v>0</v>
      </c>
    </row>
    <row r="18" spans="1:18">
      <c r="A18" s="293" t="s">
        <v>613</v>
      </c>
      <c r="B18" s="128" t="s">
        <v>614</v>
      </c>
      <c r="C18" s="126" t="s">
        <v>615</v>
      </c>
      <c r="D18" s="284">
        <v>134</v>
      </c>
      <c r="E18" s="284"/>
      <c r="F18" s="284"/>
      <c r="G18" s="280">
        <f t="shared" si="2"/>
        <v>134</v>
      </c>
      <c r="H18" s="284"/>
      <c r="I18" s="284"/>
      <c r="J18" s="280">
        <f t="shared" si="3"/>
        <v>134</v>
      </c>
      <c r="K18" s="284">
        <v>134</v>
      </c>
      <c r="L18" s="284"/>
      <c r="M18" s="284"/>
      <c r="N18" s="280">
        <f t="shared" si="4"/>
        <v>134</v>
      </c>
      <c r="O18" s="284"/>
      <c r="P18" s="284"/>
      <c r="Q18" s="280">
        <f t="shared" si="0"/>
        <v>134</v>
      </c>
      <c r="R18" s="294">
        <f t="shared" si="1"/>
        <v>0</v>
      </c>
    </row>
    <row r="19" spans="1:18">
      <c r="A19" s="293"/>
      <c r="B19" s="278" t="s">
        <v>553</v>
      </c>
      <c r="C19" s="129" t="s">
        <v>616</v>
      </c>
      <c r="D19" s="285">
        <f>SUM(D11:D18)</f>
        <v>358</v>
      </c>
      <c r="E19" s="285">
        <f>SUM(E11:E18)</f>
        <v>3</v>
      </c>
      <c r="F19" s="285">
        <f>SUM(F11:F18)</f>
        <v>0</v>
      </c>
      <c r="G19" s="280">
        <f t="shared" si="2"/>
        <v>361</v>
      </c>
      <c r="H19" s="285">
        <f>SUM(H11:H18)</f>
        <v>0</v>
      </c>
      <c r="I19" s="285">
        <f>SUM(I11:I18)</f>
        <v>0</v>
      </c>
      <c r="J19" s="280">
        <f t="shared" si="3"/>
        <v>361</v>
      </c>
      <c r="K19" s="285">
        <f>SUM(K11:K18)</f>
        <v>338</v>
      </c>
      <c r="L19" s="285">
        <f>SUM(L11:L18)</f>
        <v>5</v>
      </c>
      <c r="M19" s="285">
        <f>SUM(M11:M18)</f>
        <v>0</v>
      </c>
      <c r="N19" s="280">
        <f t="shared" si="4"/>
        <v>343</v>
      </c>
      <c r="O19" s="285">
        <f>SUM(O11:O18)</f>
        <v>0</v>
      </c>
      <c r="P19" s="285">
        <f>SUM(P11:P18)</f>
        <v>0</v>
      </c>
      <c r="Q19" s="280">
        <f t="shared" si="0"/>
        <v>343</v>
      </c>
      <c r="R19" s="294">
        <f t="shared" si="1"/>
        <v>18</v>
      </c>
    </row>
    <row r="20" spans="1:18">
      <c r="A20" s="295" t="s">
        <v>617</v>
      </c>
      <c r="B20" s="279" t="s">
        <v>618</v>
      </c>
      <c r="C20" s="129" t="s">
        <v>619</v>
      </c>
      <c r="D20" s="284">
        <v>25523</v>
      </c>
      <c r="E20" s="284"/>
      <c r="F20" s="284">
        <v>6594</v>
      </c>
      <c r="G20" s="280">
        <f t="shared" si="2"/>
        <v>18929</v>
      </c>
      <c r="H20" s="284"/>
      <c r="I20" s="284"/>
      <c r="J20" s="280">
        <f t="shared" si="3"/>
        <v>18929</v>
      </c>
      <c r="K20" s="284">
        <v>3052</v>
      </c>
      <c r="L20" s="284">
        <v>166</v>
      </c>
      <c r="M20" s="284"/>
      <c r="N20" s="280">
        <f t="shared" si="4"/>
        <v>3218</v>
      </c>
      <c r="O20" s="284"/>
      <c r="P20" s="284"/>
      <c r="Q20" s="280">
        <f t="shared" si="0"/>
        <v>3218</v>
      </c>
      <c r="R20" s="294">
        <f t="shared" si="1"/>
        <v>15711</v>
      </c>
    </row>
    <row r="21" spans="1:18">
      <c r="A21" s="295"/>
      <c r="B21" s="279"/>
      <c r="C21" s="129"/>
      <c r="D21" s="284"/>
      <c r="E21" s="284"/>
      <c r="F21" s="284"/>
      <c r="G21" s="280"/>
      <c r="H21" s="284"/>
      <c r="I21" s="284"/>
      <c r="J21" s="280"/>
      <c r="K21" s="284"/>
      <c r="L21" s="284"/>
      <c r="M21" s="284"/>
      <c r="N21" s="280"/>
      <c r="O21" s="284"/>
      <c r="P21" s="284"/>
      <c r="Q21" s="280"/>
      <c r="R21" s="294"/>
    </row>
    <row r="22" spans="1:18">
      <c r="A22" s="292" t="s">
        <v>620</v>
      </c>
      <c r="B22" s="279" t="s">
        <v>621</v>
      </c>
      <c r="C22" s="129" t="s">
        <v>622</v>
      </c>
      <c r="D22" s="284"/>
      <c r="E22" s="284"/>
      <c r="F22" s="284"/>
      <c r="G22" s="280">
        <f t="shared" si="2"/>
        <v>0</v>
      </c>
      <c r="H22" s="284"/>
      <c r="I22" s="284"/>
      <c r="J22" s="280">
        <f t="shared" si="3"/>
        <v>0</v>
      </c>
      <c r="K22" s="284"/>
      <c r="L22" s="284"/>
      <c r="M22" s="284"/>
      <c r="N22" s="280">
        <f t="shared" si="4"/>
        <v>0</v>
      </c>
      <c r="O22" s="284"/>
      <c r="P22" s="284"/>
      <c r="Q22" s="280">
        <f t="shared" si="0"/>
        <v>0</v>
      </c>
      <c r="R22" s="294">
        <f t="shared" si="1"/>
        <v>0</v>
      </c>
    </row>
    <row r="23" spans="1:18">
      <c r="A23" s="292" t="s">
        <v>623</v>
      </c>
      <c r="B23" s="276" t="s">
        <v>624</v>
      </c>
      <c r="C23" s="126"/>
      <c r="D23" s="286"/>
      <c r="E23" s="286"/>
      <c r="F23" s="286"/>
      <c r="G23" s="280">
        <f t="shared" si="2"/>
        <v>0</v>
      </c>
      <c r="H23" s="286"/>
      <c r="I23" s="286"/>
      <c r="J23" s="280">
        <f t="shared" si="3"/>
        <v>0</v>
      </c>
      <c r="K23" s="286"/>
      <c r="L23" s="286"/>
      <c r="M23" s="286"/>
      <c r="N23" s="280">
        <f t="shared" si="4"/>
        <v>0</v>
      </c>
      <c r="O23" s="286"/>
      <c r="P23" s="286"/>
      <c r="Q23" s="280">
        <f t="shared" si="0"/>
        <v>0</v>
      </c>
      <c r="R23" s="294">
        <f t="shared" si="1"/>
        <v>0</v>
      </c>
    </row>
    <row r="24" spans="1:18">
      <c r="A24" s="293" t="s">
        <v>592</v>
      </c>
      <c r="B24" s="277" t="s">
        <v>625</v>
      </c>
      <c r="C24" s="126" t="s">
        <v>626</v>
      </c>
      <c r="D24" s="284"/>
      <c r="E24" s="284"/>
      <c r="F24" s="284"/>
      <c r="G24" s="280">
        <f t="shared" si="2"/>
        <v>0</v>
      </c>
      <c r="H24" s="284"/>
      <c r="I24" s="284"/>
      <c r="J24" s="280">
        <f t="shared" si="3"/>
        <v>0</v>
      </c>
      <c r="K24" s="284"/>
      <c r="L24" s="284"/>
      <c r="M24" s="284"/>
      <c r="N24" s="280">
        <f t="shared" si="4"/>
        <v>0</v>
      </c>
      <c r="O24" s="284"/>
      <c r="P24" s="284"/>
      <c r="Q24" s="280">
        <f t="shared" si="0"/>
        <v>0</v>
      </c>
      <c r="R24" s="294">
        <f t="shared" si="1"/>
        <v>0</v>
      </c>
    </row>
    <row r="25" spans="1:18">
      <c r="A25" s="293" t="s">
        <v>595</v>
      </c>
      <c r="B25" s="277" t="s">
        <v>627</v>
      </c>
      <c r="C25" s="126" t="s">
        <v>628</v>
      </c>
      <c r="D25" s="284"/>
      <c r="E25" s="284"/>
      <c r="F25" s="284"/>
      <c r="G25" s="280">
        <f t="shared" si="2"/>
        <v>0</v>
      </c>
      <c r="H25" s="284"/>
      <c r="I25" s="284"/>
      <c r="J25" s="280">
        <f t="shared" si="3"/>
        <v>0</v>
      </c>
      <c r="K25" s="284"/>
      <c r="L25" s="284"/>
      <c r="M25" s="284"/>
      <c r="N25" s="280">
        <f t="shared" si="4"/>
        <v>0</v>
      </c>
      <c r="O25" s="284"/>
      <c r="P25" s="284"/>
      <c r="Q25" s="280">
        <f t="shared" si="0"/>
        <v>0</v>
      </c>
      <c r="R25" s="294">
        <f t="shared" si="1"/>
        <v>0</v>
      </c>
    </row>
    <row r="26" spans="1:18">
      <c r="A26" s="296" t="s">
        <v>598</v>
      </c>
      <c r="B26" s="128" t="s">
        <v>629</v>
      </c>
      <c r="C26" s="126" t="s">
        <v>630</v>
      </c>
      <c r="D26" s="284"/>
      <c r="E26" s="284"/>
      <c r="F26" s="284"/>
      <c r="G26" s="280">
        <f t="shared" si="2"/>
        <v>0</v>
      </c>
      <c r="H26" s="284"/>
      <c r="I26" s="284"/>
      <c r="J26" s="280">
        <f t="shared" si="3"/>
        <v>0</v>
      </c>
      <c r="K26" s="284"/>
      <c r="L26" s="284"/>
      <c r="M26" s="284"/>
      <c r="N26" s="280">
        <f t="shared" si="4"/>
        <v>0</v>
      </c>
      <c r="O26" s="284"/>
      <c r="P26" s="284"/>
      <c r="Q26" s="280">
        <f t="shared" si="0"/>
        <v>0</v>
      </c>
      <c r="R26" s="294">
        <f t="shared" si="1"/>
        <v>0</v>
      </c>
    </row>
    <row r="27" spans="1:18">
      <c r="A27" s="293" t="s">
        <v>601</v>
      </c>
      <c r="B27" s="130" t="s">
        <v>614</v>
      </c>
      <c r="C27" s="126" t="s">
        <v>631</v>
      </c>
      <c r="D27" s="284"/>
      <c r="E27" s="284"/>
      <c r="F27" s="284"/>
      <c r="G27" s="280">
        <f t="shared" si="2"/>
        <v>0</v>
      </c>
      <c r="H27" s="284"/>
      <c r="I27" s="284"/>
      <c r="J27" s="280">
        <f t="shared" si="3"/>
        <v>0</v>
      </c>
      <c r="K27" s="284"/>
      <c r="L27" s="284"/>
      <c r="M27" s="284"/>
      <c r="N27" s="280">
        <f t="shared" si="4"/>
        <v>0</v>
      </c>
      <c r="O27" s="284"/>
      <c r="P27" s="284"/>
      <c r="Q27" s="280">
        <f t="shared" si="0"/>
        <v>0</v>
      </c>
      <c r="R27" s="294">
        <f t="shared" si="1"/>
        <v>0</v>
      </c>
    </row>
    <row r="28" spans="1:18">
      <c r="A28" s="293"/>
      <c r="B28" s="278" t="s">
        <v>562</v>
      </c>
      <c r="C28" s="131" t="s">
        <v>632</v>
      </c>
      <c r="D28" s="287">
        <f>SUM(D24:D27)</f>
        <v>0</v>
      </c>
      <c r="E28" s="287">
        <f t="shared" ref="E28:P28" si="5">SUM(E24:E27)</f>
        <v>0</v>
      </c>
      <c r="F28" s="287">
        <f t="shared" si="5"/>
        <v>0</v>
      </c>
      <c r="G28" s="288">
        <f t="shared" si="2"/>
        <v>0</v>
      </c>
      <c r="H28" s="287">
        <f t="shared" si="5"/>
        <v>0</v>
      </c>
      <c r="I28" s="287">
        <f t="shared" si="5"/>
        <v>0</v>
      </c>
      <c r="J28" s="288">
        <f t="shared" si="3"/>
        <v>0</v>
      </c>
      <c r="K28" s="287">
        <f t="shared" si="5"/>
        <v>0</v>
      </c>
      <c r="L28" s="287">
        <f t="shared" si="5"/>
        <v>0</v>
      </c>
      <c r="M28" s="287">
        <f t="shared" si="5"/>
        <v>0</v>
      </c>
      <c r="N28" s="288">
        <f t="shared" si="4"/>
        <v>0</v>
      </c>
      <c r="O28" s="287">
        <f t="shared" si="5"/>
        <v>0</v>
      </c>
      <c r="P28" s="287">
        <f t="shared" si="5"/>
        <v>0</v>
      </c>
      <c r="Q28" s="288">
        <f t="shared" si="0"/>
        <v>0</v>
      </c>
      <c r="R28" s="297">
        <f t="shared" si="1"/>
        <v>0</v>
      </c>
    </row>
    <row r="29" spans="1:18">
      <c r="A29" s="292" t="s">
        <v>633</v>
      </c>
      <c r="B29" s="281" t="s">
        <v>634</v>
      </c>
      <c r="C29" s="132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98"/>
    </row>
    <row r="30" spans="1:18">
      <c r="A30" s="293" t="s">
        <v>592</v>
      </c>
      <c r="B30" s="282" t="s">
        <v>635</v>
      </c>
      <c r="C30" s="133" t="s">
        <v>636</v>
      </c>
      <c r="D30" s="290">
        <f>SUM(D31:D34)</f>
        <v>0</v>
      </c>
      <c r="E30" s="290">
        <f t="shared" ref="E30:P30" si="6">SUM(E31:E34)</f>
        <v>0</v>
      </c>
      <c r="F30" s="290">
        <f t="shared" si="6"/>
        <v>0</v>
      </c>
      <c r="G30" s="290">
        <f t="shared" si="2"/>
        <v>0</v>
      </c>
      <c r="H30" s="290">
        <f t="shared" si="6"/>
        <v>0</v>
      </c>
      <c r="I30" s="290">
        <f t="shared" si="6"/>
        <v>0</v>
      </c>
      <c r="J30" s="290">
        <f t="shared" si="3"/>
        <v>0</v>
      </c>
      <c r="K30" s="290">
        <f t="shared" si="6"/>
        <v>0</v>
      </c>
      <c r="L30" s="290">
        <f t="shared" si="6"/>
        <v>0</v>
      </c>
      <c r="M30" s="290">
        <f t="shared" si="6"/>
        <v>0</v>
      </c>
      <c r="N30" s="290">
        <f t="shared" si="4"/>
        <v>0</v>
      </c>
      <c r="O30" s="290">
        <f t="shared" si="6"/>
        <v>0</v>
      </c>
      <c r="P30" s="290">
        <f t="shared" si="6"/>
        <v>0</v>
      </c>
      <c r="Q30" s="290">
        <f>N30+O30-P30</f>
        <v>0</v>
      </c>
      <c r="R30" s="299">
        <f>J30-Q30</f>
        <v>0</v>
      </c>
    </row>
    <row r="31" spans="1:18">
      <c r="A31" s="293"/>
      <c r="B31" s="277" t="s">
        <v>127</v>
      </c>
      <c r="C31" s="126" t="s">
        <v>637</v>
      </c>
      <c r="D31" s="284"/>
      <c r="E31" s="284"/>
      <c r="F31" s="284"/>
      <c r="G31" s="280">
        <f t="shared" si="2"/>
        <v>0</v>
      </c>
      <c r="H31" s="284"/>
      <c r="I31" s="284"/>
      <c r="J31" s="280">
        <f t="shared" si="3"/>
        <v>0</v>
      </c>
      <c r="K31" s="284"/>
      <c r="L31" s="284"/>
      <c r="M31" s="284"/>
      <c r="N31" s="280">
        <f t="shared" si="4"/>
        <v>0</v>
      </c>
      <c r="O31" s="284"/>
      <c r="P31" s="284"/>
      <c r="Q31" s="280">
        <f t="shared" ref="Q31:Q42" si="7">N31+O31-P31</f>
        <v>0</v>
      </c>
      <c r="R31" s="294">
        <f t="shared" ref="R31:R42" si="8">J31-Q31</f>
        <v>0</v>
      </c>
    </row>
    <row r="32" spans="1:18">
      <c r="A32" s="293"/>
      <c r="B32" s="277" t="s">
        <v>129</v>
      </c>
      <c r="C32" s="126" t="s">
        <v>638</v>
      </c>
      <c r="D32" s="284"/>
      <c r="E32" s="284"/>
      <c r="F32" s="284"/>
      <c r="G32" s="280">
        <f t="shared" si="2"/>
        <v>0</v>
      </c>
      <c r="H32" s="284"/>
      <c r="I32" s="284"/>
      <c r="J32" s="280">
        <f t="shared" si="3"/>
        <v>0</v>
      </c>
      <c r="K32" s="284"/>
      <c r="L32" s="284"/>
      <c r="M32" s="284"/>
      <c r="N32" s="280">
        <f t="shared" si="4"/>
        <v>0</v>
      </c>
      <c r="O32" s="284"/>
      <c r="P32" s="284"/>
      <c r="Q32" s="280">
        <f t="shared" si="7"/>
        <v>0</v>
      </c>
      <c r="R32" s="294">
        <f t="shared" si="8"/>
        <v>0</v>
      </c>
    </row>
    <row r="33" spans="1:18">
      <c r="A33" s="293"/>
      <c r="B33" s="277" t="s">
        <v>133</v>
      </c>
      <c r="C33" s="126" t="s">
        <v>639</v>
      </c>
      <c r="D33" s="284"/>
      <c r="E33" s="284"/>
      <c r="F33" s="284"/>
      <c r="G33" s="280">
        <f t="shared" si="2"/>
        <v>0</v>
      </c>
      <c r="H33" s="284"/>
      <c r="I33" s="284"/>
      <c r="J33" s="280">
        <f t="shared" si="3"/>
        <v>0</v>
      </c>
      <c r="K33" s="284"/>
      <c r="L33" s="284"/>
      <c r="M33" s="284"/>
      <c r="N33" s="280">
        <f t="shared" si="4"/>
        <v>0</v>
      </c>
      <c r="O33" s="284"/>
      <c r="P33" s="284"/>
      <c r="Q33" s="280">
        <f t="shared" si="7"/>
        <v>0</v>
      </c>
      <c r="R33" s="294">
        <f t="shared" si="8"/>
        <v>0</v>
      </c>
    </row>
    <row r="34" spans="1:18">
      <c r="A34" s="293"/>
      <c r="B34" s="277" t="s">
        <v>135</v>
      </c>
      <c r="C34" s="126" t="s">
        <v>640</v>
      </c>
      <c r="D34" s="284"/>
      <c r="E34" s="284"/>
      <c r="F34" s="284"/>
      <c r="G34" s="280">
        <f t="shared" si="2"/>
        <v>0</v>
      </c>
      <c r="H34" s="284"/>
      <c r="I34" s="284"/>
      <c r="J34" s="280">
        <f t="shared" si="3"/>
        <v>0</v>
      </c>
      <c r="K34" s="284"/>
      <c r="L34" s="284"/>
      <c r="M34" s="284"/>
      <c r="N34" s="280">
        <f t="shared" si="4"/>
        <v>0</v>
      </c>
      <c r="O34" s="284"/>
      <c r="P34" s="284"/>
      <c r="Q34" s="280">
        <f t="shared" si="7"/>
        <v>0</v>
      </c>
      <c r="R34" s="294">
        <f t="shared" si="8"/>
        <v>0</v>
      </c>
    </row>
    <row r="35" spans="1:18">
      <c r="A35" s="293" t="s">
        <v>595</v>
      </c>
      <c r="B35" s="282" t="s">
        <v>641</v>
      </c>
      <c r="C35" s="126" t="s">
        <v>642</v>
      </c>
      <c r="D35" s="280">
        <f>SUM(D36:D39)</f>
        <v>0</v>
      </c>
      <c r="E35" s="280">
        <f t="shared" ref="E35:P35" si="9">SUM(E36:E39)</f>
        <v>0</v>
      </c>
      <c r="F35" s="280">
        <f t="shared" si="9"/>
        <v>0</v>
      </c>
      <c r="G35" s="280">
        <f t="shared" si="2"/>
        <v>0</v>
      </c>
      <c r="H35" s="280">
        <f t="shared" si="9"/>
        <v>0</v>
      </c>
      <c r="I35" s="280">
        <f t="shared" si="9"/>
        <v>0</v>
      </c>
      <c r="J35" s="280">
        <f t="shared" si="3"/>
        <v>0</v>
      </c>
      <c r="K35" s="280">
        <f t="shared" si="9"/>
        <v>0</v>
      </c>
      <c r="L35" s="280">
        <f t="shared" si="9"/>
        <v>0</v>
      </c>
      <c r="M35" s="280">
        <f t="shared" si="9"/>
        <v>0</v>
      </c>
      <c r="N35" s="280">
        <f t="shared" si="4"/>
        <v>0</v>
      </c>
      <c r="O35" s="280">
        <f t="shared" si="9"/>
        <v>0</v>
      </c>
      <c r="P35" s="280">
        <f t="shared" si="9"/>
        <v>0</v>
      </c>
      <c r="Q35" s="280">
        <f t="shared" si="7"/>
        <v>0</v>
      </c>
      <c r="R35" s="294">
        <f t="shared" si="8"/>
        <v>0</v>
      </c>
    </row>
    <row r="36" spans="1:18">
      <c r="A36" s="293"/>
      <c r="B36" s="277" t="s">
        <v>141</v>
      </c>
      <c r="C36" s="126" t="s">
        <v>643</v>
      </c>
      <c r="D36" s="284"/>
      <c r="E36" s="284"/>
      <c r="F36" s="284"/>
      <c r="G36" s="280">
        <f t="shared" si="2"/>
        <v>0</v>
      </c>
      <c r="H36" s="284"/>
      <c r="I36" s="284"/>
      <c r="J36" s="280">
        <f t="shared" si="3"/>
        <v>0</v>
      </c>
      <c r="K36" s="284"/>
      <c r="L36" s="284"/>
      <c r="M36" s="284"/>
      <c r="N36" s="280">
        <f t="shared" si="4"/>
        <v>0</v>
      </c>
      <c r="O36" s="284"/>
      <c r="P36" s="284"/>
      <c r="Q36" s="280">
        <f t="shared" si="7"/>
        <v>0</v>
      </c>
      <c r="R36" s="294">
        <f t="shared" si="8"/>
        <v>0</v>
      </c>
    </row>
    <row r="37" spans="1:18">
      <c r="A37" s="293"/>
      <c r="B37" s="277" t="s">
        <v>644</v>
      </c>
      <c r="C37" s="126" t="s">
        <v>645</v>
      </c>
      <c r="D37" s="284"/>
      <c r="E37" s="284"/>
      <c r="F37" s="284"/>
      <c r="G37" s="280">
        <f t="shared" si="2"/>
        <v>0</v>
      </c>
      <c r="H37" s="284"/>
      <c r="I37" s="284"/>
      <c r="J37" s="280">
        <f t="shared" si="3"/>
        <v>0</v>
      </c>
      <c r="K37" s="284"/>
      <c r="L37" s="284"/>
      <c r="M37" s="284"/>
      <c r="N37" s="280">
        <f t="shared" si="4"/>
        <v>0</v>
      </c>
      <c r="O37" s="284"/>
      <c r="P37" s="284"/>
      <c r="Q37" s="280">
        <f t="shared" si="7"/>
        <v>0</v>
      </c>
      <c r="R37" s="294">
        <f t="shared" si="8"/>
        <v>0</v>
      </c>
    </row>
    <row r="38" spans="1:18">
      <c r="A38" s="293"/>
      <c r="B38" s="277" t="s">
        <v>646</v>
      </c>
      <c r="C38" s="126" t="s">
        <v>647</v>
      </c>
      <c r="D38" s="284"/>
      <c r="E38" s="284"/>
      <c r="F38" s="284"/>
      <c r="G38" s="280">
        <f t="shared" si="2"/>
        <v>0</v>
      </c>
      <c r="H38" s="284"/>
      <c r="I38" s="284"/>
      <c r="J38" s="280">
        <f t="shared" si="3"/>
        <v>0</v>
      </c>
      <c r="K38" s="284"/>
      <c r="L38" s="284"/>
      <c r="M38" s="284"/>
      <c r="N38" s="280">
        <f t="shared" si="4"/>
        <v>0</v>
      </c>
      <c r="O38" s="284"/>
      <c r="P38" s="284"/>
      <c r="Q38" s="280">
        <f t="shared" si="7"/>
        <v>0</v>
      </c>
      <c r="R38" s="294">
        <f t="shared" si="8"/>
        <v>0</v>
      </c>
    </row>
    <row r="39" spans="1:18">
      <c r="A39" s="293"/>
      <c r="B39" s="277" t="s">
        <v>648</v>
      </c>
      <c r="C39" s="126" t="s">
        <v>649</v>
      </c>
      <c r="D39" s="284"/>
      <c r="E39" s="284"/>
      <c r="F39" s="284"/>
      <c r="G39" s="280">
        <f t="shared" si="2"/>
        <v>0</v>
      </c>
      <c r="H39" s="284"/>
      <c r="I39" s="284"/>
      <c r="J39" s="280">
        <f t="shared" si="3"/>
        <v>0</v>
      </c>
      <c r="K39" s="284"/>
      <c r="L39" s="284"/>
      <c r="M39" s="284"/>
      <c r="N39" s="280">
        <f t="shared" si="4"/>
        <v>0</v>
      </c>
      <c r="O39" s="284"/>
      <c r="P39" s="284"/>
      <c r="Q39" s="280">
        <f t="shared" si="7"/>
        <v>0</v>
      </c>
      <c r="R39" s="294">
        <f t="shared" si="8"/>
        <v>0</v>
      </c>
    </row>
    <row r="40" spans="1:18">
      <c r="A40" s="293" t="s">
        <v>598</v>
      </c>
      <c r="B40" s="277" t="s">
        <v>614</v>
      </c>
      <c r="C40" s="126" t="s">
        <v>650</v>
      </c>
      <c r="D40" s="284"/>
      <c r="E40" s="284"/>
      <c r="F40" s="284"/>
      <c r="G40" s="280">
        <f t="shared" si="2"/>
        <v>0</v>
      </c>
      <c r="H40" s="284"/>
      <c r="I40" s="284"/>
      <c r="J40" s="280">
        <f t="shared" si="3"/>
        <v>0</v>
      </c>
      <c r="K40" s="284"/>
      <c r="L40" s="284"/>
      <c r="M40" s="284"/>
      <c r="N40" s="280">
        <f t="shared" si="4"/>
        <v>0</v>
      </c>
      <c r="O40" s="284"/>
      <c r="P40" s="284"/>
      <c r="Q40" s="280">
        <f t="shared" si="7"/>
        <v>0</v>
      </c>
      <c r="R40" s="294">
        <f t="shared" si="8"/>
        <v>0</v>
      </c>
    </row>
    <row r="41" spans="1:18">
      <c r="A41" s="293"/>
      <c r="B41" s="278" t="s">
        <v>651</v>
      </c>
      <c r="C41" s="129" t="s">
        <v>652</v>
      </c>
      <c r="D41" s="285">
        <f>D30+D35+D40</f>
        <v>0</v>
      </c>
      <c r="E41" s="285">
        <f t="shared" ref="E41:P41" si="10">E30+E35+E40</f>
        <v>0</v>
      </c>
      <c r="F41" s="285">
        <f t="shared" si="10"/>
        <v>0</v>
      </c>
      <c r="G41" s="280">
        <f t="shared" si="2"/>
        <v>0</v>
      </c>
      <c r="H41" s="285">
        <f t="shared" si="10"/>
        <v>0</v>
      </c>
      <c r="I41" s="285">
        <f t="shared" si="10"/>
        <v>0</v>
      </c>
      <c r="J41" s="280">
        <f t="shared" si="3"/>
        <v>0</v>
      </c>
      <c r="K41" s="285">
        <f t="shared" si="10"/>
        <v>0</v>
      </c>
      <c r="L41" s="285">
        <f t="shared" si="10"/>
        <v>0</v>
      </c>
      <c r="M41" s="285">
        <f t="shared" si="10"/>
        <v>0</v>
      </c>
      <c r="N41" s="280">
        <f t="shared" si="4"/>
        <v>0</v>
      </c>
      <c r="O41" s="285">
        <f t="shared" si="10"/>
        <v>0</v>
      </c>
      <c r="P41" s="285">
        <f t="shared" si="10"/>
        <v>0</v>
      </c>
      <c r="Q41" s="280">
        <f t="shared" si="7"/>
        <v>0</v>
      </c>
      <c r="R41" s="294">
        <f t="shared" si="8"/>
        <v>0</v>
      </c>
    </row>
    <row r="42" spans="1:18">
      <c r="A42" s="295" t="s">
        <v>653</v>
      </c>
      <c r="B42" s="283" t="s">
        <v>654</v>
      </c>
      <c r="C42" s="129" t="s">
        <v>655</v>
      </c>
      <c r="D42" s="284"/>
      <c r="E42" s="284"/>
      <c r="F42" s="284"/>
      <c r="G42" s="280">
        <f t="shared" si="2"/>
        <v>0</v>
      </c>
      <c r="H42" s="284"/>
      <c r="I42" s="284"/>
      <c r="J42" s="280">
        <f t="shared" si="3"/>
        <v>0</v>
      </c>
      <c r="K42" s="284"/>
      <c r="L42" s="284"/>
      <c r="M42" s="284"/>
      <c r="N42" s="280">
        <f t="shared" si="4"/>
        <v>0</v>
      </c>
      <c r="O42" s="284"/>
      <c r="P42" s="284"/>
      <c r="Q42" s="280">
        <f t="shared" si="7"/>
        <v>0</v>
      </c>
      <c r="R42" s="294">
        <f t="shared" si="8"/>
        <v>0</v>
      </c>
    </row>
    <row r="43" spans="1:18" ht="16.5" thickBot="1">
      <c r="A43" s="300"/>
      <c r="B43" s="301" t="s">
        <v>656</v>
      </c>
      <c r="C43" s="302" t="s">
        <v>657</v>
      </c>
      <c r="D43" s="303">
        <f>D19+D20+D22+D28+D41+D42</f>
        <v>25881</v>
      </c>
      <c r="E43" s="303">
        <f>E19+E20+E22+E28+E41+E42</f>
        <v>3</v>
      </c>
      <c r="F43" s="303">
        <f t="shared" ref="F43:R43" si="11">F19+F20+F22+F28+F41+F42</f>
        <v>6594</v>
      </c>
      <c r="G43" s="303">
        <f t="shared" si="11"/>
        <v>19290</v>
      </c>
      <c r="H43" s="303">
        <f t="shared" si="11"/>
        <v>0</v>
      </c>
      <c r="I43" s="303">
        <f t="shared" si="11"/>
        <v>0</v>
      </c>
      <c r="J43" s="303">
        <f t="shared" si="11"/>
        <v>19290</v>
      </c>
      <c r="K43" s="303">
        <f t="shared" si="11"/>
        <v>3390</v>
      </c>
      <c r="L43" s="303">
        <f t="shared" si="11"/>
        <v>171</v>
      </c>
      <c r="M43" s="303">
        <f t="shared" si="11"/>
        <v>0</v>
      </c>
      <c r="N43" s="303">
        <f t="shared" si="11"/>
        <v>3561</v>
      </c>
      <c r="O43" s="303">
        <f t="shared" si="11"/>
        <v>0</v>
      </c>
      <c r="P43" s="303">
        <f t="shared" si="11"/>
        <v>0</v>
      </c>
      <c r="Q43" s="303">
        <f t="shared" si="11"/>
        <v>3561</v>
      </c>
      <c r="R43" s="304">
        <f t="shared" si="11"/>
        <v>15729</v>
      </c>
    </row>
    <row r="44" spans="1:18">
      <c r="A44" s="460"/>
      <c r="B44" s="460"/>
      <c r="C44" s="460"/>
      <c r="D44" s="461"/>
      <c r="E44" s="461"/>
      <c r="F44" s="461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</row>
    <row r="45" spans="1:18">
      <c r="A45" s="460"/>
      <c r="B45" s="460" t="s">
        <v>658</v>
      </c>
      <c r="C45" s="460"/>
      <c r="D45" s="463"/>
      <c r="E45" s="463"/>
      <c r="F45" s="463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</row>
    <row r="46" spans="1:18">
      <c r="A46" s="460"/>
      <c r="B46" s="610" t="s">
        <v>8</v>
      </c>
      <c r="C46" s="638">
        <f>pdeReportingDate</f>
        <v>46087</v>
      </c>
      <c r="D46" s="638"/>
      <c r="E46" s="638"/>
      <c r="F46" s="638"/>
      <c r="G46" s="638"/>
      <c r="H46" s="638"/>
      <c r="I46" s="638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9" t="str">
        <f>authorName</f>
        <v>Елена Георгиева</v>
      </c>
      <c r="D48" s="639"/>
      <c r="E48" s="639"/>
      <c r="F48" s="639"/>
      <c r="G48" s="639"/>
      <c r="H48" s="639"/>
      <c r="I48" s="639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2"/>
      <c r="C51" s="637" t="s">
        <v>294</v>
      </c>
      <c r="D51" s="637"/>
      <c r="E51" s="637"/>
      <c r="F51" s="637"/>
      <c r="G51" s="509"/>
      <c r="H51" s="38"/>
      <c r="I51" s="35"/>
    </row>
    <row r="52" spans="2:9">
      <c r="B52" s="612"/>
      <c r="C52" s="637" t="s">
        <v>294</v>
      </c>
      <c r="D52" s="637"/>
      <c r="E52" s="637"/>
      <c r="F52" s="637"/>
      <c r="G52" s="509"/>
      <c r="H52" s="38"/>
      <c r="I52" s="35"/>
    </row>
    <row r="53" spans="2:9">
      <c r="B53" s="612"/>
      <c r="C53" s="637" t="s">
        <v>294</v>
      </c>
      <c r="D53" s="637"/>
      <c r="E53" s="637"/>
      <c r="F53" s="637"/>
      <c r="G53" s="509"/>
      <c r="H53" s="38"/>
      <c r="I53" s="35"/>
    </row>
    <row r="54" spans="2:9">
      <c r="B54" s="612"/>
      <c r="C54" s="637" t="s">
        <v>294</v>
      </c>
      <c r="D54" s="637"/>
      <c r="E54" s="637"/>
      <c r="F54" s="637"/>
      <c r="G54" s="509"/>
      <c r="H54" s="38"/>
      <c r="I54" s="35"/>
    </row>
    <row r="55" spans="2:9">
      <c r="B55" s="612"/>
      <c r="C55" s="637"/>
      <c r="D55" s="637"/>
      <c r="E55" s="637"/>
      <c r="F55" s="637"/>
      <c r="G55" s="509"/>
      <c r="H55" s="38"/>
      <c r="I55" s="35"/>
    </row>
    <row r="56" spans="2:9">
      <c r="B56" s="612"/>
      <c r="C56" s="637"/>
      <c r="D56" s="637"/>
      <c r="E56" s="637"/>
      <c r="F56" s="637"/>
      <c r="G56" s="509"/>
      <c r="H56" s="38"/>
      <c r="I56" s="35"/>
    </row>
    <row r="57" spans="2:9">
      <c r="B57" s="612"/>
      <c r="C57" s="637"/>
      <c r="D57" s="637"/>
      <c r="E57" s="637"/>
      <c r="F57" s="637"/>
      <c r="G57" s="509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43" zoomScale="85" zoomScaleNormal="85" zoomScaleSheetLayoutView="80" workbookViewId="0">
      <selection activeCell="E59" sqref="E5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ЕУРОТЕРРА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131104838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6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19" t="s">
        <v>662</v>
      </c>
      <c r="E8" s="320"/>
      <c r="F8" s="105"/>
    </row>
    <row r="9" spans="1:8" s="93" customFormat="1">
      <c r="A9" s="668"/>
      <c r="B9" s="670"/>
      <c r="C9" s="666"/>
      <c r="D9" s="108" t="s">
        <v>663</v>
      </c>
      <c r="E9" s="321" t="s">
        <v>664</v>
      </c>
      <c r="F9" s="105"/>
    </row>
    <row r="10" spans="1:8" s="93" customFormat="1" ht="16.5" thickBot="1">
      <c r="A10" s="375" t="s">
        <v>34</v>
      </c>
      <c r="B10" s="376" t="s">
        <v>35</v>
      </c>
      <c r="C10" s="377">
        <v>1</v>
      </c>
      <c r="D10" s="377">
        <v>2</v>
      </c>
      <c r="E10" s="392">
        <v>3</v>
      </c>
      <c r="F10" s="105"/>
    </row>
    <row r="11" spans="1:8" ht="16.5" thickBot="1">
      <c r="A11" s="329" t="s">
        <v>665</v>
      </c>
      <c r="B11" s="330" t="s">
        <v>666</v>
      </c>
      <c r="C11" s="331"/>
      <c r="D11" s="331"/>
      <c r="E11" s="332">
        <f>C11-D11</f>
        <v>0</v>
      </c>
      <c r="F11" s="110"/>
      <c r="H11" s="617"/>
    </row>
    <row r="12" spans="1:8">
      <c r="A12" s="327" t="s">
        <v>667</v>
      </c>
      <c r="B12" s="318"/>
      <c r="C12" s="336"/>
      <c r="D12" s="336"/>
      <c r="E12" s="328"/>
      <c r="F12" s="110"/>
    </row>
    <row r="13" spans="1:8">
      <c r="A13" s="324" t="s">
        <v>668</v>
      </c>
      <c r="B13" s="112" t="s">
        <v>669</v>
      </c>
      <c r="C13" s="316">
        <f>SUM(C14:C16)</f>
        <v>0</v>
      </c>
      <c r="D13" s="316">
        <f>SUM(D14:D16)</f>
        <v>0</v>
      </c>
      <c r="E13" s="323">
        <f>SUM(E14:E16)</f>
        <v>0</v>
      </c>
      <c r="F13" s="110"/>
    </row>
    <row r="14" spans="1:8">
      <c r="A14" s="324" t="s">
        <v>670</v>
      </c>
      <c r="B14" s="112" t="s">
        <v>671</v>
      </c>
      <c r="C14" s="322"/>
      <c r="D14" s="322"/>
      <c r="E14" s="323">
        <f t="shared" ref="E14:E44" si="0">C14-D14</f>
        <v>0</v>
      </c>
      <c r="F14" s="110"/>
    </row>
    <row r="15" spans="1:8">
      <c r="A15" s="324" t="s">
        <v>672</v>
      </c>
      <c r="B15" s="112" t="s">
        <v>673</v>
      </c>
      <c r="C15" s="322"/>
      <c r="D15" s="322"/>
      <c r="E15" s="323">
        <f t="shared" si="0"/>
        <v>0</v>
      </c>
      <c r="F15" s="110"/>
    </row>
    <row r="16" spans="1:8">
      <c r="A16" s="324" t="s">
        <v>674</v>
      </c>
      <c r="B16" s="112" t="s">
        <v>675</v>
      </c>
      <c r="C16" s="322"/>
      <c r="D16" s="322"/>
      <c r="E16" s="323">
        <f t="shared" si="0"/>
        <v>0</v>
      </c>
      <c r="F16" s="110"/>
    </row>
    <row r="17" spans="1:6">
      <c r="A17" s="324" t="s">
        <v>676</v>
      </c>
      <c r="B17" s="112" t="s">
        <v>677</v>
      </c>
      <c r="C17" s="322"/>
      <c r="D17" s="322"/>
      <c r="E17" s="323">
        <f t="shared" si="0"/>
        <v>0</v>
      </c>
      <c r="F17" s="110"/>
    </row>
    <row r="18" spans="1:6">
      <c r="A18" s="324" t="s">
        <v>678</v>
      </c>
      <c r="B18" s="112" t="s">
        <v>679</v>
      </c>
      <c r="C18" s="316">
        <f>+C19+C20</f>
        <v>0</v>
      </c>
      <c r="D18" s="316">
        <f>+D19+D20</f>
        <v>0</v>
      </c>
      <c r="E18" s="323">
        <f t="shared" si="0"/>
        <v>0</v>
      </c>
      <c r="F18" s="110"/>
    </row>
    <row r="19" spans="1:6">
      <c r="A19" s="324" t="s">
        <v>680</v>
      </c>
      <c r="B19" s="112" t="s">
        <v>681</v>
      </c>
      <c r="C19" s="322"/>
      <c r="D19" s="322"/>
      <c r="E19" s="323">
        <f t="shared" si="0"/>
        <v>0</v>
      </c>
      <c r="F19" s="110"/>
    </row>
    <row r="20" spans="1:6">
      <c r="A20" s="324" t="s">
        <v>674</v>
      </c>
      <c r="B20" s="112" t="s">
        <v>682</v>
      </c>
      <c r="C20" s="322"/>
      <c r="D20" s="322"/>
      <c r="E20" s="323">
        <f t="shared" si="0"/>
        <v>0</v>
      </c>
      <c r="F20" s="110"/>
    </row>
    <row r="21" spans="1:6" ht="16.5" thickBot="1">
      <c r="A21" s="337" t="s">
        <v>683</v>
      </c>
      <c r="B21" s="338" t="s">
        <v>684</v>
      </c>
      <c r="C21" s="385">
        <f>C13+C17+C18</f>
        <v>0</v>
      </c>
      <c r="D21" s="385">
        <f>D13+D17+D18</f>
        <v>0</v>
      </c>
      <c r="E21" s="386">
        <f>E13+E17+E18</f>
        <v>0</v>
      </c>
      <c r="F21" s="110"/>
    </row>
    <row r="22" spans="1:6">
      <c r="A22" s="327" t="s">
        <v>685</v>
      </c>
      <c r="B22" s="318"/>
      <c r="C22" s="336"/>
      <c r="D22" s="336"/>
      <c r="E22" s="328">
        <f t="shared" si="0"/>
        <v>0</v>
      </c>
      <c r="F22" s="110"/>
    </row>
    <row r="23" spans="1:6">
      <c r="A23" s="324" t="s">
        <v>686</v>
      </c>
      <c r="B23" s="109" t="s">
        <v>687</v>
      </c>
      <c r="C23" s="388"/>
      <c r="D23" s="388"/>
      <c r="E23" s="387">
        <f t="shared" si="0"/>
        <v>0</v>
      </c>
      <c r="F23" s="110"/>
    </row>
    <row r="24" spans="1:6" ht="16.5" thickBot="1">
      <c r="A24" s="340"/>
      <c r="B24" s="325"/>
      <c r="C24" s="326"/>
      <c r="D24" s="326"/>
      <c r="E24" s="341"/>
      <c r="F24" s="110"/>
    </row>
    <row r="25" spans="1:6">
      <c r="A25" s="333" t="s">
        <v>688</v>
      </c>
      <c r="B25" s="339"/>
      <c r="C25" s="334"/>
      <c r="D25" s="334"/>
      <c r="E25" s="335"/>
      <c r="F25" s="110"/>
    </row>
    <row r="26" spans="1:6">
      <c r="A26" s="324" t="s">
        <v>689</v>
      </c>
      <c r="B26" s="112" t="s">
        <v>690</v>
      </c>
      <c r="C26" s="316">
        <f>SUM(C27:C29)</f>
        <v>15744</v>
      </c>
      <c r="D26" s="316">
        <f>SUM(D27:D29)</f>
        <v>15744</v>
      </c>
      <c r="E26" s="323">
        <f>SUM(E27:E29)</f>
        <v>0</v>
      </c>
      <c r="F26" s="110"/>
    </row>
    <row r="27" spans="1:6">
      <c r="A27" s="324" t="s">
        <v>691</v>
      </c>
      <c r="B27" s="112" t="s">
        <v>692</v>
      </c>
      <c r="C27" s="322">
        <v>15676</v>
      </c>
      <c r="D27" s="322">
        <v>15676</v>
      </c>
      <c r="E27" s="323">
        <f t="shared" si="0"/>
        <v>0</v>
      </c>
      <c r="F27" s="110"/>
    </row>
    <row r="28" spans="1:6">
      <c r="A28" s="324" t="s">
        <v>693</v>
      </c>
      <c r="B28" s="112" t="s">
        <v>694</v>
      </c>
      <c r="C28" s="322">
        <v>66</v>
      </c>
      <c r="D28" s="322">
        <v>66</v>
      </c>
      <c r="E28" s="323">
        <f t="shared" si="0"/>
        <v>0</v>
      </c>
      <c r="F28" s="110"/>
    </row>
    <row r="29" spans="1:6">
      <c r="A29" s="324" t="s">
        <v>695</v>
      </c>
      <c r="B29" s="112" t="s">
        <v>696</v>
      </c>
      <c r="C29" s="322">
        <v>2</v>
      </c>
      <c r="D29" s="322">
        <v>2</v>
      </c>
      <c r="E29" s="323">
        <f t="shared" si="0"/>
        <v>0</v>
      </c>
      <c r="F29" s="110"/>
    </row>
    <row r="30" spans="1:6">
      <c r="A30" s="324" t="s">
        <v>697</v>
      </c>
      <c r="B30" s="112" t="s">
        <v>698</v>
      </c>
      <c r="C30" s="322">
        <v>48</v>
      </c>
      <c r="D30" s="322">
        <v>48</v>
      </c>
      <c r="E30" s="323">
        <f t="shared" si="0"/>
        <v>0</v>
      </c>
      <c r="F30" s="110"/>
    </row>
    <row r="31" spans="1:6">
      <c r="A31" s="324" t="s">
        <v>699</v>
      </c>
      <c r="B31" s="112" t="s">
        <v>700</v>
      </c>
      <c r="C31" s="322"/>
      <c r="D31" s="322"/>
      <c r="E31" s="323">
        <f t="shared" si="0"/>
        <v>0</v>
      </c>
      <c r="F31" s="110"/>
    </row>
    <row r="32" spans="1:6">
      <c r="A32" s="324" t="s">
        <v>701</v>
      </c>
      <c r="B32" s="112" t="s">
        <v>702</v>
      </c>
      <c r="C32" s="322"/>
      <c r="D32" s="322"/>
      <c r="E32" s="323">
        <f t="shared" si="0"/>
        <v>0</v>
      </c>
      <c r="F32" s="110"/>
    </row>
    <row r="33" spans="1:6">
      <c r="A33" s="324" t="s">
        <v>703</v>
      </c>
      <c r="B33" s="112" t="s">
        <v>704</v>
      </c>
      <c r="C33" s="322"/>
      <c r="D33" s="322"/>
      <c r="E33" s="323">
        <f t="shared" si="0"/>
        <v>0</v>
      </c>
      <c r="F33" s="110"/>
    </row>
    <row r="34" spans="1:6">
      <c r="A34" s="324" t="s">
        <v>705</v>
      </c>
      <c r="B34" s="112" t="s">
        <v>706</v>
      </c>
      <c r="C34" s="322"/>
      <c r="D34" s="322"/>
      <c r="E34" s="323">
        <f t="shared" si="0"/>
        <v>0</v>
      </c>
      <c r="F34" s="110"/>
    </row>
    <row r="35" spans="1:6">
      <c r="A35" s="324" t="s">
        <v>707</v>
      </c>
      <c r="B35" s="112" t="s">
        <v>708</v>
      </c>
      <c r="C35" s="316">
        <f>SUM(C36:C39)</f>
        <v>81</v>
      </c>
      <c r="D35" s="316">
        <f>SUM(D36:D39)</f>
        <v>81</v>
      </c>
      <c r="E35" s="323">
        <f>SUM(E36:E39)</f>
        <v>0</v>
      </c>
      <c r="F35" s="110"/>
    </row>
    <row r="36" spans="1:6">
      <c r="A36" s="324" t="s">
        <v>709</v>
      </c>
      <c r="B36" s="112" t="s">
        <v>710</v>
      </c>
      <c r="C36" s="322"/>
      <c r="D36" s="322"/>
      <c r="E36" s="323">
        <f t="shared" si="0"/>
        <v>0</v>
      </c>
      <c r="F36" s="110"/>
    </row>
    <row r="37" spans="1:6">
      <c r="A37" s="324" t="s">
        <v>711</v>
      </c>
      <c r="B37" s="112" t="s">
        <v>712</v>
      </c>
      <c r="C37" s="322">
        <v>81</v>
      </c>
      <c r="D37" s="322">
        <v>81</v>
      </c>
      <c r="E37" s="323">
        <f t="shared" si="0"/>
        <v>0</v>
      </c>
      <c r="F37" s="110"/>
    </row>
    <row r="38" spans="1:6">
      <c r="A38" s="324" t="s">
        <v>713</v>
      </c>
      <c r="B38" s="112" t="s">
        <v>714</v>
      </c>
      <c r="C38" s="322"/>
      <c r="D38" s="322"/>
      <c r="E38" s="323">
        <f t="shared" si="0"/>
        <v>0</v>
      </c>
      <c r="F38" s="110"/>
    </row>
    <row r="39" spans="1:6">
      <c r="A39" s="324" t="s">
        <v>715</v>
      </c>
      <c r="B39" s="112" t="s">
        <v>716</v>
      </c>
      <c r="C39" s="322"/>
      <c r="D39" s="322"/>
      <c r="E39" s="323">
        <f t="shared" si="0"/>
        <v>0</v>
      </c>
      <c r="F39" s="110"/>
    </row>
    <row r="40" spans="1:6">
      <c r="A40" s="324" t="s">
        <v>717</v>
      </c>
      <c r="B40" s="112" t="s">
        <v>718</v>
      </c>
      <c r="C40" s="316">
        <f>SUM(C41:C44)</f>
        <v>0</v>
      </c>
      <c r="D40" s="316">
        <f>SUM(D41:D44)</f>
        <v>0</v>
      </c>
      <c r="E40" s="323">
        <f>SUM(E41:E44)</f>
        <v>0</v>
      </c>
      <c r="F40" s="110"/>
    </row>
    <row r="41" spans="1:6">
      <c r="A41" s="324" t="s">
        <v>719</v>
      </c>
      <c r="B41" s="112" t="s">
        <v>720</v>
      </c>
      <c r="C41" s="322"/>
      <c r="D41" s="322"/>
      <c r="E41" s="323">
        <f t="shared" si="0"/>
        <v>0</v>
      </c>
      <c r="F41" s="110"/>
    </row>
    <row r="42" spans="1:6">
      <c r="A42" s="324" t="s">
        <v>721</v>
      </c>
      <c r="B42" s="112" t="s">
        <v>722</v>
      </c>
      <c r="C42" s="322"/>
      <c r="D42" s="322"/>
      <c r="E42" s="323">
        <f t="shared" si="0"/>
        <v>0</v>
      </c>
      <c r="F42" s="110"/>
    </row>
    <row r="43" spans="1:6">
      <c r="A43" s="324" t="s">
        <v>723</v>
      </c>
      <c r="B43" s="112" t="s">
        <v>724</v>
      </c>
      <c r="C43" s="322"/>
      <c r="D43" s="322"/>
      <c r="E43" s="323">
        <f t="shared" si="0"/>
        <v>0</v>
      </c>
      <c r="F43" s="110"/>
    </row>
    <row r="44" spans="1:6">
      <c r="A44" s="324" t="s">
        <v>725</v>
      </c>
      <c r="B44" s="112" t="s">
        <v>726</v>
      </c>
      <c r="C44" s="322"/>
      <c r="D44" s="322"/>
      <c r="E44" s="323">
        <f t="shared" si="0"/>
        <v>0</v>
      </c>
      <c r="F44" s="110"/>
    </row>
    <row r="45" spans="1:6" ht="16.5" thickBot="1">
      <c r="A45" s="342" t="s">
        <v>727</v>
      </c>
      <c r="B45" s="343" t="s">
        <v>728</v>
      </c>
      <c r="C45" s="383">
        <f>C26+C30+C31+C33+C32+C34+C35+C40</f>
        <v>15873</v>
      </c>
      <c r="D45" s="383">
        <f>D26+D30+D31+D33+D32+D34+D35+D40</f>
        <v>15873</v>
      </c>
      <c r="E45" s="384">
        <f>E26+E30+E31+E33+E32+E34+E35+E40</f>
        <v>0</v>
      </c>
      <c r="F45" s="110"/>
    </row>
    <row r="46" spans="1:6" ht="16.5" thickBot="1">
      <c r="A46" s="344" t="s">
        <v>729</v>
      </c>
      <c r="B46" s="345" t="s">
        <v>730</v>
      </c>
      <c r="C46" s="389">
        <f>C45+C23+C21+C11</f>
        <v>15873</v>
      </c>
      <c r="D46" s="389">
        <f>D45+D23+D21+D11</f>
        <v>15873</v>
      </c>
      <c r="E46" s="390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19" t="s">
        <v>733</v>
      </c>
      <c r="E50" s="319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5" t="s">
        <v>34</v>
      </c>
      <c r="B52" s="376" t="s">
        <v>35</v>
      </c>
      <c r="C52" s="377">
        <v>1</v>
      </c>
      <c r="D52" s="377">
        <v>2</v>
      </c>
      <c r="E52" s="391">
        <v>3</v>
      </c>
      <c r="F52" s="378">
        <v>4</v>
      </c>
    </row>
    <row r="53" spans="1:6">
      <c r="A53" s="327" t="s">
        <v>735</v>
      </c>
      <c r="B53" s="354"/>
      <c r="C53" s="355"/>
      <c r="D53" s="355"/>
      <c r="E53" s="355"/>
      <c r="F53" s="356"/>
    </row>
    <row r="54" spans="1:6">
      <c r="A54" s="324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8">
        <f>SUM(F55:F57)</f>
        <v>0</v>
      </c>
    </row>
    <row r="55" spans="1:6">
      <c r="A55" s="324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4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4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4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49">
        <f>F59+F61</f>
        <v>0</v>
      </c>
    </row>
    <row r="59" spans="1:6">
      <c r="A59" s="324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0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0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0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4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4" t="s">
        <v>162</v>
      </c>
      <c r="B64" s="112" t="s">
        <v>753</v>
      </c>
      <c r="C64" s="160">
        <v>107</v>
      </c>
      <c r="D64" s="160"/>
      <c r="E64" s="111">
        <f t="shared" si="1"/>
        <v>107</v>
      </c>
      <c r="F64" s="159"/>
    </row>
    <row r="65" spans="1:6">
      <c r="A65" s="324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4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4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7" t="s">
        <v>760</v>
      </c>
      <c r="B68" s="338" t="s">
        <v>761</v>
      </c>
      <c r="C68" s="381">
        <f>C54+C58+C63+C64+C65+C66</f>
        <v>107</v>
      </c>
      <c r="D68" s="381">
        <f>D54+D58+D63+D64+D65+D66</f>
        <v>0</v>
      </c>
      <c r="E68" s="379">
        <f t="shared" si="1"/>
        <v>107</v>
      </c>
      <c r="F68" s="382">
        <f>F54+F58+F63+F64+F65+F66</f>
        <v>0</v>
      </c>
    </row>
    <row r="69" spans="1:6">
      <c r="A69" s="333" t="s">
        <v>762</v>
      </c>
      <c r="B69" s="106"/>
      <c r="C69" s="352"/>
      <c r="D69" s="352"/>
      <c r="E69" s="352"/>
      <c r="F69" s="353"/>
    </row>
    <row r="70" spans="1:6">
      <c r="A70" s="324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7"/>
      <c r="B71" s="104"/>
      <c r="C71" s="358"/>
      <c r="D71" s="358"/>
      <c r="E71" s="358"/>
      <c r="F71" s="359"/>
    </row>
    <row r="72" spans="1:6">
      <c r="A72" s="327" t="s">
        <v>765</v>
      </c>
      <c r="B72" s="354"/>
      <c r="C72" s="362"/>
      <c r="D72" s="362"/>
      <c r="E72" s="362"/>
      <c r="F72" s="363"/>
    </row>
    <row r="73" spans="1:6">
      <c r="A73" s="324" t="s">
        <v>736</v>
      </c>
      <c r="B73" s="112" t="s">
        <v>766</v>
      </c>
      <c r="C73" s="113">
        <f>SUM(C74:C76)</f>
        <v>20438</v>
      </c>
      <c r="D73" s="113">
        <f>SUM(D74:D76)</f>
        <v>20438</v>
      </c>
      <c r="E73" s="113">
        <f>SUM(E74:E76)</f>
        <v>0</v>
      </c>
      <c r="F73" s="349">
        <f>SUM(F74:F76)</f>
        <v>0</v>
      </c>
    </row>
    <row r="74" spans="1:6">
      <c r="A74" s="324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4" t="s">
        <v>769</v>
      </c>
      <c r="B75" s="112" t="s">
        <v>770</v>
      </c>
      <c r="C75" s="160">
        <v>20438</v>
      </c>
      <c r="D75" s="160">
        <v>20438</v>
      </c>
      <c r="E75" s="111">
        <f t="shared" si="1"/>
        <v>0</v>
      </c>
      <c r="F75" s="159"/>
    </row>
    <row r="76" spans="1:6">
      <c r="A76" s="351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4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9">
        <f>F78+F80</f>
        <v>0</v>
      </c>
    </row>
    <row r="78" spans="1:6">
      <c r="A78" s="324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4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4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4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4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9">
        <f>SUM(F83:F86)</f>
        <v>0</v>
      </c>
    </row>
    <row r="83" spans="1:6">
      <c r="A83" s="324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4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4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4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4" t="s">
        <v>791</v>
      </c>
      <c r="B87" s="112" t="s">
        <v>792</v>
      </c>
      <c r="C87" s="111">
        <f>SUM(C88:C92)+C96</f>
        <v>2528</v>
      </c>
      <c r="D87" s="111">
        <f>SUM(D88:D92)+D96</f>
        <v>2528</v>
      </c>
      <c r="E87" s="111">
        <f>SUM(E88:E92)+E96</f>
        <v>0</v>
      </c>
      <c r="F87" s="348">
        <f>SUM(F88:F92)+F96</f>
        <v>0</v>
      </c>
    </row>
    <row r="88" spans="1:6">
      <c r="A88" s="324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4" t="s">
        <v>795</v>
      </c>
      <c r="B89" s="112" t="s">
        <v>796</v>
      </c>
      <c r="C89" s="160">
        <v>220</v>
      </c>
      <c r="D89" s="160">
        <v>220</v>
      </c>
      <c r="E89" s="111">
        <f t="shared" si="1"/>
        <v>0</v>
      </c>
      <c r="F89" s="159"/>
    </row>
    <row r="90" spans="1:6">
      <c r="A90" s="324" t="s">
        <v>797</v>
      </c>
      <c r="B90" s="112" t="s">
        <v>798</v>
      </c>
      <c r="C90" s="160">
        <v>98</v>
      </c>
      <c r="D90" s="160">
        <v>98</v>
      </c>
      <c r="E90" s="111">
        <f t="shared" si="1"/>
        <v>0</v>
      </c>
      <c r="F90" s="159"/>
    </row>
    <row r="91" spans="1:6">
      <c r="A91" s="324" t="s">
        <v>799</v>
      </c>
      <c r="B91" s="112" t="s">
        <v>800</v>
      </c>
      <c r="C91" s="160">
        <v>9</v>
      </c>
      <c r="D91" s="160">
        <v>9</v>
      </c>
      <c r="E91" s="111">
        <f t="shared" si="1"/>
        <v>0</v>
      </c>
      <c r="F91" s="159"/>
    </row>
    <row r="92" spans="1:6">
      <c r="A92" s="324" t="s">
        <v>801</v>
      </c>
      <c r="B92" s="112" t="s">
        <v>802</v>
      </c>
      <c r="C92" s="113">
        <f>SUM(C93:C95)</f>
        <v>2193</v>
      </c>
      <c r="D92" s="113">
        <f>SUM(D93:D95)</f>
        <v>2193</v>
      </c>
      <c r="E92" s="113">
        <f>SUM(E93:E95)</f>
        <v>0</v>
      </c>
      <c r="F92" s="349">
        <f>SUM(F93:F95)</f>
        <v>0</v>
      </c>
    </row>
    <row r="93" spans="1:6">
      <c r="A93" s="324" t="s">
        <v>803</v>
      </c>
      <c r="B93" s="112" t="s">
        <v>804</v>
      </c>
      <c r="C93" s="160">
        <v>1112</v>
      </c>
      <c r="D93" s="160">
        <v>1112</v>
      </c>
      <c r="E93" s="111">
        <f t="shared" si="1"/>
        <v>0</v>
      </c>
      <c r="F93" s="159"/>
    </row>
    <row r="94" spans="1:6">
      <c r="A94" s="324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4" t="s">
        <v>715</v>
      </c>
      <c r="B95" s="112" t="s">
        <v>806</v>
      </c>
      <c r="C95" s="160">
        <v>1081</v>
      </c>
      <c r="D95" s="160">
        <v>1081</v>
      </c>
      <c r="E95" s="111">
        <f t="shared" si="1"/>
        <v>0</v>
      </c>
      <c r="F95" s="159"/>
    </row>
    <row r="96" spans="1:6">
      <c r="A96" s="324" t="s">
        <v>807</v>
      </c>
      <c r="B96" s="112" t="s">
        <v>808</v>
      </c>
      <c r="C96" s="160">
        <v>8</v>
      </c>
      <c r="D96" s="160">
        <v>8</v>
      </c>
      <c r="E96" s="111">
        <f t="shared" si="1"/>
        <v>0</v>
      </c>
      <c r="F96" s="159"/>
    </row>
    <row r="97" spans="1:8">
      <c r="A97" s="324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7" t="s">
        <v>811</v>
      </c>
      <c r="B98" s="338" t="s">
        <v>812</v>
      </c>
      <c r="C98" s="379">
        <f>C87+C82+C77+C73+C97</f>
        <v>22966</v>
      </c>
      <c r="D98" s="379">
        <f>D87+D82+D77+D73+D97</f>
        <v>22966</v>
      </c>
      <c r="E98" s="379">
        <f>E87+E82+E77+E73+E97</f>
        <v>0</v>
      </c>
      <c r="F98" s="380">
        <f>F87+F82+F77+F73+F97</f>
        <v>0</v>
      </c>
    </row>
    <row r="99" spans="1:8" ht="16.5" thickBot="1">
      <c r="A99" s="360" t="s">
        <v>813</v>
      </c>
      <c r="B99" s="361" t="s">
        <v>814</v>
      </c>
      <c r="C99" s="373">
        <f>C98+C70+C68</f>
        <v>23073</v>
      </c>
      <c r="D99" s="373">
        <f>D98+D70+D68</f>
        <v>22966</v>
      </c>
      <c r="E99" s="373">
        <f>E98+E70+E68</f>
        <v>107</v>
      </c>
      <c r="F99" s="374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7" t="s">
        <v>484</v>
      </c>
      <c r="B102" s="318" t="s">
        <v>485</v>
      </c>
      <c r="C102" s="346" t="s">
        <v>817</v>
      </c>
      <c r="D102" s="346" t="s">
        <v>818</v>
      </c>
      <c r="E102" s="346" t="s">
        <v>819</v>
      </c>
      <c r="F102" s="347" t="s">
        <v>820</v>
      </c>
    </row>
    <row r="103" spans="1:8" s="122" customFormat="1" ht="16.5" thickBot="1">
      <c r="A103" s="375" t="s">
        <v>34</v>
      </c>
      <c r="B103" s="376" t="s">
        <v>35</v>
      </c>
      <c r="C103" s="377">
        <v>1</v>
      </c>
      <c r="D103" s="377">
        <v>2</v>
      </c>
      <c r="E103" s="377">
        <v>3</v>
      </c>
      <c r="F103" s="378">
        <v>4</v>
      </c>
    </row>
    <row r="104" spans="1:8">
      <c r="A104" s="366" t="s">
        <v>821</v>
      </c>
      <c r="B104" s="367" t="s">
        <v>822</v>
      </c>
      <c r="C104" s="179"/>
      <c r="D104" s="179">
        <v>105</v>
      </c>
      <c r="E104" s="179"/>
      <c r="F104" s="363">
        <f>C104+D104-E104</f>
        <v>105</v>
      </c>
    </row>
    <row r="105" spans="1:8">
      <c r="A105" s="324" t="s">
        <v>823</v>
      </c>
      <c r="B105" s="112" t="s">
        <v>824</v>
      </c>
      <c r="C105" s="160"/>
      <c r="D105" s="160"/>
      <c r="E105" s="160"/>
      <c r="F105" s="364">
        <f>C105+D105-E105</f>
        <v>0</v>
      </c>
    </row>
    <row r="106" spans="1:8" ht="16.5" thickBot="1">
      <c r="A106" s="340" t="s">
        <v>825</v>
      </c>
      <c r="B106" s="368" t="s">
        <v>826</v>
      </c>
      <c r="C106" s="239"/>
      <c r="D106" s="239"/>
      <c r="E106" s="239"/>
      <c r="F106" s="369">
        <f>C106+D106-E106</f>
        <v>0</v>
      </c>
    </row>
    <row r="107" spans="1:8" ht="16.5" thickBot="1">
      <c r="A107" s="365" t="s">
        <v>827</v>
      </c>
      <c r="B107" s="370" t="s">
        <v>828</v>
      </c>
      <c r="C107" s="371">
        <f>SUM(C104:C106)</f>
        <v>0</v>
      </c>
      <c r="D107" s="371">
        <f>SUM(D104:D106)</f>
        <v>105</v>
      </c>
      <c r="E107" s="371">
        <f>SUM(E104:E106)</f>
        <v>0</v>
      </c>
      <c r="F107" s="372">
        <f>SUM(F104:F106)</f>
        <v>105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0" t="s">
        <v>8</v>
      </c>
      <c r="B111" s="638">
        <f>pdeReportingDate</f>
        <v>46087</v>
      </c>
      <c r="C111" s="638"/>
      <c r="D111" s="638"/>
      <c r="E111" s="638"/>
      <c r="F111" s="638"/>
      <c r="G111" s="44"/>
      <c r="H111" s="44"/>
    </row>
    <row r="112" spans="1:8">
      <c r="A112" s="610"/>
      <c r="B112" s="638"/>
      <c r="C112" s="638"/>
      <c r="D112" s="638"/>
      <c r="E112" s="638"/>
      <c r="F112" s="638"/>
      <c r="G112" s="44"/>
      <c r="H112" s="44"/>
    </row>
    <row r="113" spans="1:8">
      <c r="A113" s="611" t="s">
        <v>293</v>
      </c>
      <c r="B113" s="639" t="str">
        <f>authorName</f>
        <v>Елена Георгиева</v>
      </c>
      <c r="C113" s="639"/>
      <c r="D113" s="639"/>
      <c r="E113" s="639"/>
      <c r="F113" s="639"/>
      <c r="G113" s="66"/>
      <c r="H113" s="66"/>
    </row>
    <row r="114" spans="1:8">
      <c r="A114" s="611"/>
      <c r="B114" s="639"/>
      <c r="C114" s="639"/>
      <c r="D114" s="639"/>
      <c r="E114" s="639"/>
      <c r="F114" s="639"/>
      <c r="G114" s="66"/>
      <c r="H114" s="66"/>
    </row>
    <row r="115" spans="1:8">
      <c r="A115" s="611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2"/>
      <c r="B116" s="637" t="s">
        <v>294</v>
      </c>
      <c r="C116" s="637"/>
      <c r="D116" s="637"/>
      <c r="E116" s="637"/>
      <c r="F116" s="637"/>
      <c r="G116" s="612"/>
      <c r="H116" s="612"/>
    </row>
    <row r="117" spans="1:8" ht="15.75" customHeight="1">
      <c r="A117" s="612"/>
      <c r="B117" s="637" t="s">
        <v>294</v>
      </c>
      <c r="C117" s="637"/>
      <c r="D117" s="637"/>
      <c r="E117" s="637"/>
      <c r="F117" s="637"/>
      <c r="G117" s="612"/>
      <c r="H117" s="612"/>
    </row>
    <row r="118" spans="1:8" ht="15.75" customHeight="1">
      <c r="A118" s="612"/>
      <c r="B118" s="637" t="s">
        <v>294</v>
      </c>
      <c r="C118" s="637"/>
      <c r="D118" s="637"/>
      <c r="E118" s="637"/>
      <c r="F118" s="637"/>
      <c r="G118" s="612"/>
      <c r="H118" s="612"/>
    </row>
    <row r="119" spans="1:8" ht="15.75" customHeight="1">
      <c r="A119" s="612"/>
      <c r="B119" s="637" t="s">
        <v>294</v>
      </c>
      <c r="C119" s="637"/>
      <c r="D119" s="637"/>
      <c r="E119" s="637"/>
      <c r="F119" s="637"/>
      <c r="G119" s="612"/>
      <c r="H119" s="612"/>
    </row>
    <row r="120" spans="1:8">
      <c r="A120" s="612"/>
      <c r="B120" s="637"/>
      <c r="C120" s="637"/>
      <c r="D120" s="637"/>
      <c r="E120" s="637"/>
      <c r="F120" s="637"/>
      <c r="G120" s="612"/>
      <c r="H120" s="612"/>
    </row>
    <row r="121" spans="1:8">
      <c r="A121" s="612"/>
      <c r="B121" s="637"/>
      <c r="C121" s="637"/>
      <c r="D121" s="637"/>
      <c r="E121" s="637"/>
      <c r="F121" s="637"/>
      <c r="G121" s="612"/>
      <c r="H121" s="612"/>
    </row>
    <row r="122" spans="1:8">
      <c r="A122" s="612"/>
      <c r="B122" s="637"/>
      <c r="C122" s="637"/>
      <c r="D122" s="637"/>
      <c r="E122" s="637"/>
      <c r="F122" s="637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zoomScale="85" zoomScaleNormal="85" zoomScaleSheetLayoutView="85" workbookViewId="0">
      <selection activeCell="D15" sqref="D1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ЕУРОТЕРРА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131104838</v>
      </c>
      <c r="B4" s="435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397" t="s">
        <v>831</v>
      </c>
      <c r="D8" s="397"/>
      <c r="E8" s="397"/>
      <c r="F8" s="397" t="s">
        <v>832</v>
      </c>
      <c r="G8" s="397"/>
      <c r="H8" s="397"/>
      <c r="I8" s="398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3" t="s">
        <v>34</v>
      </c>
      <c r="B11" s="404" t="s">
        <v>35</v>
      </c>
      <c r="C11" s="405">
        <v>1</v>
      </c>
      <c r="D11" s="405">
        <v>2</v>
      </c>
      <c r="E11" s="405">
        <v>3</v>
      </c>
      <c r="F11" s="405">
        <v>4</v>
      </c>
      <c r="G11" s="405">
        <v>5</v>
      </c>
      <c r="H11" s="405">
        <v>6</v>
      </c>
      <c r="I11" s="406">
        <v>7</v>
      </c>
    </row>
    <row r="12" spans="1:22">
      <c r="A12" s="410" t="s">
        <v>841</v>
      </c>
      <c r="B12" s="411"/>
      <c r="C12" s="412"/>
      <c r="D12" s="412"/>
      <c r="E12" s="412"/>
      <c r="F12" s="412"/>
      <c r="G12" s="412"/>
      <c r="H12" s="412"/>
      <c r="I12" s="413"/>
      <c r="J12" s="617"/>
    </row>
    <row r="13" spans="1:22">
      <c r="A13" s="393" t="s">
        <v>842</v>
      </c>
      <c r="B13" s="97" t="s">
        <v>843</v>
      </c>
      <c r="C13" s="394"/>
      <c r="D13" s="394"/>
      <c r="E13" s="394"/>
      <c r="F13" s="394"/>
      <c r="G13" s="394"/>
      <c r="H13" s="394"/>
      <c r="I13" s="395">
        <f>F13+G13-H13</f>
        <v>0</v>
      </c>
    </row>
    <row r="14" spans="1:22">
      <c r="A14" s="393" t="s">
        <v>844</v>
      </c>
      <c r="B14" s="97" t="s">
        <v>845</v>
      </c>
      <c r="C14" s="394"/>
      <c r="D14" s="394"/>
      <c r="E14" s="394"/>
      <c r="F14" s="394"/>
      <c r="G14" s="394"/>
      <c r="H14" s="394"/>
      <c r="I14" s="395">
        <f t="shared" ref="I14:I27" si="0">F14+G14-H14</f>
        <v>0</v>
      </c>
    </row>
    <row r="15" spans="1:22">
      <c r="A15" s="393" t="s">
        <v>646</v>
      </c>
      <c r="B15" s="97" t="s">
        <v>846</v>
      </c>
      <c r="C15" s="394"/>
      <c r="D15" s="394"/>
      <c r="E15" s="394"/>
      <c r="F15" s="394"/>
      <c r="G15" s="394"/>
      <c r="H15" s="394"/>
      <c r="I15" s="395">
        <f t="shared" si="0"/>
        <v>0</v>
      </c>
    </row>
    <row r="16" spans="1:22">
      <c r="A16" s="393" t="s">
        <v>847</v>
      </c>
      <c r="B16" s="97" t="s">
        <v>848</v>
      </c>
      <c r="C16" s="394"/>
      <c r="D16" s="394"/>
      <c r="E16" s="394"/>
      <c r="F16" s="394"/>
      <c r="G16" s="394"/>
      <c r="H16" s="394"/>
      <c r="I16" s="395">
        <f t="shared" si="0"/>
        <v>0</v>
      </c>
    </row>
    <row r="17" spans="1:16">
      <c r="A17" s="393" t="s">
        <v>98</v>
      </c>
      <c r="B17" s="97" t="s">
        <v>849</v>
      </c>
      <c r="C17" s="394"/>
      <c r="D17" s="394"/>
      <c r="E17" s="394"/>
      <c r="F17" s="394"/>
      <c r="G17" s="394"/>
      <c r="H17" s="394"/>
      <c r="I17" s="395">
        <f t="shared" si="0"/>
        <v>0</v>
      </c>
    </row>
    <row r="18" spans="1:16" ht="16.5" thickBot="1">
      <c r="A18" s="399" t="s">
        <v>553</v>
      </c>
      <c r="B18" s="400" t="s">
        <v>850</v>
      </c>
      <c r="C18" s="401">
        <f t="shared" ref="C18:H18" si="1">C13+C14+C16+C17</f>
        <v>0</v>
      </c>
      <c r="D18" s="401">
        <f t="shared" si="1"/>
        <v>0</v>
      </c>
      <c r="E18" s="401">
        <f t="shared" si="1"/>
        <v>0</v>
      </c>
      <c r="F18" s="401">
        <f t="shared" si="1"/>
        <v>0</v>
      </c>
      <c r="G18" s="401">
        <f t="shared" si="1"/>
        <v>0</v>
      </c>
      <c r="H18" s="401">
        <f t="shared" si="1"/>
        <v>0</v>
      </c>
      <c r="I18" s="402">
        <f t="shared" si="0"/>
        <v>0</v>
      </c>
    </row>
    <row r="19" spans="1:16">
      <c r="A19" s="407" t="s">
        <v>851</v>
      </c>
      <c r="B19" s="95"/>
      <c r="C19" s="408"/>
      <c r="D19" s="408"/>
      <c r="E19" s="408"/>
      <c r="F19" s="408"/>
      <c r="G19" s="408"/>
      <c r="H19" s="408"/>
      <c r="I19" s="409"/>
    </row>
    <row r="20" spans="1:16">
      <c r="A20" s="393" t="s">
        <v>842</v>
      </c>
      <c r="B20" s="97" t="s">
        <v>852</v>
      </c>
      <c r="C20" s="394"/>
      <c r="D20" s="394"/>
      <c r="E20" s="394"/>
      <c r="F20" s="394"/>
      <c r="G20" s="394"/>
      <c r="H20" s="394"/>
      <c r="I20" s="395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3" t="s">
        <v>853</v>
      </c>
      <c r="B21" s="97" t="s">
        <v>854</v>
      </c>
      <c r="C21" s="394">
        <v>129845</v>
      </c>
      <c r="D21" s="394"/>
      <c r="E21" s="394"/>
      <c r="F21" s="394">
        <v>130</v>
      </c>
      <c r="G21" s="394"/>
      <c r="H21" s="394"/>
      <c r="I21" s="395">
        <f t="shared" si="0"/>
        <v>130</v>
      </c>
      <c r="J21" s="98"/>
      <c r="K21" s="98"/>
      <c r="L21" s="98"/>
      <c r="M21" s="98"/>
      <c r="N21" s="98"/>
      <c r="O21" s="98"/>
      <c r="P21" s="98"/>
    </row>
    <row r="22" spans="1:16">
      <c r="A22" s="393" t="s">
        <v>855</v>
      </c>
      <c r="B22" s="97" t="s">
        <v>856</v>
      </c>
      <c r="C22" s="394"/>
      <c r="D22" s="394"/>
      <c r="E22" s="394"/>
      <c r="F22" s="394"/>
      <c r="G22" s="394"/>
      <c r="H22" s="394"/>
      <c r="I22" s="395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3" t="s">
        <v>857</v>
      </c>
      <c r="B23" s="97" t="s">
        <v>858</v>
      </c>
      <c r="C23" s="394"/>
      <c r="D23" s="394"/>
      <c r="E23" s="394"/>
      <c r="F23" s="394"/>
      <c r="G23" s="394"/>
      <c r="H23" s="394"/>
      <c r="I23" s="395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3" t="s">
        <v>859</v>
      </c>
      <c r="B24" s="97" t="s">
        <v>860</v>
      </c>
      <c r="C24" s="394"/>
      <c r="D24" s="394"/>
      <c r="E24" s="394"/>
      <c r="F24" s="394"/>
      <c r="G24" s="394"/>
      <c r="H24" s="394"/>
      <c r="I24" s="395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3" t="s">
        <v>861</v>
      </c>
      <c r="B25" s="97" t="s">
        <v>862</v>
      </c>
      <c r="C25" s="394"/>
      <c r="D25" s="394"/>
      <c r="E25" s="394"/>
      <c r="F25" s="394"/>
      <c r="G25" s="394"/>
      <c r="H25" s="394"/>
      <c r="I25" s="395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6" t="s">
        <v>863</v>
      </c>
      <c r="B26" s="97" t="s">
        <v>864</v>
      </c>
      <c r="C26" s="394"/>
      <c r="D26" s="394"/>
      <c r="E26" s="394"/>
      <c r="F26" s="394"/>
      <c r="G26" s="394"/>
      <c r="H26" s="394"/>
      <c r="I26" s="395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9" t="s">
        <v>556</v>
      </c>
      <c r="B27" s="400" t="s">
        <v>865</v>
      </c>
      <c r="C27" s="401">
        <f t="shared" ref="C27:H27" si="2">SUM(C20:C26)</f>
        <v>129845</v>
      </c>
      <c r="D27" s="401">
        <f t="shared" si="2"/>
        <v>0</v>
      </c>
      <c r="E27" s="401">
        <f t="shared" si="2"/>
        <v>0</v>
      </c>
      <c r="F27" s="401">
        <f t="shared" si="2"/>
        <v>130</v>
      </c>
      <c r="G27" s="401">
        <f t="shared" si="2"/>
        <v>0</v>
      </c>
      <c r="H27" s="401">
        <f t="shared" si="2"/>
        <v>0</v>
      </c>
      <c r="I27" s="402">
        <f t="shared" si="0"/>
        <v>130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57"/>
      <c r="B30" s="458"/>
      <c r="C30" s="457"/>
      <c r="D30" s="459"/>
      <c r="E30" s="459"/>
      <c r="F30" s="459"/>
      <c r="G30" s="459"/>
      <c r="H30" s="459"/>
      <c r="I30" s="459"/>
    </row>
    <row r="31" spans="1:16">
      <c r="A31" s="610" t="s">
        <v>8</v>
      </c>
      <c r="B31" s="638">
        <f>pdeReportingDate</f>
        <v>46087</v>
      </c>
      <c r="C31" s="638"/>
      <c r="D31" s="638"/>
      <c r="E31" s="638"/>
      <c r="F31" s="638"/>
      <c r="G31" s="98"/>
      <c r="H31" s="98"/>
      <c r="I31" s="98"/>
    </row>
    <row r="32" spans="1:16">
      <c r="A32" s="610"/>
      <c r="B32" s="638"/>
      <c r="C32" s="638"/>
      <c r="D32" s="638"/>
      <c r="E32" s="638"/>
      <c r="F32" s="638"/>
      <c r="G32" s="98"/>
      <c r="H32" s="98"/>
      <c r="I32" s="98"/>
    </row>
    <row r="33" spans="1:9">
      <c r="A33" s="611" t="s">
        <v>293</v>
      </c>
      <c r="B33" s="639" t="str">
        <f>authorName</f>
        <v>Елена Георгиева</v>
      </c>
      <c r="C33" s="639"/>
      <c r="D33" s="639"/>
      <c r="E33" s="639"/>
      <c r="F33" s="639"/>
      <c r="G33" s="98"/>
      <c r="H33" s="98"/>
      <c r="I33" s="98"/>
    </row>
    <row r="34" spans="1:9">
      <c r="A34" s="611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1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2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2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2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2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2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2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2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2026-02-16T11:00:22Z</cp:lastPrinted>
  <dcterms:created xsi:type="dcterms:W3CDTF">2006-09-16T00:00:00Z</dcterms:created>
  <dcterms:modified xsi:type="dcterms:W3CDTF">2026-03-06T12:36:40Z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