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CH\Desktop\ГФО\Селена\"/>
    </mc:Choice>
  </mc:AlternateContent>
  <xr:revisionPtr revIDLastSave="0" documentId="13_ncr:1_{F4FF8D59-58B6-4ED5-9F59-D67E558FB583}" xr6:coauthVersionLast="47" xr6:coauthVersionMax="47" xr10:uidLastSave="{00000000-0000-0000-0000-000000000000}"/>
  <bookViews>
    <workbookView xWindow="-98" yWindow="353" windowWidth="19095" windowHeight="12344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7" l="1"/>
  <c r="AA3" i="1"/>
  <c r="B153" i="11" s="1"/>
  <c r="AA2" i="1"/>
  <c r="B98" i="4" s="1"/>
  <c r="AA1" i="1"/>
  <c r="C63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H918" i="2" s="1"/>
  <c r="E17" i="9"/>
  <c r="H981" i="2" s="1"/>
  <c r="E16" i="9"/>
  <c r="H980" i="2" s="1"/>
  <c r="E15" i="9"/>
  <c r="H979" i="2" s="1"/>
  <c r="E14" i="9"/>
  <c r="H978" i="2" s="1"/>
  <c r="D13" i="9"/>
  <c r="C13" i="9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/>
  <c r="H871" i="2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H569" i="2" s="1"/>
  <c r="N31" i="8"/>
  <c r="Q31" i="8" s="1"/>
  <c r="H868" i="2" s="1"/>
  <c r="G31" i="8"/>
  <c r="J31" i="8" s="1"/>
  <c r="P30" i="8"/>
  <c r="P41" i="8" s="1"/>
  <c r="H848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H655" i="2" s="1"/>
  <c r="N26" i="8"/>
  <c r="Q26" i="8" s="1"/>
  <c r="G26" i="8"/>
  <c r="J26" i="8" s="1"/>
  <c r="H654" i="2" s="1"/>
  <c r="N25" i="8"/>
  <c r="H773" i="2" s="1"/>
  <c r="G25" i="8"/>
  <c r="H563" i="2" s="1"/>
  <c r="N24" i="8"/>
  <c r="Q24" i="8" s="1"/>
  <c r="H862" i="2" s="1"/>
  <c r="G24" i="8"/>
  <c r="J24" i="8" s="1"/>
  <c r="N23" i="8"/>
  <c r="Q23" i="8" s="1"/>
  <c r="G23" i="8"/>
  <c r="J23" i="8" s="1"/>
  <c r="N22" i="8"/>
  <c r="H771" i="2" s="1"/>
  <c r="G22" i="8"/>
  <c r="J22" i="8"/>
  <c r="H651" i="2" s="1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/>
  <c r="G18" i="8"/>
  <c r="N17" i="8"/>
  <c r="H767" i="2" s="1"/>
  <c r="G17" i="8"/>
  <c r="H557" i="2" s="1"/>
  <c r="N16" i="8"/>
  <c r="H766" i="2" s="1"/>
  <c r="G16" i="8"/>
  <c r="H556" i="2" s="1"/>
  <c r="N15" i="8"/>
  <c r="H76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R11" i="8" s="1"/>
  <c r="H88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H355" i="2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7" i="7"/>
  <c r="H332" i="2" s="1"/>
  <c r="H945" i="2"/>
  <c r="H1192" i="2"/>
  <c r="J20" i="8"/>
  <c r="H1172" i="2"/>
  <c r="F87" i="9"/>
  <c r="H1303" i="2"/>
  <c r="E149" i="11"/>
  <c r="H1325" i="2" s="1"/>
  <c r="Q25" i="8"/>
  <c r="H863" i="2" s="1"/>
  <c r="H561" i="2"/>
  <c r="H565" i="2"/>
  <c r="E15" i="14"/>
  <c r="D15" i="14" s="1"/>
  <c r="H988" i="2"/>
  <c r="E26" i="9"/>
  <c r="H987" i="2" s="1"/>
  <c r="H1002" i="2"/>
  <c r="H552" i="2"/>
  <c r="J12" i="8"/>
  <c r="H642" i="2" s="1"/>
  <c r="D17" i="7"/>
  <c r="H241" i="2"/>
  <c r="J33" i="8"/>
  <c r="R33" i="8" s="1"/>
  <c r="H900" i="2" s="1"/>
  <c r="H558" i="2"/>
  <c r="J18" i="8"/>
  <c r="H648" i="2" s="1"/>
  <c r="H774" i="2"/>
  <c r="H785" i="2"/>
  <c r="Q38" i="8"/>
  <c r="H875" i="2" s="1"/>
  <c r="H716" i="2"/>
  <c r="J17" i="8"/>
  <c r="H647" i="2" s="1"/>
  <c r="H764" i="2"/>
  <c r="Q14" i="8"/>
  <c r="H854" i="2" s="1"/>
  <c r="H1297" i="2"/>
  <c r="J40" i="8"/>
  <c r="H667" i="2" s="1"/>
  <c r="B52" i="5"/>
  <c r="B40" i="7"/>
  <c r="C48" i="8"/>
  <c r="H669" i="2"/>
  <c r="H781" i="2"/>
  <c r="Q27" i="8"/>
  <c r="H865" i="2" s="1"/>
  <c r="Q39" i="8"/>
  <c r="H876" i="2" s="1"/>
  <c r="J39" i="8"/>
  <c r="J13" i="8"/>
  <c r="H643" i="2" s="1"/>
  <c r="F107" i="9" l="1"/>
  <c r="H1195" i="2" s="1"/>
  <c r="D31" i="7"/>
  <c r="D34" i="7" s="1"/>
  <c r="H261" i="2" s="1"/>
  <c r="H950" i="2"/>
  <c r="E73" i="9"/>
  <c r="H1110" i="2" s="1"/>
  <c r="E13" i="14"/>
  <c r="D13" i="14" s="1"/>
  <c r="H772" i="2"/>
  <c r="H660" i="2"/>
  <c r="D45" i="9"/>
  <c r="H974" i="2" s="1"/>
  <c r="D68" i="9"/>
  <c r="H1065" i="2" s="1"/>
  <c r="H579" i="2"/>
  <c r="K41" i="8"/>
  <c r="H698" i="2" s="1"/>
  <c r="M17" i="7"/>
  <c r="H442" i="2" s="1"/>
  <c r="Q20" i="8"/>
  <c r="H860" i="2" s="1"/>
  <c r="H438" i="2"/>
  <c r="D46" i="4"/>
  <c r="D56" i="4" s="1"/>
  <c r="H161" i="2"/>
  <c r="C46" i="8"/>
  <c r="B38" i="7"/>
  <c r="D31" i="5"/>
  <c r="D36" i="5" s="1"/>
  <c r="H864" i="2"/>
  <c r="R26" i="8"/>
  <c r="H894" i="2" s="1"/>
  <c r="H69" i="2"/>
  <c r="H768" i="2"/>
  <c r="R23" i="8"/>
  <c r="J25" i="8"/>
  <c r="H653" i="2" s="1"/>
  <c r="H778" i="2"/>
  <c r="R39" i="8"/>
  <c r="H906" i="2" s="1"/>
  <c r="F17" i="7"/>
  <c r="Q16" i="8"/>
  <c r="H856" i="2" s="1"/>
  <c r="J16" i="8"/>
  <c r="N30" i="8"/>
  <c r="H568" i="2"/>
  <c r="C21" i="9"/>
  <c r="H921" i="2" s="1"/>
  <c r="G17" i="7"/>
  <c r="H310" i="2" s="1"/>
  <c r="J37" i="8"/>
  <c r="E18" i="9"/>
  <c r="H982" i="2" s="1"/>
  <c r="E35" i="9"/>
  <c r="H996" i="2" s="1"/>
  <c r="H641" i="2"/>
  <c r="P43" i="8"/>
  <c r="H850" i="2" s="1"/>
  <c r="C79" i="11"/>
  <c r="H1300" i="2" s="1"/>
  <c r="E14" i="14"/>
  <c r="D14" i="14" s="1"/>
  <c r="H562" i="2"/>
  <c r="H285" i="2"/>
  <c r="H551" i="2"/>
  <c r="G30" i="8"/>
  <c r="H567" i="2" s="1"/>
  <c r="E77" i="9"/>
  <c r="H1114" i="2" s="1"/>
  <c r="F41" i="8"/>
  <c r="H548" i="2" s="1"/>
  <c r="H837" i="2"/>
  <c r="Q32" i="8"/>
  <c r="H869" i="2" s="1"/>
  <c r="E41" i="8"/>
  <c r="E43" i="8" s="1"/>
  <c r="H520" i="2" s="1"/>
  <c r="C31" i="5"/>
  <c r="C36" i="5" s="1"/>
  <c r="H147" i="2" s="1"/>
  <c r="Q22" i="8"/>
  <c r="H861" i="2" s="1"/>
  <c r="M31" i="7"/>
  <c r="H456" i="2" s="1"/>
  <c r="Q15" i="8"/>
  <c r="H855" i="2" s="1"/>
  <c r="H666" i="2"/>
  <c r="R18" i="8"/>
  <c r="H888" i="2" s="1"/>
  <c r="K43" i="8"/>
  <c r="H700" i="2" s="1"/>
  <c r="E79" i="11"/>
  <c r="H1320" i="2" s="1"/>
  <c r="H829" i="2"/>
  <c r="H913" i="2"/>
  <c r="L13" i="7"/>
  <c r="H416" i="2" s="1"/>
  <c r="Q30" i="8"/>
  <c r="H867" i="2" s="1"/>
  <c r="H777" i="2"/>
  <c r="H652" i="2"/>
  <c r="R24" i="8"/>
  <c r="H892" i="2" s="1"/>
  <c r="N28" i="8"/>
  <c r="L23" i="7"/>
  <c r="H426" i="2" s="1"/>
  <c r="I17" i="7"/>
  <c r="C149" i="11"/>
  <c r="H1305" i="2" s="1"/>
  <c r="F148" i="11"/>
  <c r="L14" i="7"/>
  <c r="H417" i="2" s="1"/>
  <c r="R25" i="8"/>
  <c r="H893" i="2" s="1"/>
  <c r="C17" i="7"/>
  <c r="H222" i="2" s="1"/>
  <c r="R27" i="8"/>
  <c r="H895" i="2" s="1"/>
  <c r="I41" i="8"/>
  <c r="H638" i="2" s="1"/>
  <c r="J32" i="8"/>
  <c r="H659" i="2" s="1"/>
  <c r="L19" i="7"/>
  <c r="H422" i="2" s="1"/>
  <c r="H58" i="2"/>
  <c r="E13" i="9"/>
  <c r="F61" i="11"/>
  <c r="H1328" i="2" s="1"/>
  <c r="E12" i="14"/>
  <c r="D12" i="14" s="1"/>
  <c r="D15" i="12"/>
  <c r="L26" i="7"/>
  <c r="H429" i="2" s="1"/>
  <c r="Q42" i="8"/>
  <c r="R42" i="8" s="1"/>
  <c r="H909" i="2" s="1"/>
  <c r="E40" i="9"/>
  <c r="H1001" i="2" s="1"/>
  <c r="L18" i="7"/>
  <c r="H421" i="2" s="1"/>
  <c r="H780" i="2"/>
  <c r="J36" i="8"/>
  <c r="I18" i="10"/>
  <c r="H1286" i="2" s="1"/>
  <c r="F78" i="11"/>
  <c r="H1329" i="2" s="1"/>
  <c r="J17" i="7"/>
  <c r="H376" i="2" s="1"/>
  <c r="H783" i="2"/>
  <c r="F97" i="11"/>
  <c r="H1331" i="2" s="1"/>
  <c r="H37" i="4"/>
  <c r="H95" i="4" s="1"/>
  <c r="H518" i="2"/>
  <c r="G35" i="8"/>
  <c r="J35" i="8" s="1"/>
  <c r="H662" i="2" s="1"/>
  <c r="F44" i="11"/>
  <c r="H1327" i="2" s="1"/>
  <c r="F131" i="11"/>
  <c r="H1333" i="2" s="1"/>
  <c r="E82" i="9"/>
  <c r="H1119" i="2" s="1"/>
  <c r="D87" i="9"/>
  <c r="H1081" i="2" s="1"/>
  <c r="H1043" i="2"/>
  <c r="E92" i="9"/>
  <c r="H1244" i="2"/>
  <c r="I27" i="10"/>
  <c r="H1294" i="2" s="1"/>
  <c r="R31" i="8"/>
  <c r="H898" i="2" s="1"/>
  <c r="H658" i="2"/>
  <c r="H477" i="2"/>
  <c r="R34" i="8"/>
  <c r="H901" i="2" s="1"/>
  <c r="H650" i="2"/>
  <c r="H1296" i="2"/>
  <c r="G34" i="4"/>
  <c r="H93" i="2" s="1"/>
  <c r="C94" i="4"/>
  <c r="H71" i="2" s="1"/>
  <c r="G71" i="4"/>
  <c r="G79" i="4" s="1"/>
  <c r="D12" i="12" s="1"/>
  <c r="G56" i="4"/>
  <c r="H82" i="2"/>
  <c r="H79" i="2"/>
  <c r="D44" i="6"/>
  <c r="D46" i="6" s="1"/>
  <c r="H258" i="2"/>
  <c r="H244" i="2"/>
  <c r="H218" i="2"/>
  <c r="G31" i="5"/>
  <c r="H142" i="2"/>
  <c r="C196" i="2"/>
  <c r="C342" i="2"/>
  <c r="C516" i="2"/>
  <c r="C183" i="2"/>
  <c r="C523" i="2"/>
  <c r="C963" i="2"/>
  <c r="C182" i="2"/>
  <c r="C212" i="2"/>
  <c r="C243" i="2"/>
  <c r="C279" i="2"/>
  <c r="C323" i="2"/>
  <c r="C369" i="2"/>
  <c r="C415" i="2"/>
  <c r="C489" i="2"/>
  <c r="C562" i="2"/>
  <c r="C634" i="2"/>
  <c r="C716" i="2"/>
  <c r="C237" i="2"/>
  <c r="C347" i="2"/>
  <c r="C473" i="2"/>
  <c r="C613" i="2"/>
  <c r="C744" i="2"/>
  <c r="C803" i="2"/>
  <c r="C913" i="2"/>
  <c r="C1046" i="2"/>
  <c r="C1194" i="2"/>
  <c r="C161" i="2"/>
  <c r="C257" i="2"/>
  <c r="C296" i="2"/>
  <c r="C441" i="2"/>
  <c r="C664" i="2"/>
  <c r="C384" i="2"/>
  <c r="C668" i="2"/>
  <c r="C828" i="2"/>
  <c r="C1099" i="2"/>
  <c r="C197" i="2"/>
  <c r="C228" i="2"/>
  <c r="C259" i="2"/>
  <c r="C302" i="2"/>
  <c r="C346" i="2"/>
  <c r="C388" i="2"/>
  <c r="C451" i="2"/>
  <c r="C525" i="2"/>
  <c r="C600" i="2"/>
  <c r="C672" i="2"/>
  <c r="C185" i="2"/>
  <c r="C289" i="2"/>
  <c r="C403" i="2"/>
  <c r="C545" i="2"/>
  <c r="C681" i="2"/>
  <c r="C777" i="2"/>
  <c r="C842" i="2"/>
  <c r="C978" i="2"/>
  <c r="C1118" i="2"/>
  <c r="C1314" i="2"/>
  <c r="C226" i="2"/>
  <c r="C386" i="2"/>
  <c r="C589" i="2"/>
  <c r="C278" i="2"/>
  <c r="C769" i="2"/>
  <c r="C1280" i="2"/>
  <c r="A6" i="7"/>
  <c r="C210" i="2"/>
  <c r="C241" i="2"/>
  <c r="C277" i="2"/>
  <c r="C319" i="2"/>
  <c r="C363" i="2"/>
  <c r="C405" i="2"/>
  <c r="C478" i="2"/>
  <c r="C552" i="2"/>
  <c r="C627" i="2"/>
  <c r="C703" i="2"/>
  <c r="C227" i="2"/>
  <c r="C330" i="2"/>
  <c r="C453" i="2"/>
  <c r="C599" i="2"/>
  <c r="C737" i="2"/>
  <c r="C798" i="2"/>
  <c r="C893" i="2"/>
  <c r="C1029" i="2"/>
  <c r="C1171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99" i="2"/>
  <c r="C123" i="2"/>
  <c r="C145" i="2"/>
  <c r="C167" i="2"/>
  <c r="C64" i="2"/>
  <c r="C43" i="2"/>
  <c r="C21" i="2"/>
  <c r="A5" i="9"/>
  <c r="C1316" i="2"/>
  <c r="C1293" i="2"/>
  <c r="C1272" i="2"/>
  <c r="C1251" i="2"/>
  <c r="C1229" i="2"/>
  <c r="C1208" i="2"/>
  <c r="C1186" i="2"/>
  <c r="C1167" i="2"/>
  <c r="C1151" i="2"/>
  <c r="C1138" i="2"/>
  <c r="C1125" i="2"/>
  <c r="C1113" i="2"/>
  <c r="C1101" i="2"/>
  <c r="C1087" i="2"/>
  <c r="C1074" i="2"/>
  <c r="C1061" i="2"/>
  <c r="C1049" i="2"/>
  <c r="C1037" i="2"/>
  <c r="C1023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78" i="2"/>
  <c r="C115" i="2"/>
  <c r="C140" i="2"/>
  <c r="C168" i="2"/>
  <c r="C51" i="2"/>
  <c r="C27" i="2"/>
  <c r="A5" i="8"/>
  <c r="C1302" i="2"/>
  <c r="C1277" i="2"/>
  <c r="C1249" i="2"/>
  <c r="C1216" i="2"/>
  <c r="C1191" i="2"/>
  <c r="C1166" i="2"/>
  <c r="C1145" i="2"/>
  <c r="C1131" i="2"/>
  <c r="C1110" i="2"/>
  <c r="C1093" i="2"/>
  <c r="C1078" i="2"/>
  <c r="C1059" i="2"/>
  <c r="C1042" i="2"/>
  <c r="C1027" i="2"/>
  <c r="C1009" i="2"/>
  <c r="C991" i="2"/>
  <c r="C977" i="2"/>
  <c r="C958" i="2"/>
  <c r="C941" i="2"/>
  <c r="C926" i="2"/>
  <c r="C906" i="2"/>
  <c r="C888" i="2"/>
  <c r="C874" i="2"/>
  <c r="C853" i="2"/>
  <c r="C836" i="2"/>
  <c r="C826" i="2"/>
  <c r="C818" i="2"/>
  <c r="C810" i="2"/>
  <c r="C802" i="2"/>
  <c r="C791" i="2"/>
  <c r="C784" i="2"/>
  <c r="C774" i="2"/>
  <c r="C766" i="2"/>
  <c r="C757" i="2"/>
  <c r="C750" i="2"/>
  <c r="C742" i="2"/>
  <c r="C734" i="2"/>
  <c r="C715" i="2"/>
  <c r="C698" i="2"/>
  <c r="C679" i="2"/>
  <c r="C665" i="2"/>
  <c r="C643" i="2"/>
  <c r="C626" i="2"/>
  <c r="C610" i="2"/>
  <c r="C588" i="2"/>
  <c r="C574" i="2"/>
  <c r="C555" i="2"/>
  <c r="C540" i="2"/>
  <c r="C520" i="2"/>
  <c r="C507" i="2"/>
  <c r="C485" i="2"/>
  <c r="C470" i="2"/>
  <c r="C450" i="2"/>
  <c r="C435" i="2"/>
  <c r="C414" i="2"/>
  <c r="C401" i="2"/>
  <c r="C380" i="2"/>
  <c r="C368" i="2"/>
  <c r="C355" i="2"/>
  <c r="C339" i="2"/>
  <c r="C328" i="2"/>
  <c r="C314" i="2"/>
  <c r="C301" i="2"/>
  <c r="C287" i="2"/>
  <c r="C276" i="2"/>
  <c r="C260" i="2"/>
  <c r="C250" i="2"/>
  <c r="C235" i="2"/>
  <c r="C222" i="2"/>
  <c r="C206" i="2"/>
  <c r="C195" i="2"/>
  <c r="A6" i="6"/>
  <c r="C731" i="2"/>
  <c r="C722" i="2"/>
  <c r="C710" i="2"/>
  <c r="C702" i="2"/>
  <c r="C691" i="2"/>
  <c r="C682" i="2"/>
  <c r="C671" i="2"/>
  <c r="C663" i="2"/>
  <c r="C650" i="2"/>
  <c r="C642" i="2"/>
  <c r="C633" i="2"/>
  <c r="C624" i="2"/>
  <c r="C614" i="2"/>
  <c r="C606" i="2"/>
  <c r="C595" i="2"/>
  <c r="C587" i="2"/>
  <c r="C578" i="2"/>
  <c r="C568" i="2"/>
  <c r="C559" i="2"/>
  <c r="C551" i="2"/>
  <c r="C539" i="2"/>
  <c r="C532" i="2"/>
  <c r="C524" i="2"/>
  <c r="C513" i="2"/>
  <c r="C505" i="2"/>
  <c r="C495" i="2"/>
  <c r="C486" i="2"/>
  <c r="C477" i="2"/>
  <c r="C469" i="2"/>
  <c r="C457" i="2"/>
  <c r="C449" i="2"/>
  <c r="C439" i="2"/>
  <c r="C430" i="2"/>
  <c r="C421" i="2"/>
  <c r="C413" i="2"/>
  <c r="C402" i="2"/>
  <c r="C394" i="2"/>
  <c r="C385" i="2"/>
  <c r="C373" i="2"/>
  <c r="C361" i="2"/>
  <c r="C352" i="2"/>
  <c r="C338" i="2"/>
  <c r="C329" i="2"/>
  <c r="C317" i="2"/>
  <c r="C306" i="2"/>
  <c r="C294" i="2"/>
  <c r="C285" i="2"/>
  <c r="C273" i="2"/>
  <c r="C263" i="2"/>
  <c r="C255" i="2"/>
  <c r="C247" i="2"/>
  <c r="C240" i="2"/>
  <c r="C232" i="2"/>
  <c r="C224" i="2"/>
  <c r="C216" i="2"/>
  <c r="C209" i="2"/>
  <c r="C201" i="2"/>
  <c r="C194" i="2"/>
  <c r="C186" i="2"/>
  <c r="C118" i="2"/>
  <c r="C1213" i="2"/>
  <c r="C1123" i="2"/>
  <c r="C1091" i="2"/>
  <c r="C1055" i="2"/>
  <c r="C1022" i="2"/>
  <c r="C990" i="2"/>
  <c r="C971" i="2"/>
  <c r="C939" i="2"/>
  <c r="C900" i="2"/>
  <c r="C885" i="2"/>
  <c r="C849" i="2"/>
  <c r="C821" i="2"/>
  <c r="C816" i="2"/>
  <c r="C799" i="2"/>
  <c r="C790" i="2"/>
  <c r="C771" i="2"/>
  <c r="C755" i="2"/>
  <c r="C748" i="2"/>
  <c r="C732" i="2"/>
  <c r="C709" i="2"/>
  <c r="C676" i="2"/>
  <c r="C654" i="2"/>
  <c r="C621" i="2"/>
  <c r="C604" i="2"/>
  <c r="C572" i="2"/>
  <c r="C550" i="2"/>
  <c r="C518" i="2"/>
  <c r="C501" i="2"/>
  <c r="C468" i="2"/>
  <c r="C445" i="2"/>
  <c r="C412" i="2"/>
  <c r="C389" i="2"/>
  <c r="C364" i="2"/>
  <c r="C351" i="2"/>
  <c r="C336" i="2"/>
  <c r="C309" i="2"/>
  <c r="C299" i="2"/>
  <c r="C272" i="2"/>
  <c r="C258" i="2"/>
  <c r="C231" i="2"/>
  <c r="C218" i="2"/>
  <c r="C187" i="2"/>
  <c r="C781" i="2"/>
  <c r="C719" i="2"/>
  <c r="C708" i="2"/>
  <c r="C688" i="2"/>
  <c r="C669" i="2"/>
  <c r="C649" i="2"/>
  <c r="C641" i="2"/>
  <c r="C622" i="2"/>
  <c r="C603" i="2"/>
  <c r="C594" i="2"/>
  <c r="C575" i="2"/>
  <c r="C567" i="2"/>
  <c r="C548" i="2"/>
  <c r="C538" i="2"/>
  <c r="C519" i="2"/>
  <c r="C511" i="2"/>
  <c r="C492" i="2"/>
  <c r="C483" i="2"/>
  <c r="C464" i="2"/>
  <c r="C447" i="2"/>
  <c r="C436" i="2"/>
  <c r="C419" i="2"/>
  <c r="C400" i="2"/>
  <c r="C393" i="2"/>
  <c r="C371" i="2"/>
  <c r="C348" i="2"/>
  <c r="C327" i="2"/>
  <c r="C313" i="2"/>
  <c r="C292" i="2"/>
  <c r="C271" i="2"/>
  <c r="C261" i="2"/>
  <c r="C245" i="2"/>
  <c r="C238" i="2"/>
  <c r="C223" i="2"/>
  <c r="C207" i="2"/>
  <c r="C192" i="2"/>
  <c r="C184" i="2"/>
  <c r="C83" i="2"/>
  <c r="C147" i="2"/>
  <c r="C72" i="2"/>
  <c r="C48" i="2"/>
  <c r="C20" i="2"/>
  <c r="C1324" i="2"/>
  <c r="C1300" i="2"/>
  <c r="C1271" i="2"/>
  <c r="C1237" i="2"/>
  <c r="C1184" i="2"/>
  <c r="C1157" i="2"/>
  <c r="C1142" i="2"/>
  <c r="C1106" i="2"/>
  <c r="C1073" i="2"/>
  <c r="C1041" i="2"/>
  <c r="C1005" i="2"/>
  <c r="C953" i="2"/>
  <c r="C918" i="2"/>
  <c r="C866" i="2"/>
  <c r="C834" i="2"/>
  <c r="C807" i="2"/>
  <c r="C783" i="2"/>
  <c r="C765" i="2"/>
  <c r="C741" i="2"/>
  <c r="C692" i="2"/>
  <c r="C640" i="2"/>
  <c r="C585" i="2"/>
  <c r="C537" i="2"/>
  <c r="C482" i="2"/>
  <c r="C429" i="2"/>
  <c r="C378" i="2"/>
  <c r="C326" i="2"/>
  <c r="C284" i="2"/>
  <c r="C248" i="2"/>
  <c r="C204" i="2"/>
  <c r="C728" i="2"/>
  <c r="C700" i="2"/>
  <c r="C680" i="2"/>
  <c r="C660" i="2"/>
  <c r="C630" i="2"/>
  <c r="C612" i="2"/>
  <c r="C586" i="2"/>
  <c r="C557" i="2"/>
  <c r="C530" i="2"/>
  <c r="C502" i="2"/>
  <c r="C475" i="2"/>
  <c r="C455" i="2"/>
  <c r="C428" i="2"/>
  <c r="C410" i="2"/>
  <c r="C381" i="2"/>
  <c r="C359" i="2"/>
  <c r="C337" i="2"/>
  <c r="C304" i="2"/>
  <c r="C281" i="2"/>
  <c r="C253" i="2"/>
  <c r="C230" i="2"/>
  <c r="C214" i="2"/>
  <c r="C199" i="2"/>
  <c r="C94" i="2"/>
  <c r="C124" i="2"/>
  <c r="C159" i="2"/>
  <c r="C69" i="2"/>
  <c r="C41" i="2"/>
  <c r="C8" i="2"/>
  <c r="C1321" i="2"/>
  <c r="C1292" i="2"/>
  <c r="C1259" i="2"/>
  <c r="C1235" i="2"/>
  <c r="C1207" i="2"/>
  <c r="C1173" i="2"/>
  <c r="C1155" i="2"/>
  <c r="C1137" i="2"/>
  <c r="C1119" i="2"/>
  <c r="C1105" i="2"/>
  <c r="C1086" i="2"/>
  <c r="C1069" i="2"/>
  <c r="C1054" i="2"/>
  <c r="C1035" i="2"/>
  <c r="C1017" i="2"/>
  <c r="C1003" i="2"/>
  <c r="C982" i="2"/>
  <c r="C965" i="2"/>
  <c r="C950" i="2"/>
  <c r="C931" i="2"/>
  <c r="C914" i="2"/>
  <c r="C898" i="2"/>
  <c r="C880" i="2"/>
  <c r="C862" i="2"/>
  <c r="C848" i="2"/>
  <c r="C829" i="2"/>
  <c r="A6" i="5"/>
  <c r="C815" i="2"/>
  <c r="C804" i="2"/>
  <c r="C788" i="2"/>
  <c r="C779" i="2"/>
  <c r="C770" i="2"/>
  <c r="C763" i="2"/>
  <c r="C753" i="2"/>
  <c r="C746" i="2"/>
  <c r="C740" i="2"/>
  <c r="C720" i="2"/>
  <c r="C707" i="2"/>
  <c r="C687" i="2"/>
  <c r="C670" i="2"/>
  <c r="C651" i="2"/>
  <c r="C638" i="2"/>
  <c r="C615" i="2"/>
  <c r="C601" i="2"/>
  <c r="C582" i="2"/>
  <c r="C566" i="2"/>
  <c r="C547" i="2"/>
  <c r="C534" i="2"/>
  <c r="C512" i="2"/>
  <c r="C496" i="2"/>
  <c r="C479" i="2"/>
  <c r="C456" i="2"/>
  <c r="C442" i="2"/>
  <c r="C423" i="2"/>
  <c r="C406" i="2"/>
  <c r="C387" i="2"/>
  <c r="C376" i="2"/>
  <c r="C360" i="2"/>
  <c r="C349" i="2"/>
  <c r="C334" i="2"/>
  <c r="C322" i="2"/>
  <c r="C307" i="2"/>
  <c r="C297" i="2"/>
  <c r="C280" i="2"/>
  <c r="C269" i="2"/>
  <c r="C256" i="2"/>
  <c r="C239" i="2"/>
  <c r="C229" i="2"/>
  <c r="C213" i="2"/>
  <c r="C200" i="2"/>
  <c r="C739" i="2"/>
  <c r="C725" i="2"/>
  <c r="C717" i="2"/>
  <c r="C706" i="2"/>
  <c r="C697" i="2"/>
  <c r="C686" i="2"/>
  <c r="C678" i="2"/>
  <c r="C666" i="2"/>
  <c r="C656" i="2"/>
  <c r="C647" i="2"/>
  <c r="C637" i="2"/>
  <c r="C628" i="2"/>
  <c r="C620" i="2"/>
  <c r="C609" i="2"/>
  <c r="C602" i="2"/>
  <c r="C592" i="2"/>
  <c r="C583" i="2"/>
  <c r="C573" i="2"/>
  <c r="C565" i="2"/>
  <c r="C554" i="2"/>
  <c r="C546" i="2"/>
  <c r="C536" i="2"/>
  <c r="C527" i="2"/>
  <c r="C517" i="2"/>
  <c r="C509" i="2"/>
  <c r="C498" i="2"/>
  <c r="C491" i="2"/>
  <c r="C481" i="2"/>
  <c r="C472" i="2"/>
  <c r="C462" i="2"/>
  <c r="C454" i="2"/>
  <c r="C443" i="2"/>
  <c r="C434" i="2"/>
  <c r="C425" i="2"/>
  <c r="C416" i="2"/>
  <c r="C407" i="2"/>
  <c r="C188" i="2"/>
  <c r="C203" i="2"/>
  <c r="C219" i="2"/>
  <c r="C249" i="2"/>
  <c r="C265" i="2"/>
  <c r="C286" i="2"/>
  <c r="C310" i="2"/>
  <c r="C331" i="2"/>
  <c r="C354" i="2"/>
  <c r="C377" i="2"/>
  <c r="C396" i="2"/>
  <c r="C422" i="2"/>
  <c r="C461" i="2"/>
  <c r="C497" i="2"/>
  <c r="C533" i="2"/>
  <c r="C571" i="2"/>
  <c r="C608" i="2"/>
  <c r="C644" i="2"/>
  <c r="C724" i="2"/>
  <c r="C198" i="2"/>
  <c r="C252" i="2"/>
  <c r="C305" i="2"/>
  <c r="C357" i="2"/>
  <c r="C417" i="2"/>
  <c r="C490" i="2"/>
  <c r="C561" i="2"/>
  <c r="C632" i="2"/>
  <c r="C704" i="2"/>
  <c r="C751" i="2"/>
  <c r="C786" i="2"/>
  <c r="C812" i="2"/>
  <c r="C861" i="2"/>
  <c r="C927" i="2"/>
  <c r="C995" i="2"/>
  <c r="C1067" i="2"/>
  <c r="C1133" i="2"/>
  <c r="C1228" i="2"/>
  <c r="C5" i="2"/>
  <c r="C137" i="2"/>
  <c r="C234" i="2"/>
  <c r="C685" i="2"/>
  <c r="C190" i="2"/>
  <c r="C205" i="2"/>
  <c r="C221" i="2"/>
  <c r="C236" i="2"/>
  <c r="C251" i="2"/>
  <c r="C268" i="2"/>
  <c r="C288" i="2"/>
  <c r="C311" i="2"/>
  <c r="C335" i="2"/>
  <c r="C356" i="2"/>
  <c r="C379" i="2"/>
  <c r="C399" i="2"/>
  <c r="C433" i="2"/>
  <c r="C471" i="2"/>
  <c r="C506" i="2"/>
  <c r="C544" i="2"/>
  <c r="C581" i="2"/>
  <c r="C616" i="2"/>
  <c r="C653" i="2"/>
  <c r="C694" i="2"/>
  <c r="C735" i="2"/>
  <c r="C208" i="2"/>
  <c r="C264" i="2"/>
  <c r="C318" i="2"/>
  <c r="C372" i="2"/>
  <c r="C440" i="2"/>
  <c r="C510" i="2"/>
  <c r="C577" i="2"/>
  <c r="C648" i="2"/>
  <c r="C718" i="2"/>
  <c r="C758" i="2"/>
  <c r="C796" i="2"/>
  <c r="C820" i="2"/>
  <c r="C876" i="2"/>
  <c r="C945" i="2"/>
  <c r="C1014" i="2"/>
  <c r="C1081" i="2"/>
  <c r="C1150" i="2"/>
  <c r="C1256" i="2"/>
  <c r="C29" i="2"/>
  <c r="C102" i="2"/>
  <c r="B50" i="5"/>
  <c r="B31" i="10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46" i="9" l="1"/>
  <c r="H975" i="2" s="1"/>
  <c r="R20" i="8"/>
  <c r="H890" i="2" s="1"/>
  <c r="R16" i="8"/>
  <c r="H886" i="2" s="1"/>
  <c r="H646" i="2"/>
  <c r="R22" i="8"/>
  <c r="H891" i="2" s="1"/>
  <c r="D95" i="4"/>
  <c r="H143" i="2"/>
  <c r="G33" i="5"/>
  <c r="H171" i="2" s="1"/>
  <c r="G31" i="7"/>
  <c r="G34" i="7" s="1"/>
  <c r="H327" i="2" s="1"/>
  <c r="E45" i="9"/>
  <c r="H1006" i="2" s="1"/>
  <c r="R15" i="8"/>
  <c r="H885" i="2" s="1"/>
  <c r="H664" i="2"/>
  <c r="R37" i="8"/>
  <c r="H904" i="2" s="1"/>
  <c r="F43" i="8"/>
  <c r="H550" i="2" s="1"/>
  <c r="M34" i="7"/>
  <c r="H459" i="2" s="1"/>
  <c r="G37" i="4"/>
  <c r="G95" i="4" s="1"/>
  <c r="J31" i="7"/>
  <c r="J34" i="7" s="1"/>
  <c r="H393" i="2" s="1"/>
  <c r="H354" i="2"/>
  <c r="I31" i="7"/>
  <c r="H663" i="2"/>
  <c r="R36" i="8"/>
  <c r="H903" i="2" s="1"/>
  <c r="Q28" i="8"/>
  <c r="H866" i="2" s="1"/>
  <c r="H776" i="2"/>
  <c r="E21" i="9"/>
  <c r="H985" i="2" s="1"/>
  <c r="H977" i="2"/>
  <c r="R32" i="8"/>
  <c r="H899" i="2" s="1"/>
  <c r="E87" i="9"/>
  <c r="H1129" i="2"/>
  <c r="D5" i="12"/>
  <c r="H120" i="2"/>
  <c r="D10" i="12"/>
  <c r="D11" i="12"/>
  <c r="D13" i="12"/>
  <c r="H124" i="2"/>
  <c r="H107" i="2"/>
  <c r="C33" i="5"/>
  <c r="H144" i="2" s="1"/>
  <c r="H170" i="2"/>
  <c r="G36" i="5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90" i="2" l="1"/>
  <c r="D4" i="12"/>
  <c r="D19" i="12" s="1"/>
  <c r="H324" i="2"/>
  <c r="C7" i="14"/>
  <c r="D7" i="14" s="1"/>
  <c r="C11" i="14"/>
  <c r="D18" i="12"/>
  <c r="H94" i="2"/>
  <c r="E46" i="9"/>
  <c r="H1007" i="2" s="1"/>
  <c r="I34" i="7"/>
  <c r="H371" i="2" s="1"/>
  <c r="H368" i="2"/>
  <c r="H1124" i="2"/>
  <c r="E98" i="9"/>
  <c r="H1135" i="2" s="1"/>
  <c r="H174" i="2"/>
  <c r="D8" i="12"/>
  <c r="C42" i="5"/>
  <c r="C37" i="5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H148" i="2"/>
  <c r="D21" i="12"/>
  <c r="C45" i="5"/>
  <c r="H156" i="2" s="1"/>
  <c r="G44" i="5"/>
  <c r="H178" i="2" s="1"/>
  <c r="H153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2" i="12"/>
  <c r="D23" i="12"/>
  <c r="D24" i="12"/>
  <c r="C44" i="5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<sst xmlns="http://schemas.openxmlformats.org/spreadsheetml/2006/main" count="4324" uniqueCount="1005">
  <si>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</si>
  <si>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</si>
  <si>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</si>
  <si>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</si>
  <si>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</si>
  <si>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</si>
  <si>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</si>
  <si>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</si>
  <si>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</si>
  <si>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</si>
  <si>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</si>
  <si>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</si>
  <si>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</si>
  <si>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</si>
  <si>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</si>
  <si>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</si>
  <si>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</si>
  <si>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</si>
  <si>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</si>
  <si>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</si>
  <si>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</si>
  <si>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</si>
  <si>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</si>
  <si>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</si>
  <si>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</si>
  <si>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</si>
  <si>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</si>
  <si>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</si>
  <si>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</si>
  <si>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</si>
  <si>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</si>
  <si>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</si>
  <si>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</si>
  <si>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</si>
  <si>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</si>
  <si>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</si>
  <si>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</si>
  <si>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</si>
  <si>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</si>
  <si>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</si>
  <si>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</si>
  <si>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</si>
  <si>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</si>
  <si>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</si>
  <si>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</si>
  <si>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</si>
  <si>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</si>
  <si>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</si>
  <si>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</si>
  <si>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</si>
  <si>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</si>
  <si>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</si>
  <si>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</si>
  <si>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</si>
  <si>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</si>
  <si>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</si>
  <si>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</si>
  <si>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</si>
  <si>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</si>
  <si>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</si>
  <si>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</si>
  <si>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</si>
  <si>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</si>
  <si>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</si>
  <si>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</si>
  <si>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</si>
  <si>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</si>
  <si>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</si>
  <si>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</si>
  <si>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</si>
  <si>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</si>
  <si>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</si>
  <si>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</si>
  <si>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</si>
  <si>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</si>
  <si>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</si>
  <si>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</si>
  <si>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</si>
  <si>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</si>
  <si>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</si>
  <si>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</si>
  <si>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</si>
  <si>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</si>
  <si>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</si>
  <si>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</si>
  <si>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</si>
  <si>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</si>
  <si>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</si>
  <si>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</si>
  <si>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</si>
  <si>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</si>
  <si>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</si>
  <si>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</si>
  <si>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</si>
  <si>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</si>
  <si>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</si>
  <si>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</si>
  <si>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</si>
  <si>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</si>
  <si>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</si>
  <si>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</si>
  <si>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</si>
  <si>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</si>
  <si>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</si>
  <si>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</si>
  <si>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</si>
  <si>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</si>
  <si>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</si>
  <si>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</si>
  <si>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</si>
  <si>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</si>
  <si>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</si>
  <si>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</si>
  <si>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</si>
  <si>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</si>
  <si>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</si>
  <si>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</si>
  <si>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</si>
  <si>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</si>
  <si>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</si>
  <si>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</si>
  <si>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</si>
  <si>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</si>
  <si>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</si>
  <si>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</si>
  <si>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</si>
  <si>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</si>
  <si>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</si>
  <si>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</si>
  <si>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</si>
  <si>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</si>
  <si>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</si>
  <si>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</si>
  <si>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</si>
  <si>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</si>
  <si>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</si>
  <si>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</si>
  <si>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</si>
  <si>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</si>
  <si>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</si>
  <si>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</si>
  <si>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</si>
  <si>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</si>
  <si>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</si>
  <si>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</si>
  <si>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</si>
  <si>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</si>
  <si>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</si>
  <si>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</si>
  <si>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</si>
  <si>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</si>
  <si>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</si>
  <si>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</si>
  <si>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</si>
  <si>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</si>
  <si>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</si>
  <si>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</si>
  <si>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</si>
  <si>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</si>
  <si>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</si>
  <si>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</si>
  <si>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</si>
  <si>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</si>
  <si>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</si>
  <si>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</si>
  <si>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</si>
  <si>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</si>
  <si>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</si>
  <si>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</si>
  <si>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</si>
  <si>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</si>
  <si>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</si>
  <si>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</si>
  <si>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</si>
  <si>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</si>
  <si>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</si>
  <si>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</si>
  <si>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</si>
  <si>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</si>
  <si>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</si>
  <si>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</si>
  <si>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</si>
  <si>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</si>
  <si>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</si>
  <si>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</si>
  <si>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</si>
  <si>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</si>
  <si>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</si>
  <si>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</si>
  <si>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</si>
  <si>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</si>
  <si>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</si>
  <si>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</si>
  <si>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</si>
  <si>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</si>
  <si>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</si>
  <si>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</si>
  <si>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</si>
  <si>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</si>
  <si>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</si>
  <si>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</si>
  <si>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</si>
  <si>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</si>
  <si>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</si>
  <si>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</si>
  <si>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</si>
  <si>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</si>
  <si>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</si>
  <si>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</si>
  <si>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</si>
  <si>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</si>
  <si>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</si>
  <si>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</si>
  <si>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</si>
  <si>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</si>
  <si>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</si>
  <si>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</si>
  <si>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</si>
  <si>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</si>
  <si>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</si>
  <si>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</si>
  <si>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</si>
  <si>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</si>
  <si>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</si>
  <si>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</si>
  <si>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</si>
  <si>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</si>
  <si>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</si>
  <si>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</si>
  <si>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</si>
  <si>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</si>
  <si>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</si>
  <si>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</si>
  <si>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</si>
  <si>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</si>
  <si>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</si>
  <si>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</si>
  <si>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</si>
  <si>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</si>
  <si>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</si>
  <si>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</si>
  <si>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</si>
  <si>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</si>
  <si>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</si>
  <si>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</si>
  <si>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</si>
  <si>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</si>
  <si>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</si>
  <si>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</si>
  <si>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</si>
  <si>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</si>
  <si>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</si>
  <si>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</si>
  <si>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</si>
  <si>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</si>
  <si>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</si>
  <si>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</si>
  <si>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</si>
  <si>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</si>
  <si>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</si>
  <si>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</si>
  <si>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</si>
  <si>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</si>
  <si>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</si>
  <si>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</si>
  <si>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</si>
  <si>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</si>
  <si>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</si>
  <si>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</si>
  <si>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</si>
  <si>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</si>
  <si>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</si>
  <si>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</si>
  <si>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</si>
  <si>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</si>
  <si>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</si>
  <si>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</si>
  <si>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</si>
  <si>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</si>
  <si>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</si>
  <si>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</si>
  <si>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</si>
  <si>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</si>
  <si>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</si>
  <si>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</si>
  <si>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</si>
  <si>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</si>
  <si>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</si>
  <si>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</si>
  <si>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</si>
  <si>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</si>
  <si>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</si>
  <si>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</si>
  <si>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</si>
  <si>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</si>
  <si>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</si>
  <si>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</si>
  <si>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</si>
  <si>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</si>
  <si>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</si>
  <si>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</si>
  <si>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</si>
  <si>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</si>
  <si>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</si>
  <si>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</si>
  <si>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</si>
  <si>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</si>
  <si>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</si>
  <si>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</si>
  <si>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</si>
  <si>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</si>
  <si>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</si>
  <si>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</si>
  <si>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</si>
  <si>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</si>
  <si>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</si>
  <si>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</si>
  <si>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</si>
  <si>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</si>
  <si>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</si>
  <si>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</si>
  <si>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</si>
  <si>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</si>
  <si>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</si>
  <si>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</si>
  <si>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</si>
  <si>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</si>
  <si>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</si>
  <si>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</si>
  <si>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</si>
  <si>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</si>
  <si>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</si>
  <si>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</si>
  <si>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</si>
  <si>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</si>
  <si>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</si>
  <si>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</si>
  <si>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</si>
  <si>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</si>
  <si>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</si>
  <si>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</si>
  <si>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</si>
  <si>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</si>
  <si>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</si>
  <si>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</si>
  <si>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</si>
  <si>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</si>
  <si>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</si>
  <si>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</si>
  <si>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</si>
  <si>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</si>
  <si>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</si>
  <si>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</si>
  <si>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</si>
  <si>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</si>
  <si>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</si>
  <si>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</si>
  <si>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</si>
  <si>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</si>
  <si>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</si>
  <si>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</si>
  <si>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</si>
  <si>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</si>
  <si>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</si>
  <si>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</si>
  <si>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</si>
  <si>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</si>
  <si>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</si>
  <si>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</si>
  <si>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</si>
  <si>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</si>
  <si>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</si>
  <si>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</si>
  <si>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</si>
  <si>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</si>
  <si>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</si>
  <si>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</si>
  <si>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</si>
  <si>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</si>
  <si>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</si>
  <si>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</si>
  <si>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</si>
  <si>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</si>
  <si>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</si>
  <si>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</si>
  <si>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</si>
  <si>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</si>
  <si>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</si>
  <si>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</si>
  <si>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</si>
  <si>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</si>
  <si>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</si>
  <si>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</si>
  <si>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</si>
  <si>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</si>
  <si>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</si>
  <si>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</si>
  <si>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</si>
  <si>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</si>
  <si>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</si>
  <si>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</si>
  <si>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</si>
  <si>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</si>
  <si>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</si>
  <si>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</si>
  <si>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</si>
  <si>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</si>
  <si>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</si>
  <si>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</si>
  <si>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</si>
  <si>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</si>
  <si>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</si>
  <si>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</si>
  <si>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</si>
  <si>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</si>
  <si>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</si>
  <si>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</si>
  <si>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</si>
  <si>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</si>
  <si>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</si>
  <si>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</si>
  <si>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</si>
  <si>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</si>
  <si>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</si>
  <si>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</si>
  <si>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</si>
  <si>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</si>
  <si>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</si>
  <si>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</si>
  <si>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</si>
  <si>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</si>
  <si>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</si>
  <si>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</si>
  <si>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</si>
  <si>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</si>
  <si>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</si>
  <si>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</si>
  <si>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</si>
  <si>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</si>
  <si>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</si>
  <si>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</si>
  <si>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</si>
  <si>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</si>
  <si>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</si>
  <si>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</si>
  <si>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</si>
  <si>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</si>
  <si>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</si>
  <si>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</si>
  <si>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</si>
  <si>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</si>
  <si>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</si>
  <si>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</si>
  <si>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</si>
  <si>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</si>
  <si>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</si>
  <si>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</si>
  <si>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</si>
  <si>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</si>
  <si>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</si>
  <si>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</si>
  <si>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</si>
  <si>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</si>
  <si>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</si>
  <si>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</si>
  <si>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</si>
  <si>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</si>
  <si>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</si>
  <si>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</si>
  <si>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</si>
  <si>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</si>
  <si>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</si>
  <si>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</si>
  <si>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</si>
  <si>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</si>
  <si>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</si>
  <si>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</si>
  <si>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</si>
  <si>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</si>
  <si>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</si>
  <si>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</si>
  <si>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</si>
  <si>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</si>
  <si>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</si>
  <si>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</si>
  <si>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</si>
  <si>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</si>
  <si>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</si>
  <si>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</si>
  <si>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</si>
  <si>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</si>
  <si>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</si>
  <si>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</si>
  <si>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</si>
  <si>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</si>
  <si>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</si>
  <si>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</si>
  <si>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</si>
  <si>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</si>
  <si>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</si>
  <si>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</si>
  <si>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</si>
  <si>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</si>
  <si>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</si>
  <si>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</si>
  <si>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</si>
  <si>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</si>
  <si>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</si>
  <si>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</si>
  <si>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</si>
  <si>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</si>
  <si>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</si>
  <si>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</si>
  <si>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</si>
  <si>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</si>
  <si>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</si>
  <si>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</si>
  <si>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</si>
  <si>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</si>
  <si>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</si>
  <si>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</si>
  <si>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</si>
  <si>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</si>
  <si>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</si>
  <si>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</si>
  <si>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</si>
  <si>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</si>
  <si>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</si>
  <si>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</si>
  <si>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</si>
  <si>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</si>
  <si>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</si>
  <si>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</si>
  <si>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</si>
  <si>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</si>
  <si>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</si>
  <si>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</si>
  <si>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</si>
  <si>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</si>
  <si>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</si>
  <si>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</si>
  <si>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</si>
  <si>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</si>
  <si>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</si>
  <si>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</si>
  <si>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</si>
  <si>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</si>
  <si>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</si>
  <si>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</si>
  <si>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</si>
  <si>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</si>
  <si>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</si>
  <si>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</si>
  <si>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</si>
  <si>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</si>
  <si>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</si>
  <si>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</si>
  <si>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</si>
  <si>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</si>
  <si>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</si>
  <si>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</si>
  <si>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</si>
  <si>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</si>
  <si>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</si>
  <si>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</si>
  <si>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</si>
  <si>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</si>
  <si>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</si>
  <si>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</si>
  <si>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</si>
  <si>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</si>
  <si>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</si>
  <si>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</si>
  <si>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</si>
  <si>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</si>
  <si>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</si>
  <si>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</si>
  <si>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</si>
  <si>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</si>
  <si>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</si>
  <si>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</si>
  <si>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</si>
  <si>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</si>
  <si>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</si>
  <si>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</si>
  <si>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</si>
  <si>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</si>
  <si>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</si>
  <si>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</si>
  <si>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</si>
  <si>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</si>
  <si>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</si>
  <si>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</si>
  <si>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</si>
  <si>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</si>
  <si>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</si>
  <si>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</si>
  <si>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</si>
  <si>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</si>
  <si>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</si>
  <si>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</si>
  <si>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</si>
  <si>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</si>
  <si>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</si>
  <si>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</si>
  <si>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</si>
  <si>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</si>
  <si>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</si>
  <si>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</si>
  <si>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</si>
  <si>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</si>
  <si>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</si>
  <si>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</si>
  <si>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</si>
  <si>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</si>
  <si>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</si>
  <si>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</si>
  <si>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</si>
  <si>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</si>
  <si>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</si>
  <si>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</si>
  <si>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</si>
  <si>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</si>
  <si>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</si>
  <si>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</si>
  <si>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</si>
  <si>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</si>
  <si>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</si>
  <si>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</si>
  <si>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</si>
  <si>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</si>
  <si>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</si>
  <si>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</si>
  <si>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</si>
  <si>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</si>
  <si>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</si>
  <si>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</si>
  <si>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</si>
  <si>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</si>
  <si>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</si>
  <si>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</si>
  <si>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</si>
  <si>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</si>
  <si>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</si>
  <si>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</si>
  <si>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</si>
  <si>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</si>
  <si>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</si>
  <si>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</si>
  <si>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</si>
  <si>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</si>
  <si>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</si>
  <si>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</si>
  <si>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</si>
  <si>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</si>
  <si>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</si>
  <si>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</si>
  <si>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</si>
  <si>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</si>
  <si>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</si>
  <si>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</si>
  <si>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</si>
  <si>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</si>
  <si>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</si>
  <si>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</si>
  <si>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</si>
  <si>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</si>
  <si>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</si>
  <si>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</si>
  <si>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</si>
  <si>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</si>
  <si>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</si>
  <si>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</si>
  <si>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</si>
  <si>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</si>
  <si>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</si>
  <si>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</si>
  <si>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</si>
  <si>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</si>
  <si>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</si>
  <si>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</si>
  <si>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</si>
  <si>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</si>
  <si>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</si>
  <si>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</si>
  <si>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</si>
  <si>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</si>
  <si>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</si>
  <si>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</si>
  <si>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</si>
  <si>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</si>
  <si>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</si>
  <si>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</si>
  <si>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</si>
  <si>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</si>
  <si>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</si>
  <si>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</si>
  <si>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</si>
  <si>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</si>
  <si>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</si>
  <si>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</si>
  <si>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</si>
  <si>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</si>
  <si>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</si>
  <si>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</si>
  <si>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</si>
  <si>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</si>
  <si>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</si>
  <si>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</si>
  <si>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</si>
  <si>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</si>
  <si>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</si>
  <si>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</si>
  <si>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</si>
  <si>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</si>
  <si>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</si>
  <si>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</si>
  <si>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</si>
  <si>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</si>
  <si>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</si>
  <si>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</si>
  <si>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</si>
  <si>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</si>
  <si>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</si>
  <si>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</si>
  <si>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</si>
  <si>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</si>
  <si>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</si>
  <si>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</si>
  <si>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</si>
  <si>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</si>
  <si>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</si>
  <si>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</si>
  <si>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</si>
  <si>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</si>
  <si>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</si>
  <si>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</si>
  <si>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</si>
  <si>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</si>
  <si>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</si>
  <si>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</si>
  <si>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</si>
  <si>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</si>
  <si>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</si>
  <si>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</si>
  <si>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</si>
  <si>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</si>
  <si>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</si>
  <si>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</si>
  <si>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</si>
  <si>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</si>
  <si>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</si>
  <si>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</si>
  <si>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</si>
  <si>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</si>
  <si>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</si>
  <si>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</si>
  <si>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</si>
  <si>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</si>
  <si>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</si>
  <si>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</si>
  <si>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</si>
  <si>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</si>
  <si>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</si>
  <si>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</si>
  <si>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</si>
  <si>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</si>
  <si>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</si>
  <si>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</si>
  <si>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</si>
  <si>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</si>
  <si>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</si>
  <si>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</si>
  <si>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</si>
  <si>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</si>
  <si>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</si>
  <si>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</si>
  <si>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</si>
  <si>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</si>
  <si>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</si>
  <si>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</si>
  <si>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</si>
  <si>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</si>
  <si>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</si>
  <si>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</si>
  <si>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</si>
  <si>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</si>
  <si>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</si>
  <si>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</si>
  <si>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</si>
  <si>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</si>
  <si>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</si>
  <si>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</si>
  <si>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</si>
  <si>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</si>
  <si>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</si>
  <si>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</si>
  <si>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</si>
  <si>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</si>
  <si>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</si>
  <si>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</si>
  <si>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</si>
  <si>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</si>
  <si>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</si>
  <si>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</si>
  <si>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</si>
  <si>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</si>
  <si>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</si>
  <si>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</si>
  <si>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</si>
  <si>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</si>
  <si>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</si>
  <si>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</si>
  <si>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</si>
  <si>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</si>
  <si>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</si>
  <si>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</si>
  <si>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</si>
  <si>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</si>
  <si>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</si>
  <si>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</si>
  <si>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</si>
  <si>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</si>
  <si>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</si>
  <si>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</si>
  <si>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</si>
  <si>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</si>
  <si>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</si>
  <si>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</si>
  <si>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</si>
  <si>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</si>
  <si>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</si>
  <si>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</si>
  <si>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</si>
  <si>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</si>
  <si>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</si>
  <si>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</si>
  <si>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</si>
  <si>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</si>
  <si>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</si>
  <si>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</si>
  <si>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</si>
  <si>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</si>
  <si>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</si>
  <si>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</si>
  <si>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</si>
  <si>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</si>
  <si>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</si>
  <si>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</si>
  <si>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</si>
  <si>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</si>
  <si>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</si>
  <si>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</si>
  <si>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</si>
  <si>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</si>
  <si>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</si>
  <si>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</si>
  <si>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</si>
  <si>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</si>
  <si>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</si>
  <si>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</si>
  <si>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</si>
  <si>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</si>
  <si>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</si>
  <si>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</si>
  <si>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</si>
  <si>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</si>
  <si>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</si>
  <si>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</si>
  <si>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</si>
  <si>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</si>
  <si>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</si>
  <si>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</si>
  <si>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</si>
  <si>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</si>
  <si>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</si>
  <si>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</si>
  <si>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</si>
  <si>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</si>
  <si>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</si>
  <si>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</si>
  <si>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</si>
  <si>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</si>
  <si>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</si>
  <si>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</si>
  <si>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</si>
  <si>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</si>
  <si>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</si>
  <si>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</si>
  <si>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</si>
  <si>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</si>
  <si>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</si>
  <si>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</si>
  <si>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</si>
  <si>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</si>
  <si>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</si>
  <si>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</si>
  <si>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</si>
  <si>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</si>
  <si>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</si>
  <si>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</si>
  <si>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</si>
  <si>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</si>
  <si>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</si>
  <si>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</si>
  <si>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</si>
  <si>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</si>
  <si>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</si>
  <si>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</si>
  <si>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</si>
  <si>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</si>
  <si>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</si>
  <si>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</si>
  <si>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</si>
  <si>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</si>
  <si>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</si>
  <si>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</si>
  <si>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</si>
  <si>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</si>
  <si>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</si>
  <si>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</si>
  <si>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</si>
  <si>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</si>
  <si>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</si>
  <si>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</si>
  <si>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</si>
  <si>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</si>
  <si>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</si>
  <si>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</si>
  <si>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</si>
  <si>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</si>
  <si>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</si>
  <si>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</si>
  <si>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</si>
  <si>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</si>
  <si>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</si>
  <si>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</si>
  <si>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</si>
  <si>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</si>
  <si>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</si>
  <si>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</si>
  <si>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</si>
  <si>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</si>
  <si>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</si>
  <si>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</si>
  <si>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</si>
  <si>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</si>
  <si>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</si>
  <si>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</si>
  <si>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</si>
  <si>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</si>
  <si>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</si>
  <si>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</si>
  <si>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</si>
  <si>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</si>
  <si>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</si>
  <si>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</si>
  <si>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</si>
  <si>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</si>
  <si>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</si>
  <si>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</si>
  <si>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</si>
  <si>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</si>
  <si>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</si>
  <si>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</si>
  <si>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</si>
  <si>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</si>
  <si>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</si>
  <si>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</si>
  <si>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</si>
  <si>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</si>
  <si>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</si>
  <si>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</si>
  <si>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</si>
  <si>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</si>
  <si>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</si>
  <si>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</si>
  <si>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</si>
  <si>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</si>
  <si>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</si>
  <si>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</si>
  <si>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</si>
  <si>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</si>
  <si>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</si>
  <si>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</si>
  <si>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</si>
  <si>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</si>
  <si>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</si>
  <si>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</si>
  <si>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</si>
  <si>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</si>
  <si>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СЕЛЕНА ХОЛДИНГ АД</t>
  </si>
  <si>
    <t>852220791</t>
  </si>
  <si>
    <t>0876808600</t>
  </si>
  <si>
    <t>Управител</t>
  </si>
  <si>
    <t>Изпълнителен Директор</t>
  </si>
  <si>
    <t>Галина Димитрова Георгиева</t>
  </si>
  <si>
    <t xml:space="preserve">Счетоводна Кантора Бахарян ЕООД  чрез Такухи Бахарян 
</t>
  </si>
  <si>
    <t>гр. София, ул. Купените № 3, ет. 1, Офис 6</t>
  </si>
  <si>
    <t xml:space="preserve">11 СИИ Имоти Мениджмънт ЕООД		</t>
  </si>
  <si>
    <t>1. Северкооп - Гъмза Холдинг АД</t>
  </si>
  <si>
    <t>2. Други дългосрочни</t>
  </si>
  <si>
    <t>selenaholding@gmail.com</t>
  </si>
  <si>
    <t>https://selena-holding.eu/</t>
  </si>
  <si>
    <t>https://www.infostock.bg/infostock/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</si>
</sst>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5" applyFont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stock.bg/infostoc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12" zoomScaleNormal="100" zoomScaleSheetLayoutView="100" workbookViewId="0">
      <selection activeCell="B23" sqref="B23:B25"/>
    </sheetView>
  </sheetViews>
  <sheetFormatPr defaultColWidth="9.1328125" defaultRowHeight="15.4"/>
  <cols>
    <col min="1" max="1" width="30.73046875" style="607" customWidth="1"/>
    <col min="2" max="2" width="65.73046875" style="607" customWidth="1"/>
    <col min="3" max="3" width="4.1328125" style="607" customWidth="1"/>
    <col min="4" max="4" width="4" style="607" customWidth="1"/>
    <col min="5" max="26" width="9.1328125" style="607"/>
    <col min="27" max="27" width="9.86328125" style="607" bestFit="1" customWidth="1"/>
    <col min="28" max="16384" width="9.1328125" style="607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46109</v>
      </c>
    </row>
    <row r="3" spans="1:27">
      <c r="A3" s="603" t="s">
        <v>2</v>
      </c>
      <c r="B3" s="604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 xml:space="preserve">Счетоводна Кантора Бахарян ЕООД  чрез Такухи Бахарян 
</v>
      </c>
    </row>
    <row r="4" spans="1:27">
      <c r="A4" s="601" t="s">
        <v>3</v>
      </c>
      <c r="B4" s="602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5">
      <c r="A5" s="605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4">
        <v>45658</v>
      </c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4">
        <v>46022</v>
      </c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4">
        <v>46109</v>
      </c>
      <c r="C11" s="633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2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5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632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5" t="s">
        <v>982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632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632" t="s">
        <v>996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632" t="s">
        <v>995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632" t="s">
        <v>998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632" t="s">
        <v>998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5" t="s">
        <v>993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5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8" t="s">
        <v>1002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1003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81" t="s">
        <v>1004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 ht="22.5" customHeight="1">
      <c r="A26" s="8" t="s">
        <v>22</v>
      </c>
      <c r="B26" s="515" t="s">
        <v>997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5" t="s">
        <v>994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0" t="s">
        <v>989</v>
      </c>
      <c r="B28" s="631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360516CA-5232-4384-A042-0909A9FD8E9D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4">
      <c r="A2" s="586" t="str">
        <f>CONCATENATE("на информацията, въведена в справките на ",UPPER(pdeName))</f>
        <v>на информацията, въведена в справките на СЕЛЕНА ХОЛДИНГ АД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4">
      <c r="A3" s="586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53052</v>
      </c>
      <c r="D6" s="621">
        <f t="shared" ref="D6:D15" si="0">C6-E6</f>
        <v>0</v>
      </c>
      <c r="E6" s="595">
        <f>'1-Баланс'!G95</f>
        <v>53052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12395</v>
      </c>
      <c r="D7" s="621">
        <f t="shared" si="0"/>
        <v>11487</v>
      </c>
      <c r="E7" s="595">
        <f>'1-Баланс'!G18</f>
        <v>908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319</v>
      </c>
      <c r="D8" s="621">
        <f t="shared" si="0"/>
        <v>0</v>
      </c>
      <c r="E8" s="595">
        <f>ABS('2-Отчет за доходите'!C44)-ABS('2-Отчет за доходите'!G44)</f>
        <v>319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498</v>
      </c>
      <c r="D9" s="621">
        <f t="shared" si="0"/>
        <v>0</v>
      </c>
      <c r="E9" s="595">
        <f>'3-Отчет за паричния поток'!C45</f>
        <v>498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500</v>
      </c>
      <c r="D10" s="621">
        <f t="shared" si="0"/>
        <v>0</v>
      </c>
      <c r="E10" s="595">
        <f>'3-Отчет за паричния поток'!C46</f>
        <v>500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12395</v>
      </c>
      <c r="D11" s="621">
        <f t="shared" si="0"/>
        <v>0</v>
      </c>
      <c r="E11" s="595">
        <f>'4-Отчет за собствения капитал'!L34</f>
        <v>12395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52</v>
      </c>
      <c r="D12" s="621">
        <f t="shared" si="0"/>
        <v>0</v>
      </c>
      <c r="E12" s="595">
        <f>'Справка 5'!C27+'Справка 5'!C97</f>
        <v>52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3367</v>
      </c>
      <c r="D15" s="621">
        <f t="shared" si="0"/>
        <v>-1</v>
      </c>
      <c r="E15" s="595">
        <f>'Справка 5'!C148+'Справка 5'!C78</f>
        <v>3368</v>
      </c>
      <c r="F15" s="590" t="s">
        <v>897</v>
      </c>
      <c r="G15" s="597" t="s">
        <v>891</v>
      </c>
    </row>
    <row r="20" spans="3:3" ht="15.4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0.75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0.56261022927689597</v>
      </c>
      <c r="E3" s="619"/>
    </row>
    <row r="4" spans="1:6" ht="30.7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2.5736183945139168E-2</v>
      </c>
    </row>
    <row r="5" spans="1:6" ht="30.7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7.8461273581425101E-3</v>
      </c>
    </row>
    <row r="6" spans="1:6" ht="30.7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6.0129684083540681E-3</v>
      </c>
    </row>
    <row r="7" spans="1:6" ht="24" customHeight="1">
      <c r="A7" s="573" t="s">
        <v>911</v>
      </c>
      <c r="B7" s="571"/>
      <c r="C7" s="571"/>
      <c r="D7" s="572"/>
    </row>
    <row r="8" spans="1:6" ht="30.7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1.1492411467116357</v>
      </c>
      <c r="F8" s="619"/>
    </row>
    <row r="9" spans="1:6" ht="24" customHeight="1">
      <c r="A9" s="573" t="s">
        <v>914</v>
      </c>
      <c r="B9" s="571"/>
      <c r="C9" s="571"/>
      <c r="D9" s="572"/>
    </row>
    <row r="10" spans="1:6" ht="30.75">
      <c r="A10" s="526">
        <v>6</v>
      </c>
      <c r="B10" s="524" t="s">
        <v>915</v>
      </c>
      <c r="C10" s="525" t="s">
        <v>916</v>
      </c>
      <c r="D10" s="569">
        <f>'1-Баланс'!C94/'1-Баланс'!G79</f>
        <v>2.072686381471911</v>
      </c>
    </row>
    <row r="11" spans="1:6" ht="61.5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2.0689061154177435</v>
      </c>
    </row>
    <row r="12" spans="1:6" ht="46.1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0.23925734520049766</v>
      </c>
    </row>
    <row r="13" spans="1:6" ht="30.75">
      <c r="A13" s="526">
        <v>9</v>
      </c>
      <c r="B13" s="524" t="s">
        <v>921</v>
      </c>
      <c r="C13" s="525" t="s">
        <v>922</v>
      </c>
      <c r="D13" s="569">
        <f>'1-Баланс'!C92/'1-Баланс'!G79</f>
        <v>2.3925734520049764E-2</v>
      </c>
      <c r="F13" s="619"/>
    </row>
    <row r="14" spans="1:6" ht="24" customHeight="1">
      <c r="A14" s="573" t="s">
        <v>923</v>
      </c>
      <c r="B14" s="571"/>
      <c r="C14" s="571"/>
      <c r="D14" s="572"/>
    </row>
    <row r="15" spans="1:6" ht="30.75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9.3998673740053051E-2</v>
      </c>
    </row>
    <row r="16" spans="1:6" ht="30.7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1.0687627233657543E-2</v>
      </c>
    </row>
    <row r="17" spans="1:5" ht="24" customHeight="1">
      <c r="A17" s="573" t="s">
        <v>927</v>
      </c>
      <c r="B17" s="571"/>
      <c r="C17" s="571"/>
      <c r="D17" s="572"/>
    </row>
    <row r="18" spans="1:5" ht="30.7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0.61451141382098651</v>
      </c>
    </row>
    <row r="19" spans="1:5" ht="30.75">
      <c r="A19" s="526">
        <v>13</v>
      </c>
      <c r="B19" s="524" t="s">
        <v>930</v>
      </c>
      <c r="C19" s="525" t="s">
        <v>931</v>
      </c>
      <c r="D19" s="569">
        <f>D4/D5</f>
        <v>3.2801129487696645</v>
      </c>
    </row>
    <row r="20" spans="1:5" ht="30.75">
      <c r="A20" s="526">
        <v>14</v>
      </c>
      <c r="B20" s="524" t="s">
        <v>932</v>
      </c>
      <c r="C20" s="525" t="s">
        <v>933</v>
      </c>
      <c r="D20" s="569">
        <f>D6/D5</f>
        <v>0.76636130588856211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2323</v>
      </c>
      <c r="E21" s="616"/>
    </row>
    <row r="22" spans="1:5" ht="46.15">
      <c r="A22" s="526">
        <v>16</v>
      </c>
      <c r="B22" s="524" t="s">
        <v>936</v>
      </c>
      <c r="C22" s="525" t="s">
        <v>937</v>
      </c>
      <c r="D22" s="574">
        <f>D21/'1-Баланс'!G37</f>
        <v>0.18741427995159338</v>
      </c>
    </row>
    <row r="23" spans="1:5" ht="30.7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0.85216434336023472</v>
      </c>
    </row>
    <row r="24" spans="1:5" ht="30.7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17.501937150236763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328125" defaultRowHeight="15.4"/>
  <cols>
    <col min="1" max="1" width="16.59765625" style="87" bestFit="1" customWidth="1"/>
    <col min="2" max="2" width="12.1328125" style="87" bestFit="1" customWidth="1"/>
    <col min="3" max="3" width="14.265625" style="87" customWidth="1"/>
    <col min="4" max="4" width="14.1328125" style="87" bestFit="1" customWidth="1"/>
    <col min="5" max="5" width="16.73046875" style="87" bestFit="1" customWidth="1"/>
    <col min="6" max="6" width="53.1328125" style="87" customWidth="1"/>
    <col min="7" max="7" width="16" style="87" bestFit="1" customWidth="1"/>
    <col min="8" max="8" width="15.73046875" style="87" customWidth="1"/>
    <col min="9" max="16384" width="9.13281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2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СЕЛЕНА ХОЛДИНГ АД</v>
      </c>
      <c r="B3" s="623" t="str">
        <f t="shared" ref="B3:B34" si="1">pdeBulstat</f>
        <v>852220791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СЕЛЕНА ХОЛДИНГ АД</v>
      </c>
      <c r="B4" s="623" t="str">
        <f t="shared" si="1"/>
        <v>852220791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9"/>
      <c r="K4" s="623"/>
      <c r="L4" s="623"/>
      <c r="M4" s="623"/>
      <c r="N4" s="623"/>
    </row>
    <row r="5" spans="1:14">
      <c r="A5" s="623" t="str">
        <f t="shared" si="0"/>
        <v>СЕЛЕНА ХОЛДИНГ АД</v>
      </c>
      <c r="B5" s="623" t="str">
        <f t="shared" si="1"/>
        <v>852220791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СЕЛЕНА ХОЛДИНГ АД</v>
      </c>
      <c r="B6" s="623" t="str">
        <f t="shared" si="1"/>
        <v>852220791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СЕЛЕНА ХОЛДИНГ АД</v>
      </c>
      <c r="B7" s="623" t="str">
        <f t="shared" si="1"/>
        <v>852220791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СЕЛЕНА ХОЛДИНГ АД</v>
      </c>
      <c r="B8" s="623" t="str">
        <f t="shared" si="1"/>
        <v>852220791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СЕЛЕНА ХОЛДИНГ АД</v>
      </c>
      <c r="B9" s="623" t="str">
        <f t="shared" si="1"/>
        <v>852220791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СЕЛЕНА ХОЛДИНГ АД</v>
      </c>
      <c r="B10" s="623" t="str">
        <f t="shared" si="1"/>
        <v>852220791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СЕЛЕНА ХОЛДИНГ АД</v>
      </c>
      <c r="B11" s="623" t="str">
        <f t="shared" si="1"/>
        <v>852220791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СЕЛЕНА ХОЛДИНГ АД</v>
      </c>
      <c r="B12" s="623" t="str">
        <f t="shared" si="1"/>
        <v>852220791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6032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СЕЛЕНА ХОЛДИНГ АД</v>
      </c>
      <c r="B13" s="623" t="str">
        <f t="shared" si="1"/>
        <v>852220791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СЕЛЕНА ХОЛДИНГ АД</v>
      </c>
      <c r="B14" s="623" t="str">
        <f t="shared" si="1"/>
        <v>852220791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СЕЛЕНА ХОЛДИНГ АД</v>
      </c>
      <c r="B15" s="623" t="str">
        <f t="shared" si="1"/>
        <v>852220791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СЕЛЕНА ХОЛДИНГ АД</v>
      </c>
      <c r="B16" s="623" t="str">
        <f t="shared" si="1"/>
        <v>852220791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СЕЛЕНА ХОЛДИНГ АД</v>
      </c>
      <c r="B17" s="623" t="str">
        <f t="shared" si="1"/>
        <v>852220791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СЕЛЕНА ХОЛДИНГ АД</v>
      </c>
      <c r="B18" s="623" t="str">
        <f t="shared" si="1"/>
        <v>852220791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СЕЛЕНА ХОЛДИНГ АД</v>
      </c>
      <c r="B19" s="623" t="str">
        <f t="shared" si="1"/>
        <v>852220791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СЕЛЕНА ХОЛДИНГ АД</v>
      </c>
      <c r="B20" s="623" t="str">
        <f t="shared" si="1"/>
        <v>852220791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СЕЛЕНА ХОЛДИНГ АД</v>
      </c>
      <c r="B21" s="623" t="str">
        <f t="shared" si="1"/>
        <v>852220791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СЕЛЕНА ХОЛДИНГ АД</v>
      </c>
      <c r="B22" s="623" t="str">
        <f t="shared" si="1"/>
        <v>852220791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3419</v>
      </c>
    </row>
    <row r="23" spans="1:8">
      <c r="A23" s="623" t="str">
        <f t="shared" si="0"/>
        <v>СЕЛЕНА ХОЛДИНГ АД</v>
      </c>
      <c r="B23" s="623" t="str">
        <f t="shared" si="1"/>
        <v>852220791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52</v>
      </c>
    </row>
    <row r="24" spans="1:8">
      <c r="A24" s="623" t="str">
        <f t="shared" si="0"/>
        <v>СЕЛЕНА ХОЛДИНГ АД</v>
      </c>
      <c r="B24" s="623" t="str">
        <f t="shared" si="1"/>
        <v>852220791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СЕЛЕНА ХОЛДИНГ АД</v>
      </c>
      <c r="B25" s="623" t="str">
        <f t="shared" si="1"/>
        <v>852220791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СЕЛЕНА ХОЛДИНГ АД</v>
      </c>
      <c r="B26" s="623" t="str">
        <f t="shared" si="1"/>
        <v>852220791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3367</v>
      </c>
    </row>
    <row r="27" spans="1:8">
      <c r="A27" s="623" t="str">
        <f t="shared" si="0"/>
        <v>СЕЛЕНА ХОЛДИНГ АД</v>
      </c>
      <c r="B27" s="623" t="str">
        <f t="shared" si="1"/>
        <v>852220791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СЕЛЕНА ХОЛДИНГ АД</v>
      </c>
      <c r="B28" s="623" t="str">
        <f t="shared" si="1"/>
        <v>852220791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СЕЛЕНА ХОЛДИНГ АД</v>
      </c>
      <c r="B29" s="623" t="str">
        <f t="shared" si="1"/>
        <v>852220791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СЕЛЕНА ХОЛДИНГ АД</v>
      </c>
      <c r="B30" s="623" t="str">
        <f t="shared" si="1"/>
        <v>852220791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СЕЛЕНА ХОЛДИНГ АД</v>
      </c>
      <c r="B31" s="623" t="str">
        <f t="shared" si="1"/>
        <v>852220791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СЕЛЕНА ХОЛДИНГ АД</v>
      </c>
      <c r="B32" s="623" t="str">
        <f t="shared" si="1"/>
        <v>852220791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СЕЛЕНА ХОЛДИНГ АД</v>
      </c>
      <c r="B33" s="623" t="str">
        <f t="shared" si="1"/>
        <v>852220791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3419</v>
      </c>
    </row>
    <row r="34" spans="1:8">
      <c r="A34" s="623" t="str">
        <f t="shared" si="0"/>
        <v>СЕЛЕНА ХОЛДИНГ АД</v>
      </c>
      <c r="B34" s="623" t="str">
        <f t="shared" si="1"/>
        <v>852220791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СЕЛЕНА ХОЛДИНГ АД</v>
      </c>
      <c r="B35" s="623" t="str">
        <f t="shared" ref="B35:B66" si="4">pdeBulstat</f>
        <v>852220791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СЕЛЕНА ХОЛДИНГ АД</v>
      </c>
      <c r="B36" s="623" t="str">
        <f t="shared" si="4"/>
        <v>852220791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СЕЛЕНА ХОЛДИНГ АД</v>
      </c>
      <c r="B37" s="623" t="str">
        <f t="shared" si="4"/>
        <v>852220791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СЕЛЕНА ХОЛДИНГ АД</v>
      </c>
      <c r="B38" s="623" t="str">
        <f t="shared" si="4"/>
        <v>852220791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СЕЛЕНА ХОЛДИНГ АД</v>
      </c>
      <c r="B39" s="623" t="str">
        <f t="shared" si="4"/>
        <v>852220791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286</v>
      </c>
    </row>
    <row r="40" spans="1:8">
      <c r="A40" s="623" t="str">
        <f t="shared" si="3"/>
        <v>СЕЛЕНА ХОЛДИНГ АД</v>
      </c>
      <c r="B40" s="623" t="str">
        <f t="shared" si="4"/>
        <v>852220791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СЕЛЕНА ХОЛДИНГ АД</v>
      </c>
      <c r="B41" s="623" t="str">
        <f t="shared" si="4"/>
        <v>852220791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9737</v>
      </c>
    </row>
    <row r="42" spans="1:8">
      <c r="A42" s="623" t="str">
        <f t="shared" si="3"/>
        <v>СЕЛЕНА ХОЛДИНГ АД</v>
      </c>
      <c r="B42" s="623" t="str">
        <f t="shared" si="4"/>
        <v>852220791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СЕЛЕНА ХОЛДИНГ АД</v>
      </c>
      <c r="B43" s="623" t="str">
        <f t="shared" si="4"/>
        <v>852220791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СЕЛЕНА ХОЛДИНГ АД</v>
      </c>
      <c r="B44" s="623" t="str">
        <f t="shared" si="4"/>
        <v>852220791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СЕЛЕНА ХОЛДИНГ АД</v>
      </c>
      <c r="B45" s="623" t="str">
        <f t="shared" si="4"/>
        <v>852220791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СЕЛЕНА ХОЛДИНГ АД</v>
      </c>
      <c r="B46" s="623" t="str">
        <f t="shared" si="4"/>
        <v>852220791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СЕЛЕНА ХОЛДИНГ АД</v>
      </c>
      <c r="B47" s="623" t="str">
        <f t="shared" si="4"/>
        <v>852220791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СЕЛЕНА ХОЛДИНГ АД</v>
      </c>
      <c r="B48" s="623" t="str">
        <f t="shared" si="4"/>
        <v>852220791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СЕЛЕНА ХОЛДИНГ АД</v>
      </c>
      <c r="B49" s="623" t="str">
        <f t="shared" si="4"/>
        <v>852220791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0</v>
      </c>
    </row>
    <row r="50" spans="1:8">
      <c r="A50" s="623" t="str">
        <f t="shared" si="3"/>
        <v>СЕЛЕНА ХОЛДИНГ АД</v>
      </c>
      <c r="B50" s="623" t="str">
        <f t="shared" si="4"/>
        <v>852220791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312</v>
      </c>
    </row>
    <row r="51" spans="1:8">
      <c r="A51" s="623" t="str">
        <f t="shared" si="3"/>
        <v>СЕЛЕНА ХОЛДИНГ АД</v>
      </c>
      <c r="B51" s="623" t="str">
        <f t="shared" si="4"/>
        <v>852220791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3919</v>
      </c>
    </row>
    <row r="52" spans="1:8">
      <c r="A52" s="623" t="str">
        <f t="shared" si="3"/>
        <v>СЕЛЕНА ХОЛДИНГ АД</v>
      </c>
      <c r="B52" s="623" t="str">
        <f t="shared" si="4"/>
        <v>852220791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34005</v>
      </c>
    </row>
    <row r="53" spans="1:8">
      <c r="A53" s="623" t="str">
        <f t="shared" si="3"/>
        <v>СЕЛЕНА ХОЛДИНГ АД</v>
      </c>
      <c r="B53" s="623" t="str">
        <f t="shared" si="4"/>
        <v>852220791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СЕЛЕНА ХОЛДИНГ АД</v>
      </c>
      <c r="B54" s="623" t="str">
        <f t="shared" si="4"/>
        <v>852220791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0</v>
      </c>
    </row>
    <row r="55" spans="1:8">
      <c r="A55" s="623" t="str">
        <f t="shared" si="3"/>
        <v>СЕЛЕНА ХОЛДИНГ АД</v>
      </c>
      <c r="B55" s="623" t="str">
        <f t="shared" si="4"/>
        <v>852220791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СЕЛЕНА ХОЛДИНГ АД</v>
      </c>
      <c r="B56" s="623" t="str">
        <f t="shared" si="4"/>
        <v>852220791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0</v>
      </c>
    </row>
    <row r="57" spans="1:8">
      <c r="A57" s="623" t="str">
        <f t="shared" si="3"/>
        <v>СЕЛЕНА ХОЛДИНГ АД</v>
      </c>
      <c r="B57" s="623" t="str">
        <f t="shared" si="4"/>
        <v>852220791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38236</v>
      </c>
    </row>
    <row r="58" spans="1:8">
      <c r="A58" s="623" t="str">
        <f t="shared" si="3"/>
        <v>СЕЛЕНА ХОЛДИНГ АД</v>
      </c>
      <c r="B58" s="623" t="str">
        <f t="shared" si="4"/>
        <v>852220791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491</v>
      </c>
    </row>
    <row r="59" spans="1:8">
      <c r="A59" s="623" t="str">
        <f t="shared" si="3"/>
        <v>СЕЛЕНА ХОЛДИНГ АД</v>
      </c>
      <c r="B59" s="623" t="str">
        <f t="shared" si="4"/>
        <v>852220791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СЕЛЕНА ХОЛДИНГ АД</v>
      </c>
      <c r="B60" s="623" t="str">
        <f t="shared" si="4"/>
        <v>852220791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СЕЛЕНА ХОЛДИНГ АД</v>
      </c>
      <c r="B61" s="623" t="str">
        <f t="shared" si="4"/>
        <v>852220791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491</v>
      </c>
    </row>
    <row r="62" spans="1:8">
      <c r="A62" s="623" t="str">
        <f t="shared" si="3"/>
        <v>СЕЛЕНА ХОЛДИНГ АД</v>
      </c>
      <c r="B62" s="623" t="str">
        <f t="shared" si="4"/>
        <v>852220791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СЕЛЕНА ХОЛДИНГ АД</v>
      </c>
      <c r="B63" s="623" t="str">
        <f t="shared" si="4"/>
        <v>852220791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4009</v>
      </c>
    </row>
    <row r="64" spans="1:8">
      <c r="A64" s="623" t="str">
        <f t="shared" si="3"/>
        <v>СЕЛЕНА ХОЛДИНГ АД</v>
      </c>
      <c r="B64" s="623" t="str">
        <f t="shared" si="4"/>
        <v>852220791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4500</v>
      </c>
    </row>
    <row r="65" spans="1:8">
      <c r="A65" s="623" t="str">
        <f t="shared" si="3"/>
        <v>СЕЛЕНА ХОЛДИНГ АД</v>
      </c>
      <c r="B65" s="623" t="str">
        <f t="shared" si="4"/>
        <v>852220791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0</v>
      </c>
    </row>
    <row r="66" spans="1:8">
      <c r="A66" s="623" t="str">
        <f t="shared" si="3"/>
        <v>СЕЛЕНА ХОЛДИНГ АД</v>
      </c>
      <c r="B66" s="623" t="str">
        <f t="shared" si="4"/>
        <v>852220791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500</v>
      </c>
    </row>
    <row r="67" spans="1:8">
      <c r="A67" s="623" t="str">
        <f t="shared" ref="A67:A98" si="6">pdeName</f>
        <v>СЕЛЕНА ХОЛДИНГ АД</v>
      </c>
      <c r="B67" s="623" t="str">
        <f t="shared" ref="B67:B98" si="7">pdeBulstat</f>
        <v>852220791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СЕЛЕНА ХОЛДИНГ АД</v>
      </c>
      <c r="B68" s="623" t="str">
        <f t="shared" si="7"/>
        <v>852220791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СЕЛЕНА ХОЛДИНГ АД</v>
      </c>
      <c r="B69" s="623" t="str">
        <f t="shared" si="7"/>
        <v>852220791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500</v>
      </c>
    </row>
    <row r="70" spans="1:8">
      <c r="A70" s="623" t="str">
        <f t="shared" si="6"/>
        <v>СЕЛЕНА ХОЛДИНГ АД</v>
      </c>
      <c r="B70" s="623" t="str">
        <f t="shared" si="7"/>
        <v>852220791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79</v>
      </c>
    </row>
    <row r="71" spans="1:8">
      <c r="A71" s="623" t="str">
        <f t="shared" si="6"/>
        <v>СЕЛЕНА ХОЛДИНГ АД</v>
      </c>
      <c r="B71" s="623" t="str">
        <f t="shared" si="7"/>
        <v>852220791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43315</v>
      </c>
    </row>
    <row r="72" spans="1:8">
      <c r="A72" s="623" t="str">
        <f t="shared" si="6"/>
        <v>СЕЛЕНА ХОЛДИНГ АД</v>
      </c>
      <c r="B72" s="623" t="str">
        <f t="shared" si="7"/>
        <v>852220791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53052</v>
      </c>
    </row>
    <row r="73" spans="1:8">
      <c r="A73" s="623" t="str">
        <f t="shared" si="6"/>
        <v>СЕЛЕНА ХОЛДИНГ АД</v>
      </c>
      <c r="B73" s="623" t="str">
        <f t="shared" si="7"/>
        <v>852220791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908</v>
      </c>
    </row>
    <row r="74" spans="1:8">
      <c r="A74" s="623" t="str">
        <f t="shared" si="6"/>
        <v>СЕЛЕНА ХОЛДИНГ АД</v>
      </c>
      <c r="B74" s="623" t="str">
        <f t="shared" si="7"/>
        <v>852220791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СЕЛЕНА ХОЛДИНГ АД</v>
      </c>
      <c r="B75" s="623" t="str">
        <f t="shared" si="7"/>
        <v>852220791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СЕЛЕНА ХОЛДИНГ АД</v>
      </c>
      <c r="B76" s="623" t="str">
        <f t="shared" si="7"/>
        <v>852220791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СЕЛЕНА ХОЛДИНГ АД</v>
      </c>
      <c r="B77" s="623" t="str">
        <f t="shared" si="7"/>
        <v>852220791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СЕЛЕНА ХОЛДИНГ АД</v>
      </c>
      <c r="B78" s="623" t="str">
        <f t="shared" si="7"/>
        <v>852220791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СЕЛЕНА ХОЛДИНГ АД</v>
      </c>
      <c r="B79" s="623" t="str">
        <f t="shared" si="7"/>
        <v>852220791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908</v>
      </c>
    </row>
    <row r="80" spans="1:8">
      <c r="A80" s="623" t="str">
        <f t="shared" si="6"/>
        <v>СЕЛЕНА ХОЛДИНГ АД</v>
      </c>
      <c r="B80" s="623" t="str">
        <f t="shared" si="7"/>
        <v>852220791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6935</v>
      </c>
    </row>
    <row r="81" spans="1:8">
      <c r="A81" s="623" t="str">
        <f t="shared" si="6"/>
        <v>СЕЛЕНА ХОЛДИНГ АД</v>
      </c>
      <c r="B81" s="623" t="str">
        <f t="shared" si="7"/>
        <v>852220791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СЕЛЕНА ХОЛДИНГ АД</v>
      </c>
      <c r="B82" s="623" t="str">
        <f t="shared" si="7"/>
        <v>852220791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762</v>
      </c>
    </row>
    <row r="83" spans="1:8">
      <c r="A83" s="623" t="str">
        <f t="shared" si="6"/>
        <v>СЕЛЕНА ХОЛДИНГ АД</v>
      </c>
      <c r="B83" s="623" t="str">
        <f t="shared" si="7"/>
        <v>852220791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762</v>
      </c>
    </row>
    <row r="84" spans="1:8">
      <c r="A84" s="623" t="str">
        <f t="shared" si="6"/>
        <v>СЕЛЕНА ХОЛДИНГ АД</v>
      </c>
      <c r="B84" s="623" t="str">
        <f t="shared" si="7"/>
        <v>852220791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СЕЛЕНА ХОЛДИНГ АД</v>
      </c>
      <c r="B85" s="623" t="str">
        <f t="shared" si="7"/>
        <v>852220791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СЕЛЕНА ХОЛДИНГ АД</v>
      </c>
      <c r="B86" s="623" t="str">
        <f t="shared" si="7"/>
        <v>852220791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7697</v>
      </c>
    </row>
    <row r="87" spans="1:8">
      <c r="A87" s="623" t="str">
        <f t="shared" si="6"/>
        <v>СЕЛЕНА ХОЛДИНГ АД</v>
      </c>
      <c r="B87" s="623" t="str">
        <f t="shared" si="7"/>
        <v>852220791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3471</v>
      </c>
    </row>
    <row r="88" spans="1:8">
      <c r="A88" s="623" t="str">
        <f t="shared" si="6"/>
        <v>СЕЛЕНА ХОЛДИНГ АД</v>
      </c>
      <c r="B88" s="623" t="str">
        <f t="shared" si="7"/>
        <v>852220791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3929</v>
      </c>
    </row>
    <row r="89" spans="1:8">
      <c r="A89" s="623" t="str">
        <f t="shared" si="6"/>
        <v>СЕЛЕНА ХОЛДИНГ АД</v>
      </c>
      <c r="B89" s="623" t="str">
        <f t="shared" si="7"/>
        <v>852220791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-458</v>
      </c>
    </row>
    <row r="90" spans="1:8">
      <c r="A90" s="623" t="str">
        <f t="shared" si="6"/>
        <v>СЕЛЕНА ХОЛДИНГ АД</v>
      </c>
      <c r="B90" s="623" t="str">
        <f t="shared" si="7"/>
        <v>852220791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СЕЛЕНА ХОЛДИНГ АД</v>
      </c>
      <c r="B91" s="623" t="str">
        <f t="shared" si="7"/>
        <v>852220791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319</v>
      </c>
    </row>
    <row r="92" spans="1:8">
      <c r="A92" s="623" t="str">
        <f t="shared" si="6"/>
        <v>СЕЛЕНА ХОЛДИНГ АД</v>
      </c>
      <c r="B92" s="623" t="str">
        <f t="shared" si="7"/>
        <v>852220791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СЕЛЕНА ХОЛДИНГ АД</v>
      </c>
      <c r="B93" s="623" t="str">
        <f t="shared" si="7"/>
        <v>852220791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3790</v>
      </c>
    </row>
    <row r="94" spans="1:8">
      <c r="A94" s="623" t="str">
        <f t="shared" si="6"/>
        <v>СЕЛЕНА ХОЛДИНГ АД</v>
      </c>
      <c r="B94" s="623" t="str">
        <f t="shared" si="7"/>
        <v>852220791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12395</v>
      </c>
    </row>
    <row r="95" spans="1:8">
      <c r="A95" s="623" t="str">
        <f t="shared" si="6"/>
        <v>СЕЛЕНА ХОЛДИНГ АД</v>
      </c>
      <c r="B95" s="623" t="str">
        <f t="shared" si="7"/>
        <v>852220791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СЕЛЕНА ХОЛДИНГ АД</v>
      </c>
      <c r="B96" s="623" t="str">
        <f t="shared" si="7"/>
        <v>852220791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СЕЛЕНА ХОЛДИНГ АД</v>
      </c>
      <c r="B97" s="623" t="str">
        <f t="shared" si="7"/>
        <v>852220791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2495</v>
      </c>
    </row>
    <row r="98" spans="1:8">
      <c r="A98" s="623" t="str">
        <f t="shared" si="6"/>
        <v>СЕЛЕНА ХОЛДИНГ АД</v>
      </c>
      <c r="B98" s="623" t="str">
        <f t="shared" si="7"/>
        <v>852220791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СЕЛЕНА ХОЛДИНГ АД</v>
      </c>
      <c r="B99" s="623" t="str">
        <f t="shared" ref="B99:B125" si="10">pdeBulstat</f>
        <v>852220791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СЕЛЕНА ХОЛДИНГ АД</v>
      </c>
      <c r="B100" s="623" t="str">
        <f t="shared" si="10"/>
        <v>852220791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17000</v>
      </c>
    </row>
    <row r="101" spans="1:8">
      <c r="A101" s="623" t="str">
        <f t="shared" si="9"/>
        <v>СЕЛЕНА ХОЛДИНГ АД</v>
      </c>
      <c r="B101" s="623" t="str">
        <f t="shared" si="10"/>
        <v>852220791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СЕЛЕНА ХОЛДИНГ АД</v>
      </c>
      <c r="B102" s="623" t="str">
        <f t="shared" si="10"/>
        <v>852220791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19495</v>
      </c>
    </row>
    <row r="103" spans="1:8">
      <c r="A103" s="623" t="str">
        <f t="shared" si="9"/>
        <v>СЕЛЕНА ХОЛДИНГ АД</v>
      </c>
      <c r="B103" s="623" t="str">
        <f t="shared" si="10"/>
        <v>852220791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СЕЛЕНА ХОЛДИНГ АД</v>
      </c>
      <c r="B104" s="623" t="str">
        <f t="shared" si="10"/>
        <v>852220791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СЕЛЕНА ХОЛДИНГ АД</v>
      </c>
      <c r="B105" s="623" t="str">
        <f t="shared" si="10"/>
        <v>852220791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264</v>
      </c>
    </row>
    <row r="106" spans="1:8">
      <c r="A106" s="623" t="str">
        <f t="shared" si="9"/>
        <v>СЕЛЕНА ХОЛДИНГ АД</v>
      </c>
      <c r="B106" s="623" t="str">
        <f t="shared" si="10"/>
        <v>852220791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СЕЛЕНА ХОЛДИНГ АД</v>
      </c>
      <c r="B107" s="623" t="str">
        <f t="shared" si="10"/>
        <v>852220791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19759</v>
      </c>
    </row>
    <row r="108" spans="1:8">
      <c r="A108" s="623" t="str">
        <f t="shared" si="9"/>
        <v>СЕЛЕНА ХОЛДИНГ АД</v>
      </c>
      <c r="B108" s="623" t="str">
        <f t="shared" si="10"/>
        <v>852220791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0</v>
      </c>
    </row>
    <row r="109" spans="1:8">
      <c r="A109" s="623" t="str">
        <f t="shared" si="9"/>
        <v>СЕЛЕНА ХОЛДИНГ АД</v>
      </c>
      <c r="B109" s="623" t="str">
        <f t="shared" si="10"/>
        <v>852220791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3317</v>
      </c>
    </row>
    <row r="110" spans="1:8">
      <c r="A110" s="623" t="str">
        <f t="shared" si="9"/>
        <v>СЕЛЕНА ХОЛДИНГ АД</v>
      </c>
      <c r="B110" s="623" t="str">
        <f t="shared" si="10"/>
        <v>852220791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17581</v>
      </c>
    </row>
    <row r="111" spans="1:8">
      <c r="A111" s="623" t="str">
        <f t="shared" si="9"/>
        <v>СЕЛЕНА ХОЛДИНГ АД</v>
      </c>
      <c r="B111" s="623" t="str">
        <f t="shared" si="10"/>
        <v>852220791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122</v>
      </c>
    </row>
    <row r="112" spans="1:8">
      <c r="A112" s="623" t="str">
        <f t="shared" si="9"/>
        <v>СЕЛЕНА ХОЛДИНГ АД</v>
      </c>
      <c r="B112" s="623" t="str">
        <f t="shared" si="10"/>
        <v>852220791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16129</v>
      </c>
    </row>
    <row r="113" spans="1:8">
      <c r="A113" s="623" t="str">
        <f t="shared" si="9"/>
        <v>СЕЛЕНА ХОЛДИНГ АД</v>
      </c>
      <c r="B113" s="623" t="str">
        <f t="shared" si="10"/>
        <v>852220791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1323</v>
      </c>
    </row>
    <row r="114" spans="1:8">
      <c r="A114" s="623" t="str">
        <f t="shared" si="9"/>
        <v>СЕЛЕНА ХОЛДИНГ АД</v>
      </c>
      <c r="B114" s="623" t="str">
        <f t="shared" si="10"/>
        <v>852220791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СЕЛЕНА ХОЛДИНГ АД</v>
      </c>
      <c r="B115" s="623" t="str">
        <f t="shared" si="10"/>
        <v>852220791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4</v>
      </c>
    </row>
    <row r="116" spans="1:8">
      <c r="A116" s="623" t="str">
        <f t="shared" si="9"/>
        <v>СЕЛЕНА ХОЛДИНГ АД</v>
      </c>
      <c r="B116" s="623" t="str">
        <f t="shared" si="10"/>
        <v>852220791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1</v>
      </c>
    </row>
    <row r="117" spans="1:8">
      <c r="A117" s="623" t="str">
        <f t="shared" si="9"/>
        <v>СЕЛЕНА ХОЛДИНГ АД</v>
      </c>
      <c r="B117" s="623" t="str">
        <f t="shared" si="10"/>
        <v>852220791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2</v>
      </c>
    </row>
    <row r="118" spans="1:8">
      <c r="A118" s="623" t="str">
        <f t="shared" si="9"/>
        <v>СЕЛЕНА ХОЛДИНГ АД</v>
      </c>
      <c r="B118" s="623" t="str">
        <f t="shared" si="10"/>
        <v>852220791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0</v>
      </c>
    </row>
    <row r="119" spans="1:8">
      <c r="A119" s="623" t="str">
        <f t="shared" si="9"/>
        <v>СЕЛЕНА ХОЛДИНГ АД</v>
      </c>
      <c r="B119" s="623" t="str">
        <f t="shared" si="10"/>
        <v>852220791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СЕЛЕНА ХОЛДИНГ АД</v>
      </c>
      <c r="B120" s="623" t="str">
        <f t="shared" si="10"/>
        <v>852220791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20898</v>
      </c>
    </row>
    <row r="121" spans="1:8">
      <c r="A121" s="623" t="str">
        <f t="shared" si="9"/>
        <v>СЕЛЕНА ХОЛДИНГ АД</v>
      </c>
      <c r="B121" s="623" t="str">
        <f t="shared" si="10"/>
        <v>852220791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СЕЛЕНА ХОЛДИНГ АД</v>
      </c>
      <c r="B122" s="623" t="str">
        <f t="shared" si="10"/>
        <v>852220791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СЕЛЕНА ХОЛДИНГ АД</v>
      </c>
      <c r="B123" s="623" t="str">
        <f t="shared" si="10"/>
        <v>852220791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СЕЛЕНА ХОЛДИНГ АД</v>
      </c>
      <c r="B124" s="623" t="str">
        <f t="shared" si="10"/>
        <v>852220791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20898</v>
      </c>
    </row>
    <row r="125" spans="1:8">
      <c r="A125" s="623" t="str">
        <f t="shared" si="9"/>
        <v>СЕЛЕНА ХОЛДИНГ АД</v>
      </c>
      <c r="B125" s="623" t="str">
        <f t="shared" si="10"/>
        <v>852220791</v>
      </c>
      <c r="C125" s="627">
        <f t="shared" si="11"/>
        <v>46022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53052</v>
      </c>
    </row>
    <row r="126" spans="1:8" s="442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СЕЛЕНА ХОЛДИНГ АД</v>
      </c>
      <c r="B127" s="623" t="str">
        <f t="shared" ref="B127:B158" si="13">pdeBulstat</f>
        <v>852220791</v>
      </c>
      <c r="C127" s="627">
        <f t="shared" ref="C127:C158" si="14">endDate</f>
        <v>46022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0</v>
      </c>
    </row>
    <row r="128" spans="1:8">
      <c r="A128" s="623" t="str">
        <f t="shared" si="12"/>
        <v>СЕЛЕНА ХОЛДИНГ АД</v>
      </c>
      <c r="B128" s="623" t="str">
        <f t="shared" si="13"/>
        <v>852220791</v>
      </c>
      <c r="C128" s="627">
        <f t="shared" si="14"/>
        <v>46022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291</v>
      </c>
    </row>
    <row r="129" spans="1:8">
      <c r="A129" s="623" t="str">
        <f t="shared" si="12"/>
        <v>СЕЛЕНА ХОЛДИНГ АД</v>
      </c>
      <c r="B129" s="623" t="str">
        <f t="shared" si="13"/>
        <v>852220791</v>
      </c>
      <c r="C129" s="627">
        <f t="shared" si="14"/>
        <v>46022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СЕЛЕНА ХОЛДИНГ АД</v>
      </c>
      <c r="B130" s="623" t="str">
        <f t="shared" si="13"/>
        <v>852220791</v>
      </c>
      <c r="C130" s="627">
        <f t="shared" si="14"/>
        <v>46022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35</v>
      </c>
    </row>
    <row r="131" spans="1:8">
      <c r="A131" s="623" t="str">
        <f t="shared" si="12"/>
        <v>СЕЛЕНА ХОЛДИНГ АД</v>
      </c>
      <c r="B131" s="623" t="str">
        <f t="shared" si="13"/>
        <v>852220791</v>
      </c>
      <c r="C131" s="627">
        <f t="shared" si="14"/>
        <v>46022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7</v>
      </c>
    </row>
    <row r="132" spans="1:8">
      <c r="A132" s="623" t="str">
        <f t="shared" si="12"/>
        <v>СЕЛЕНА ХОЛДИНГ АД</v>
      </c>
      <c r="B132" s="623" t="str">
        <f t="shared" si="13"/>
        <v>852220791</v>
      </c>
      <c r="C132" s="627">
        <f t="shared" si="14"/>
        <v>46022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СЕЛЕНА ХОЛДИНГ АД</v>
      </c>
      <c r="B133" s="623" t="str">
        <f t="shared" si="13"/>
        <v>852220791</v>
      </c>
      <c r="C133" s="627">
        <f t="shared" si="14"/>
        <v>46022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СЕЛЕНА ХОЛДИНГ АД</v>
      </c>
      <c r="B134" s="623" t="str">
        <f t="shared" si="13"/>
        <v>852220791</v>
      </c>
      <c r="C134" s="627">
        <f t="shared" si="14"/>
        <v>46022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0</v>
      </c>
    </row>
    <row r="135" spans="1:8">
      <c r="A135" s="623" t="str">
        <f t="shared" si="12"/>
        <v>СЕЛЕНА ХОЛДИНГ АД</v>
      </c>
      <c r="B135" s="623" t="str">
        <f t="shared" si="13"/>
        <v>852220791</v>
      </c>
      <c r="C135" s="627">
        <f t="shared" si="14"/>
        <v>46022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СЕЛЕНА ХОЛДИНГ АД</v>
      </c>
      <c r="B136" s="623" t="str">
        <f t="shared" si="13"/>
        <v>852220791</v>
      </c>
      <c r="C136" s="627">
        <f t="shared" si="14"/>
        <v>46022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СЕЛЕНА ХОЛДИНГ АД</v>
      </c>
      <c r="B137" s="623" t="str">
        <f t="shared" si="13"/>
        <v>852220791</v>
      </c>
      <c r="C137" s="627">
        <f t="shared" si="14"/>
        <v>46022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333</v>
      </c>
    </row>
    <row r="138" spans="1:8">
      <c r="A138" s="623" t="str">
        <f t="shared" si="12"/>
        <v>СЕЛЕНА ХОЛДИНГ АД</v>
      </c>
      <c r="B138" s="623" t="str">
        <f t="shared" si="13"/>
        <v>852220791</v>
      </c>
      <c r="C138" s="627">
        <f t="shared" si="14"/>
        <v>46022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1969</v>
      </c>
    </row>
    <row r="139" spans="1:8">
      <c r="A139" s="623" t="str">
        <f t="shared" si="12"/>
        <v>СЕЛЕНА ХОЛДИНГ АД</v>
      </c>
      <c r="B139" s="623" t="str">
        <f t="shared" si="13"/>
        <v>852220791</v>
      </c>
      <c r="C139" s="627">
        <f t="shared" si="14"/>
        <v>46022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43</v>
      </c>
    </row>
    <row r="140" spans="1:8">
      <c r="A140" s="623" t="str">
        <f t="shared" si="12"/>
        <v>СЕЛЕНА ХОЛДИНГ АД</v>
      </c>
      <c r="B140" s="623" t="str">
        <f t="shared" si="13"/>
        <v>852220791</v>
      </c>
      <c r="C140" s="627">
        <f t="shared" si="14"/>
        <v>46022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СЕЛЕНА ХОЛДИНГ АД</v>
      </c>
      <c r="B141" s="623" t="str">
        <f t="shared" si="13"/>
        <v>852220791</v>
      </c>
      <c r="C141" s="627">
        <f t="shared" si="14"/>
        <v>46022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27</v>
      </c>
    </row>
    <row r="142" spans="1:8">
      <c r="A142" s="623" t="str">
        <f t="shared" si="12"/>
        <v>СЕЛЕНА ХОЛДИНГ АД</v>
      </c>
      <c r="B142" s="623" t="str">
        <f t="shared" si="13"/>
        <v>852220791</v>
      </c>
      <c r="C142" s="627">
        <f t="shared" si="14"/>
        <v>46022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2039</v>
      </c>
    </row>
    <row r="143" spans="1:8">
      <c r="A143" s="623" t="str">
        <f t="shared" si="12"/>
        <v>СЕЛЕНА ХОЛДИНГ АД</v>
      </c>
      <c r="B143" s="623" t="str">
        <f t="shared" si="13"/>
        <v>852220791</v>
      </c>
      <c r="C143" s="627">
        <f t="shared" si="14"/>
        <v>46022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2372</v>
      </c>
    </row>
    <row r="144" spans="1:8">
      <c r="A144" s="623" t="str">
        <f t="shared" si="12"/>
        <v>СЕЛЕНА ХОЛДИНГ АД</v>
      </c>
      <c r="B144" s="623" t="str">
        <f t="shared" si="13"/>
        <v>852220791</v>
      </c>
      <c r="C144" s="627">
        <f t="shared" si="14"/>
        <v>46022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354</v>
      </c>
    </row>
    <row r="145" spans="1:8">
      <c r="A145" s="623" t="str">
        <f t="shared" si="12"/>
        <v>СЕЛЕНА ХОЛДИНГ АД</v>
      </c>
      <c r="B145" s="623" t="str">
        <f t="shared" si="13"/>
        <v>852220791</v>
      </c>
      <c r="C145" s="627">
        <f t="shared" si="14"/>
        <v>46022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СЕЛЕНА ХОЛДИНГ АД</v>
      </c>
      <c r="B146" s="623" t="str">
        <f t="shared" si="13"/>
        <v>852220791</v>
      </c>
      <c r="C146" s="627">
        <f t="shared" si="14"/>
        <v>46022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СЕЛЕНА ХОЛДИНГ АД</v>
      </c>
      <c r="B147" s="623" t="str">
        <f t="shared" si="13"/>
        <v>852220791</v>
      </c>
      <c r="C147" s="627">
        <f t="shared" si="14"/>
        <v>46022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2372</v>
      </c>
    </row>
    <row r="148" spans="1:8">
      <c r="A148" s="623" t="str">
        <f t="shared" si="12"/>
        <v>СЕЛЕНА ХОЛДИНГ АД</v>
      </c>
      <c r="B148" s="623" t="str">
        <f t="shared" si="13"/>
        <v>852220791</v>
      </c>
      <c r="C148" s="627">
        <f t="shared" si="14"/>
        <v>46022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354</v>
      </c>
    </row>
    <row r="149" spans="1:8">
      <c r="A149" s="623" t="str">
        <f t="shared" si="12"/>
        <v>СЕЛЕНА ХОЛДИНГ АД</v>
      </c>
      <c r="B149" s="623" t="str">
        <f t="shared" si="13"/>
        <v>852220791</v>
      </c>
      <c r="C149" s="627">
        <f t="shared" si="14"/>
        <v>46022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35</v>
      </c>
    </row>
    <row r="150" spans="1:8">
      <c r="A150" s="623" t="str">
        <f t="shared" si="12"/>
        <v>СЕЛЕНА ХОЛДИНГ АД</v>
      </c>
      <c r="B150" s="623" t="str">
        <f t="shared" si="13"/>
        <v>852220791</v>
      </c>
      <c r="C150" s="627">
        <f t="shared" si="14"/>
        <v>46022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СЕЛЕНА ХОЛДИНГ АД</v>
      </c>
      <c r="B151" s="623" t="str">
        <f t="shared" si="13"/>
        <v>852220791</v>
      </c>
      <c r="C151" s="627">
        <f t="shared" si="14"/>
        <v>46022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35</v>
      </c>
    </row>
    <row r="152" spans="1:8">
      <c r="A152" s="623" t="str">
        <f t="shared" si="12"/>
        <v>СЕЛЕНА ХОЛДИНГ АД</v>
      </c>
      <c r="B152" s="623" t="str">
        <f t="shared" si="13"/>
        <v>852220791</v>
      </c>
      <c r="C152" s="627">
        <f t="shared" si="14"/>
        <v>46022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СЕЛЕНА ХОЛДИНГ АД</v>
      </c>
      <c r="B153" s="623" t="str">
        <f t="shared" si="13"/>
        <v>852220791</v>
      </c>
      <c r="C153" s="627">
        <f t="shared" si="14"/>
        <v>46022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319</v>
      </c>
    </row>
    <row r="154" spans="1:8">
      <c r="A154" s="623" t="str">
        <f t="shared" si="12"/>
        <v>СЕЛЕНА ХОЛДИНГ АД</v>
      </c>
      <c r="B154" s="623" t="str">
        <f t="shared" si="13"/>
        <v>852220791</v>
      </c>
      <c r="C154" s="627">
        <f t="shared" si="14"/>
        <v>46022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СЕЛЕНА ХОЛДИНГ АД</v>
      </c>
      <c r="B155" s="623" t="str">
        <f t="shared" si="13"/>
        <v>852220791</v>
      </c>
      <c r="C155" s="627">
        <f t="shared" si="14"/>
        <v>46022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319</v>
      </c>
    </row>
    <row r="156" spans="1:8">
      <c r="A156" s="623" t="str">
        <f t="shared" si="12"/>
        <v>СЕЛЕНА ХОЛДИНГ АД</v>
      </c>
      <c r="B156" s="623" t="str">
        <f t="shared" si="13"/>
        <v>852220791</v>
      </c>
      <c r="C156" s="627">
        <f t="shared" si="14"/>
        <v>46022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2726</v>
      </c>
    </row>
    <row r="157" spans="1:8">
      <c r="A157" s="623" t="str">
        <f t="shared" si="12"/>
        <v>СЕЛЕНА ХОЛДИНГ АД</v>
      </c>
      <c r="B157" s="623" t="str">
        <f t="shared" si="13"/>
        <v>852220791</v>
      </c>
      <c r="C157" s="627">
        <f t="shared" si="14"/>
        <v>46022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СЕЛЕНА ХОЛДИНГ АД</v>
      </c>
      <c r="B158" s="623" t="str">
        <f t="shared" si="13"/>
        <v>852220791</v>
      </c>
      <c r="C158" s="627">
        <f t="shared" si="14"/>
        <v>46022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СЕЛЕНА ХОЛДИНГ АД</v>
      </c>
      <c r="B159" s="623" t="str">
        <f t="shared" ref="B159:B179" si="16">pdeBulstat</f>
        <v>852220791</v>
      </c>
      <c r="C159" s="627">
        <f t="shared" ref="C159:C179" si="17">endDate</f>
        <v>46022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0</v>
      </c>
    </row>
    <row r="160" spans="1:8">
      <c r="A160" s="623" t="str">
        <f t="shared" si="15"/>
        <v>СЕЛЕНА ХОЛДИНГ АД</v>
      </c>
      <c r="B160" s="623" t="str">
        <f t="shared" si="16"/>
        <v>852220791</v>
      </c>
      <c r="C160" s="627">
        <f t="shared" si="17"/>
        <v>46022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567</v>
      </c>
    </row>
    <row r="161" spans="1:8">
      <c r="A161" s="623" t="str">
        <f t="shared" si="15"/>
        <v>СЕЛЕНА ХОЛДИНГ АД</v>
      </c>
      <c r="B161" s="623" t="str">
        <f t="shared" si="16"/>
        <v>852220791</v>
      </c>
      <c r="C161" s="627">
        <f t="shared" si="17"/>
        <v>46022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567</v>
      </c>
    </row>
    <row r="162" spans="1:8">
      <c r="A162" s="623" t="str">
        <f t="shared" si="15"/>
        <v>СЕЛЕНА ХОЛДИНГ АД</v>
      </c>
      <c r="B162" s="623" t="str">
        <f t="shared" si="16"/>
        <v>852220791</v>
      </c>
      <c r="C162" s="627">
        <f t="shared" si="17"/>
        <v>46022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СЕЛЕНА ХОЛДИНГ АД</v>
      </c>
      <c r="B163" s="623" t="str">
        <f t="shared" si="16"/>
        <v>852220791</v>
      </c>
      <c r="C163" s="627">
        <f t="shared" si="17"/>
        <v>46022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СЕЛЕНА ХОЛДИНГ АД</v>
      </c>
      <c r="B164" s="623" t="str">
        <f t="shared" si="16"/>
        <v>852220791</v>
      </c>
      <c r="C164" s="627">
        <f t="shared" si="17"/>
        <v>46022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1896</v>
      </c>
    </row>
    <row r="165" spans="1:8">
      <c r="A165" s="623" t="str">
        <f t="shared" si="15"/>
        <v>СЕЛЕНА ХОЛДИНГ АД</v>
      </c>
      <c r="B165" s="623" t="str">
        <f t="shared" si="16"/>
        <v>852220791</v>
      </c>
      <c r="C165" s="627">
        <f t="shared" si="17"/>
        <v>46022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СЕЛЕНА ХОЛДИНГ АД</v>
      </c>
      <c r="B166" s="623" t="str">
        <f t="shared" si="16"/>
        <v>852220791</v>
      </c>
      <c r="C166" s="627">
        <f t="shared" si="17"/>
        <v>46022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263</v>
      </c>
    </row>
    <row r="167" spans="1:8">
      <c r="A167" s="623" t="str">
        <f t="shared" si="15"/>
        <v>СЕЛЕНА ХОЛДИНГ АД</v>
      </c>
      <c r="B167" s="623" t="str">
        <f t="shared" si="16"/>
        <v>852220791</v>
      </c>
      <c r="C167" s="627">
        <f t="shared" si="17"/>
        <v>46022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СЕЛЕНА ХОЛДИНГ АД</v>
      </c>
      <c r="B168" s="623" t="str">
        <f t="shared" si="16"/>
        <v>852220791</v>
      </c>
      <c r="C168" s="627">
        <f t="shared" si="17"/>
        <v>46022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СЕЛЕНА ХОЛДИНГ АД</v>
      </c>
      <c r="B169" s="623" t="str">
        <f t="shared" si="16"/>
        <v>852220791</v>
      </c>
      <c r="C169" s="627">
        <f t="shared" si="17"/>
        <v>46022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2159</v>
      </c>
    </row>
    <row r="170" spans="1:8">
      <c r="A170" s="623" t="str">
        <f t="shared" si="15"/>
        <v>СЕЛЕНА ХОЛДИНГ АД</v>
      </c>
      <c r="B170" s="623" t="str">
        <f t="shared" si="16"/>
        <v>852220791</v>
      </c>
      <c r="C170" s="627">
        <f t="shared" si="17"/>
        <v>46022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2726</v>
      </c>
    </row>
    <row r="171" spans="1:8">
      <c r="A171" s="623" t="str">
        <f t="shared" si="15"/>
        <v>СЕЛЕНА ХОЛДИНГ АД</v>
      </c>
      <c r="B171" s="623" t="str">
        <f t="shared" si="16"/>
        <v>852220791</v>
      </c>
      <c r="C171" s="627">
        <f t="shared" si="17"/>
        <v>46022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СЕЛЕНА ХОЛДИНГ АД</v>
      </c>
      <c r="B172" s="623" t="str">
        <f t="shared" si="16"/>
        <v>852220791</v>
      </c>
      <c r="C172" s="627">
        <f t="shared" si="17"/>
        <v>46022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СЕЛЕНА ХОЛДИНГ АД</v>
      </c>
      <c r="B173" s="623" t="str">
        <f t="shared" si="16"/>
        <v>852220791</v>
      </c>
      <c r="C173" s="627">
        <f t="shared" si="17"/>
        <v>46022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СЕЛЕНА ХОЛДИНГ АД</v>
      </c>
      <c r="B174" s="623" t="str">
        <f t="shared" si="16"/>
        <v>852220791</v>
      </c>
      <c r="C174" s="627">
        <f t="shared" si="17"/>
        <v>46022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2726</v>
      </c>
    </row>
    <row r="175" spans="1:8">
      <c r="A175" s="623" t="str">
        <f t="shared" si="15"/>
        <v>СЕЛЕНА ХОЛДИНГ АД</v>
      </c>
      <c r="B175" s="623" t="str">
        <f t="shared" si="16"/>
        <v>852220791</v>
      </c>
      <c r="C175" s="627">
        <f t="shared" si="17"/>
        <v>46022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СЕЛЕНА ХОЛДИНГ АД</v>
      </c>
      <c r="B176" s="623" t="str">
        <f t="shared" si="16"/>
        <v>852220791</v>
      </c>
      <c r="C176" s="627">
        <f t="shared" si="17"/>
        <v>46022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СЕЛЕНА ХОЛДИНГ АД</v>
      </c>
      <c r="B177" s="623" t="str">
        <f t="shared" si="16"/>
        <v>852220791</v>
      </c>
      <c r="C177" s="627">
        <f t="shared" si="17"/>
        <v>46022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СЕЛЕНА ХОЛДИНГ АД</v>
      </c>
      <c r="B178" s="623" t="str">
        <f t="shared" si="16"/>
        <v>852220791</v>
      </c>
      <c r="C178" s="627">
        <f t="shared" si="17"/>
        <v>46022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СЕЛЕНА ХОЛДИНГ АД</v>
      </c>
      <c r="B179" s="623" t="str">
        <f t="shared" si="16"/>
        <v>852220791</v>
      </c>
      <c r="C179" s="627">
        <f t="shared" si="17"/>
        <v>46022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2726</v>
      </c>
    </row>
    <row r="180" spans="1:8" s="442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СЕЛЕНА ХОЛДИНГ АД</v>
      </c>
      <c r="B181" s="623" t="str">
        <f t="shared" ref="B181:B216" si="19">pdeBulstat</f>
        <v>852220791</v>
      </c>
      <c r="C181" s="627">
        <f t="shared" ref="C181:C216" si="20">endDate</f>
        <v>46022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0</v>
      </c>
    </row>
    <row r="182" spans="1:8">
      <c r="A182" s="623" t="str">
        <f t="shared" si="18"/>
        <v>СЕЛЕНА ХОЛДИНГ АД</v>
      </c>
      <c r="B182" s="623" t="str">
        <f t="shared" si="19"/>
        <v>852220791</v>
      </c>
      <c r="C182" s="627">
        <f t="shared" si="20"/>
        <v>46022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-110</v>
      </c>
    </row>
    <row r="183" spans="1:8">
      <c r="A183" s="623" t="str">
        <f t="shared" si="18"/>
        <v>СЕЛЕНА ХОЛДИНГ АД</v>
      </c>
      <c r="B183" s="623" t="str">
        <f t="shared" si="19"/>
        <v>852220791</v>
      </c>
      <c r="C183" s="627">
        <f t="shared" si="20"/>
        <v>46022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СЕЛЕНА ХОЛДИНГ АД</v>
      </c>
      <c r="B184" s="623" t="str">
        <f t="shared" si="19"/>
        <v>852220791</v>
      </c>
      <c r="C184" s="627">
        <f t="shared" si="20"/>
        <v>46022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-151</v>
      </c>
    </row>
    <row r="185" spans="1:8">
      <c r="A185" s="623" t="str">
        <f t="shared" si="18"/>
        <v>СЕЛЕНА ХОЛДИНГ АД</v>
      </c>
      <c r="B185" s="623" t="str">
        <f t="shared" si="19"/>
        <v>852220791</v>
      </c>
      <c r="C185" s="627">
        <f t="shared" si="20"/>
        <v>46022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-4</v>
      </c>
    </row>
    <row r="186" spans="1:8">
      <c r="A186" s="623" t="str">
        <f t="shared" si="18"/>
        <v>СЕЛЕНА ХОЛДИНГ АД</v>
      </c>
      <c r="B186" s="623" t="str">
        <f t="shared" si="19"/>
        <v>852220791</v>
      </c>
      <c r="C186" s="627">
        <f t="shared" si="20"/>
        <v>46022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СЕЛЕНА ХОЛДИНГ АД</v>
      </c>
      <c r="B187" s="623" t="str">
        <f t="shared" si="19"/>
        <v>852220791</v>
      </c>
      <c r="C187" s="627">
        <f t="shared" si="20"/>
        <v>46022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СЕЛЕНА ХОЛДИНГ АД</v>
      </c>
      <c r="B188" s="623" t="str">
        <f t="shared" si="19"/>
        <v>852220791</v>
      </c>
      <c r="C188" s="627">
        <f t="shared" si="20"/>
        <v>46022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СЕЛЕНА ХОЛДИНГ АД</v>
      </c>
      <c r="B189" s="623" t="str">
        <f t="shared" si="19"/>
        <v>852220791</v>
      </c>
      <c r="C189" s="627">
        <f t="shared" si="20"/>
        <v>46022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СЕЛЕНА ХОЛДИНГ АД</v>
      </c>
      <c r="B190" s="623" t="str">
        <f t="shared" si="19"/>
        <v>852220791</v>
      </c>
      <c r="C190" s="627">
        <f t="shared" si="20"/>
        <v>46022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0</v>
      </c>
    </row>
    <row r="191" spans="1:8">
      <c r="A191" s="623" t="str">
        <f t="shared" si="18"/>
        <v>СЕЛЕНА ХОЛДИНГ АД</v>
      </c>
      <c r="B191" s="623" t="str">
        <f t="shared" si="19"/>
        <v>852220791</v>
      </c>
      <c r="C191" s="627">
        <f t="shared" si="20"/>
        <v>46022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-265</v>
      </c>
    </row>
    <row r="192" spans="1:8">
      <c r="A192" s="623" t="str">
        <f t="shared" si="18"/>
        <v>СЕЛЕНА ХОЛДИНГ АД</v>
      </c>
      <c r="B192" s="623" t="str">
        <f t="shared" si="19"/>
        <v>852220791</v>
      </c>
      <c r="C192" s="627">
        <f t="shared" si="20"/>
        <v>46022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0</v>
      </c>
    </row>
    <row r="193" spans="1:8">
      <c r="A193" s="623" t="str">
        <f t="shared" si="18"/>
        <v>СЕЛЕНА ХОЛДИНГ АД</v>
      </c>
      <c r="B193" s="623" t="str">
        <f t="shared" si="19"/>
        <v>852220791</v>
      </c>
      <c r="C193" s="627">
        <f t="shared" si="20"/>
        <v>46022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СЕЛЕНА ХОЛДИНГ АД</v>
      </c>
      <c r="B194" s="623" t="str">
        <f t="shared" si="19"/>
        <v>852220791</v>
      </c>
      <c r="C194" s="627">
        <f t="shared" si="20"/>
        <v>46022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СЕЛЕНА ХОЛДИНГ АД</v>
      </c>
      <c r="B195" s="623" t="str">
        <f t="shared" si="19"/>
        <v>852220791</v>
      </c>
      <c r="C195" s="627">
        <f t="shared" si="20"/>
        <v>46022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СЕЛЕНА ХОЛДИНГ АД</v>
      </c>
      <c r="B196" s="623" t="str">
        <f t="shared" si="19"/>
        <v>852220791</v>
      </c>
      <c r="C196" s="627">
        <f t="shared" si="20"/>
        <v>46022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60</v>
      </c>
    </row>
    <row r="197" spans="1:8">
      <c r="A197" s="623" t="str">
        <f t="shared" si="18"/>
        <v>СЕЛЕНА ХОЛДИНГ АД</v>
      </c>
      <c r="B197" s="623" t="str">
        <f t="shared" si="19"/>
        <v>852220791</v>
      </c>
      <c r="C197" s="627">
        <f t="shared" si="20"/>
        <v>46022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-1410</v>
      </c>
    </row>
    <row r="198" spans="1:8">
      <c r="A198" s="623" t="str">
        <f t="shared" si="18"/>
        <v>СЕЛЕНА ХОЛДИНГ АД</v>
      </c>
      <c r="B198" s="623" t="str">
        <f t="shared" si="19"/>
        <v>852220791</v>
      </c>
      <c r="C198" s="627">
        <f t="shared" si="20"/>
        <v>46022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8471</v>
      </c>
    </row>
    <row r="199" spans="1:8">
      <c r="A199" s="623" t="str">
        <f t="shared" si="18"/>
        <v>СЕЛЕНА ХОЛДИНГ АД</v>
      </c>
      <c r="B199" s="623" t="str">
        <f t="shared" si="19"/>
        <v>852220791</v>
      </c>
      <c r="C199" s="627">
        <f t="shared" si="20"/>
        <v>46022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СЕЛЕНА ХОЛДИНГ АД</v>
      </c>
      <c r="B200" s="623" t="str">
        <f t="shared" si="19"/>
        <v>852220791</v>
      </c>
      <c r="C200" s="627">
        <f t="shared" si="20"/>
        <v>46022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СЕЛЕНА ХОЛДИНГ АД</v>
      </c>
      <c r="B201" s="623" t="str">
        <f t="shared" si="19"/>
        <v>852220791</v>
      </c>
      <c r="C201" s="627">
        <f t="shared" si="20"/>
        <v>46022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СЕЛЕНА ХОЛДИНГ АД</v>
      </c>
      <c r="B202" s="623" t="str">
        <f t="shared" si="19"/>
        <v>852220791</v>
      </c>
      <c r="C202" s="627">
        <f t="shared" si="20"/>
        <v>46022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7121</v>
      </c>
    </row>
    <row r="203" spans="1:8">
      <c r="A203" s="623" t="str">
        <f t="shared" si="18"/>
        <v>СЕЛЕНА ХОЛДИНГ АД</v>
      </c>
      <c r="B203" s="623" t="str">
        <f t="shared" si="19"/>
        <v>852220791</v>
      </c>
      <c r="C203" s="627">
        <f t="shared" si="20"/>
        <v>46022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16239</v>
      </c>
    </row>
    <row r="204" spans="1:8">
      <c r="A204" s="623" t="str">
        <f t="shared" si="18"/>
        <v>СЕЛЕНА ХОЛДИНГ АД</v>
      </c>
      <c r="B204" s="623" t="str">
        <f t="shared" si="19"/>
        <v>852220791</v>
      </c>
      <c r="C204" s="627">
        <f t="shared" si="20"/>
        <v>46022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СЕЛЕНА ХОЛДИНГ АД</v>
      </c>
      <c r="B205" s="623" t="str">
        <f t="shared" si="19"/>
        <v>852220791</v>
      </c>
      <c r="C205" s="627">
        <f t="shared" si="20"/>
        <v>46022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2523</v>
      </c>
    </row>
    <row r="206" spans="1:8">
      <c r="A206" s="623" t="str">
        <f t="shared" si="18"/>
        <v>СЕЛЕНА ХОЛДИНГ АД</v>
      </c>
      <c r="B206" s="623" t="str">
        <f t="shared" si="19"/>
        <v>852220791</v>
      </c>
      <c r="C206" s="627">
        <f t="shared" si="20"/>
        <v>46022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-24036</v>
      </c>
    </row>
    <row r="207" spans="1:8">
      <c r="A207" s="623" t="str">
        <f t="shared" si="18"/>
        <v>СЕЛЕНА ХОЛДИНГ АД</v>
      </c>
      <c r="B207" s="623" t="str">
        <f t="shared" si="19"/>
        <v>852220791</v>
      </c>
      <c r="C207" s="627">
        <f t="shared" si="20"/>
        <v>46022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СЕЛЕНА ХОЛДИНГ АД</v>
      </c>
      <c r="B208" s="623" t="str">
        <f t="shared" si="19"/>
        <v>852220791</v>
      </c>
      <c r="C208" s="627">
        <f t="shared" si="20"/>
        <v>46022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-1567</v>
      </c>
    </row>
    <row r="209" spans="1:8">
      <c r="A209" s="623" t="str">
        <f t="shared" si="18"/>
        <v>СЕЛЕНА ХОЛДИНГ АД</v>
      </c>
      <c r="B209" s="623" t="str">
        <f t="shared" si="19"/>
        <v>852220791</v>
      </c>
      <c r="C209" s="627">
        <f t="shared" si="20"/>
        <v>46022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СЕЛЕНА ХОЛДИНГ АД</v>
      </c>
      <c r="B210" s="623" t="str">
        <f t="shared" si="19"/>
        <v>852220791</v>
      </c>
      <c r="C210" s="627">
        <f t="shared" si="20"/>
        <v>46022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-13</v>
      </c>
    </row>
    <row r="211" spans="1:8">
      <c r="A211" s="623" t="str">
        <f t="shared" si="18"/>
        <v>СЕЛЕНА ХОЛДИНГ АД</v>
      </c>
      <c r="B211" s="623" t="str">
        <f t="shared" si="19"/>
        <v>852220791</v>
      </c>
      <c r="C211" s="627">
        <f t="shared" si="20"/>
        <v>46022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-6854</v>
      </c>
    </row>
    <row r="212" spans="1:8">
      <c r="A212" s="623" t="str">
        <f t="shared" si="18"/>
        <v>СЕЛЕНА ХОЛДИНГ АД</v>
      </c>
      <c r="B212" s="623" t="str">
        <f t="shared" si="19"/>
        <v>852220791</v>
      </c>
      <c r="C212" s="627">
        <f t="shared" si="20"/>
        <v>46022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2</v>
      </c>
    </row>
    <row r="213" spans="1:8">
      <c r="A213" s="623" t="str">
        <f t="shared" si="18"/>
        <v>СЕЛЕНА ХОЛДИНГ АД</v>
      </c>
      <c r="B213" s="623" t="str">
        <f t="shared" si="19"/>
        <v>852220791</v>
      </c>
      <c r="C213" s="627">
        <f t="shared" si="20"/>
        <v>46022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498</v>
      </c>
    </row>
    <row r="214" spans="1:8">
      <c r="A214" s="623" t="str">
        <f t="shared" si="18"/>
        <v>СЕЛЕНА ХОЛДИНГ АД</v>
      </c>
      <c r="B214" s="623" t="str">
        <f t="shared" si="19"/>
        <v>852220791</v>
      </c>
      <c r="C214" s="627">
        <f t="shared" si="20"/>
        <v>46022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500</v>
      </c>
    </row>
    <row r="215" spans="1:8">
      <c r="A215" s="623" t="str">
        <f t="shared" si="18"/>
        <v>СЕЛЕНА ХОЛДИНГ АД</v>
      </c>
      <c r="B215" s="623" t="str">
        <f t="shared" si="19"/>
        <v>852220791</v>
      </c>
      <c r="C215" s="627">
        <f t="shared" si="20"/>
        <v>46022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0</v>
      </c>
    </row>
    <row r="216" spans="1:8">
      <c r="A216" s="623" t="str">
        <f t="shared" si="18"/>
        <v>СЕЛЕНА ХОЛДИНГ АД</v>
      </c>
      <c r="B216" s="623" t="str">
        <f t="shared" si="19"/>
        <v>852220791</v>
      </c>
      <c r="C216" s="627">
        <f t="shared" si="20"/>
        <v>46022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2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СЕЛЕНА ХОЛДИНГ АД</v>
      </c>
      <c r="B218" s="623" t="str">
        <f t="shared" ref="B218:B281" si="22">pdeBulstat</f>
        <v>852220791</v>
      </c>
      <c r="C218" s="627">
        <f t="shared" ref="C218:C281" si="23">endDate</f>
        <v>46022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908</v>
      </c>
    </row>
    <row r="219" spans="1:8">
      <c r="A219" s="623" t="str">
        <f t="shared" si="21"/>
        <v>СЕЛЕНА ХОЛДИНГ АД</v>
      </c>
      <c r="B219" s="623" t="str">
        <f t="shared" si="22"/>
        <v>852220791</v>
      </c>
      <c r="C219" s="627">
        <f t="shared" si="23"/>
        <v>46022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СЕЛЕНА ХОЛДИНГ АД</v>
      </c>
      <c r="B220" s="623" t="str">
        <f t="shared" si="22"/>
        <v>852220791</v>
      </c>
      <c r="C220" s="627">
        <f t="shared" si="23"/>
        <v>46022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СЕЛЕНА ХОЛДИНГ АД</v>
      </c>
      <c r="B221" s="623" t="str">
        <f t="shared" si="22"/>
        <v>852220791</v>
      </c>
      <c r="C221" s="627">
        <f t="shared" si="23"/>
        <v>46022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СЕЛЕНА ХОЛДИНГ АД</v>
      </c>
      <c r="B222" s="623" t="str">
        <f t="shared" si="22"/>
        <v>852220791</v>
      </c>
      <c r="C222" s="627">
        <f t="shared" si="23"/>
        <v>46022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908</v>
      </c>
    </row>
    <row r="223" spans="1:8">
      <c r="A223" s="623" t="str">
        <f t="shared" si="21"/>
        <v>СЕЛЕНА ХОЛДИНГ АД</v>
      </c>
      <c r="B223" s="623" t="str">
        <f t="shared" si="22"/>
        <v>852220791</v>
      </c>
      <c r="C223" s="627">
        <f t="shared" si="23"/>
        <v>46022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СЕЛЕНА ХОЛДИНГ АД</v>
      </c>
      <c r="B224" s="623" t="str">
        <f t="shared" si="22"/>
        <v>852220791</v>
      </c>
      <c r="C224" s="627">
        <f t="shared" si="23"/>
        <v>46022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СЕЛЕНА ХОЛДИНГ АД</v>
      </c>
      <c r="B225" s="623" t="str">
        <f t="shared" si="22"/>
        <v>852220791</v>
      </c>
      <c r="C225" s="627">
        <f t="shared" si="23"/>
        <v>46022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СЕЛЕНА ХОЛДИНГ АД</v>
      </c>
      <c r="B226" s="623" t="str">
        <f t="shared" si="22"/>
        <v>852220791</v>
      </c>
      <c r="C226" s="627">
        <f t="shared" si="23"/>
        <v>46022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СЕЛЕНА ХОЛДИНГ АД</v>
      </c>
      <c r="B227" s="623" t="str">
        <f t="shared" si="22"/>
        <v>852220791</v>
      </c>
      <c r="C227" s="627">
        <f t="shared" si="23"/>
        <v>46022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СЕЛЕНА ХОЛДИНГ АД</v>
      </c>
      <c r="B228" s="623" t="str">
        <f t="shared" si="22"/>
        <v>852220791</v>
      </c>
      <c r="C228" s="627">
        <f t="shared" si="23"/>
        <v>46022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СЕЛЕНА ХОЛДИНГ АД</v>
      </c>
      <c r="B229" s="623" t="str">
        <f t="shared" si="22"/>
        <v>852220791</v>
      </c>
      <c r="C229" s="627">
        <f t="shared" si="23"/>
        <v>46022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СЕЛЕНА ХОЛДИНГ АД</v>
      </c>
      <c r="B230" s="623" t="str">
        <f t="shared" si="22"/>
        <v>852220791</v>
      </c>
      <c r="C230" s="627">
        <f t="shared" si="23"/>
        <v>46022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СЕЛЕНА ХОЛДИНГ АД</v>
      </c>
      <c r="B231" s="623" t="str">
        <f t="shared" si="22"/>
        <v>852220791</v>
      </c>
      <c r="C231" s="627">
        <f t="shared" si="23"/>
        <v>46022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СЕЛЕНА ХОЛДИНГ АД</v>
      </c>
      <c r="B232" s="623" t="str">
        <f t="shared" si="22"/>
        <v>852220791</v>
      </c>
      <c r="C232" s="627">
        <f t="shared" si="23"/>
        <v>46022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СЕЛЕНА ХОЛДИНГ АД</v>
      </c>
      <c r="B233" s="623" t="str">
        <f t="shared" si="22"/>
        <v>852220791</v>
      </c>
      <c r="C233" s="627">
        <f t="shared" si="23"/>
        <v>46022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СЕЛЕНА ХОЛДИНГ АД</v>
      </c>
      <c r="B234" s="623" t="str">
        <f t="shared" si="22"/>
        <v>852220791</v>
      </c>
      <c r="C234" s="627">
        <f t="shared" si="23"/>
        <v>46022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СЕЛЕНА ХОЛДИНГ АД</v>
      </c>
      <c r="B235" s="623" t="str">
        <f t="shared" si="22"/>
        <v>852220791</v>
      </c>
      <c r="C235" s="627">
        <f t="shared" si="23"/>
        <v>46022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СЕЛЕНА ХОЛДИНГ АД</v>
      </c>
      <c r="B236" s="623" t="str">
        <f t="shared" si="22"/>
        <v>852220791</v>
      </c>
      <c r="C236" s="627">
        <f t="shared" si="23"/>
        <v>46022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908</v>
      </c>
    </row>
    <row r="237" spans="1:8">
      <c r="A237" s="623" t="str">
        <f t="shared" si="21"/>
        <v>СЕЛЕНА ХОЛДИНГ АД</v>
      </c>
      <c r="B237" s="623" t="str">
        <f t="shared" si="22"/>
        <v>852220791</v>
      </c>
      <c r="C237" s="627">
        <f t="shared" si="23"/>
        <v>46022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СЕЛЕНА ХОЛДИНГ АД</v>
      </c>
      <c r="B238" s="623" t="str">
        <f t="shared" si="22"/>
        <v>852220791</v>
      </c>
      <c r="C238" s="627">
        <f t="shared" si="23"/>
        <v>46022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СЕЛЕНА ХОЛДИНГ АД</v>
      </c>
      <c r="B239" s="623" t="str">
        <f t="shared" si="22"/>
        <v>852220791</v>
      </c>
      <c r="C239" s="627">
        <f t="shared" si="23"/>
        <v>46022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908</v>
      </c>
    </row>
    <row r="240" spans="1:8">
      <c r="A240" s="623" t="str">
        <f t="shared" si="21"/>
        <v>СЕЛЕНА ХОЛДИНГ АД</v>
      </c>
      <c r="B240" s="623" t="str">
        <f t="shared" si="22"/>
        <v>852220791</v>
      </c>
      <c r="C240" s="627">
        <f t="shared" si="23"/>
        <v>46022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6935</v>
      </c>
    </row>
    <row r="241" spans="1:8">
      <c r="A241" s="623" t="str">
        <f t="shared" si="21"/>
        <v>СЕЛЕНА ХОЛДИНГ АД</v>
      </c>
      <c r="B241" s="623" t="str">
        <f t="shared" si="22"/>
        <v>852220791</v>
      </c>
      <c r="C241" s="627">
        <f t="shared" si="23"/>
        <v>46022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СЕЛЕНА ХОЛДИНГ АД</v>
      </c>
      <c r="B242" s="623" t="str">
        <f t="shared" si="22"/>
        <v>852220791</v>
      </c>
      <c r="C242" s="627">
        <f t="shared" si="23"/>
        <v>46022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СЕЛЕНА ХОЛДИНГ АД</v>
      </c>
      <c r="B243" s="623" t="str">
        <f t="shared" si="22"/>
        <v>852220791</v>
      </c>
      <c r="C243" s="627">
        <f t="shared" si="23"/>
        <v>46022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СЕЛЕНА ХОЛДИНГ АД</v>
      </c>
      <c r="B244" s="623" t="str">
        <f t="shared" si="22"/>
        <v>852220791</v>
      </c>
      <c r="C244" s="627">
        <f t="shared" si="23"/>
        <v>46022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6935</v>
      </c>
    </row>
    <row r="245" spans="1:8">
      <c r="A245" s="623" t="str">
        <f t="shared" si="21"/>
        <v>СЕЛЕНА ХОЛДИНГ АД</v>
      </c>
      <c r="B245" s="623" t="str">
        <f t="shared" si="22"/>
        <v>852220791</v>
      </c>
      <c r="C245" s="627">
        <f t="shared" si="23"/>
        <v>46022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СЕЛЕНА ХОЛДИНГ АД</v>
      </c>
      <c r="B246" s="623" t="str">
        <f t="shared" si="22"/>
        <v>852220791</v>
      </c>
      <c r="C246" s="627">
        <f t="shared" si="23"/>
        <v>46022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СЕЛЕНА ХОЛДИНГ АД</v>
      </c>
      <c r="B247" s="623" t="str">
        <f t="shared" si="22"/>
        <v>852220791</v>
      </c>
      <c r="C247" s="627">
        <f t="shared" si="23"/>
        <v>46022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СЕЛЕНА ХОЛДИНГ АД</v>
      </c>
      <c r="B248" s="623" t="str">
        <f t="shared" si="22"/>
        <v>852220791</v>
      </c>
      <c r="C248" s="627">
        <f t="shared" si="23"/>
        <v>46022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СЕЛЕНА ХОЛДИНГ АД</v>
      </c>
      <c r="B249" s="623" t="str">
        <f t="shared" si="22"/>
        <v>852220791</v>
      </c>
      <c r="C249" s="627">
        <f t="shared" si="23"/>
        <v>46022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СЕЛЕНА ХОЛДИНГ АД</v>
      </c>
      <c r="B250" s="623" t="str">
        <f t="shared" si="22"/>
        <v>852220791</v>
      </c>
      <c r="C250" s="627">
        <f t="shared" si="23"/>
        <v>46022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СЕЛЕНА ХОЛДИНГ АД</v>
      </c>
      <c r="B251" s="623" t="str">
        <f t="shared" si="22"/>
        <v>852220791</v>
      </c>
      <c r="C251" s="627">
        <f t="shared" si="23"/>
        <v>46022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СЕЛЕНА ХОЛДИНГ АД</v>
      </c>
      <c r="B252" s="623" t="str">
        <f t="shared" si="22"/>
        <v>852220791</v>
      </c>
      <c r="C252" s="627">
        <f t="shared" si="23"/>
        <v>46022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СЕЛЕНА ХОЛДИНГ АД</v>
      </c>
      <c r="B253" s="623" t="str">
        <f t="shared" si="22"/>
        <v>852220791</v>
      </c>
      <c r="C253" s="627">
        <f t="shared" si="23"/>
        <v>46022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СЕЛЕНА ХОЛДИНГ АД</v>
      </c>
      <c r="B254" s="623" t="str">
        <f t="shared" si="22"/>
        <v>852220791</v>
      </c>
      <c r="C254" s="627">
        <f t="shared" si="23"/>
        <v>46022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СЕЛЕНА ХОЛДИНГ АД</v>
      </c>
      <c r="B255" s="623" t="str">
        <f t="shared" si="22"/>
        <v>852220791</v>
      </c>
      <c r="C255" s="627">
        <f t="shared" si="23"/>
        <v>46022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СЕЛЕНА ХОЛДИНГ АД</v>
      </c>
      <c r="B256" s="623" t="str">
        <f t="shared" si="22"/>
        <v>852220791</v>
      </c>
      <c r="C256" s="627">
        <f t="shared" si="23"/>
        <v>46022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СЕЛЕНА ХОЛДИНГ АД</v>
      </c>
      <c r="B257" s="623" t="str">
        <f t="shared" si="22"/>
        <v>852220791</v>
      </c>
      <c r="C257" s="627">
        <f t="shared" si="23"/>
        <v>46022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СЕЛЕНА ХОЛДИНГ АД</v>
      </c>
      <c r="B258" s="623" t="str">
        <f t="shared" si="22"/>
        <v>852220791</v>
      </c>
      <c r="C258" s="627">
        <f t="shared" si="23"/>
        <v>46022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6935</v>
      </c>
    </row>
    <row r="259" spans="1:8">
      <c r="A259" s="623" t="str">
        <f t="shared" si="21"/>
        <v>СЕЛЕНА ХОЛДИНГ АД</v>
      </c>
      <c r="B259" s="623" t="str">
        <f t="shared" si="22"/>
        <v>852220791</v>
      </c>
      <c r="C259" s="627">
        <f t="shared" si="23"/>
        <v>46022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СЕЛЕНА ХОЛДИНГ АД</v>
      </c>
      <c r="B260" s="623" t="str">
        <f t="shared" si="22"/>
        <v>852220791</v>
      </c>
      <c r="C260" s="627">
        <f t="shared" si="23"/>
        <v>46022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СЕЛЕНА ХОЛДИНГ АД</v>
      </c>
      <c r="B261" s="623" t="str">
        <f t="shared" si="22"/>
        <v>852220791</v>
      </c>
      <c r="C261" s="627">
        <f t="shared" si="23"/>
        <v>46022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6935</v>
      </c>
    </row>
    <row r="262" spans="1:8">
      <c r="A262" s="623" t="str">
        <f t="shared" si="21"/>
        <v>СЕЛЕНА ХОЛДИНГ АД</v>
      </c>
      <c r="B262" s="623" t="str">
        <f t="shared" si="22"/>
        <v>852220791</v>
      </c>
      <c r="C262" s="627">
        <f t="shared" si="23"/>
        <v>46022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СЕЛЕНА ХОЛДИНГ АД</v>
      </c>
      <c r="B263" s="623" t="str">
        <f t="shared" si="22"/>
        <v>852220791</v>
      </c>
      <c r="C263" s="627">
        <f t="shared" si="23"/>
        <v>46022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СЕЛЕНА ХОЛДИНГ АД</v>
      </c>
      <c r="B264" s="623" t="str">
        <f t="shared" si="22"/>
        <v>852220791</v>
      </c>
      <c r="C264" s="627">
        <f t="shared" si="23"/>
        <v>46022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СЕЛЕНА ХОЛДИНГ АД</v>
      </c>
      <c r="B265" s="623" t="str">
        <f t="shared" si="22"/>
        <v>852220791</v>
      </c>
      <c r="C265" s="627">
        <f t="shared" si="23"/>
        <v>46022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СЕЛЕНА ХОЛДИНГ АД</v>
      </c>
      <c r="B266" s="623" t="str">
        <f t="shared" si="22"/>
        <v>852220791</v>
      </c>
      <c r="C266" s="627">
        <f t="shared" si="23"/>
        <v>46022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СЕЛЕНА ХОЛДИНГ АД</v>
      </c>
      <c r="B267" s="623" t="str">
        <f t="shared" si="22"/>
        <v>852220791</v>
      </c>
      <c r="C267" s="627">
        <f t="shared" si="23"/>
        <v>46022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СЕЛЕНА ХОЛДИНГ АД</v>
      </c>
      <c r="B268" s="623" t="str">
        <f t="shared" si="22"/>
        <v>852220791</v>
      </c>
      <c r="C268" s="627">
        <f t="shared" si="23"/>
        <v>46022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СЕЛЕНА ХОЛДИНГ АД</v>
      </c>
      <c r="B269" s="623" t="str">
        <f t="shared" si="22"/>
        <v>852220791</v>
      </c>
      <c r="C269" s="627">
        <f t="shared" si="23"/>
        <v>46022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СЕЛЕНА ХОЛДИНГ АД</v>
      </c>
      <c r="B270" s="623" t="str">
        <f t="shared" si="22"/>
        <v>852220791</v>
      </c>
      <c r="C270" s="627">
        <f t="shared" si="23"/>
        <v>46022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СЕЛЕНА ХОЛДИНГ АД</v>
      </c>
      <c r="B271" s="623" t="str">
        <f t="shared" si="22"/>
        <v>852220791</v>
      </c>
      <c r="C271" s="627">
        <f t="shared" si="23"/>
        <v>46022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СЕЛЕНА ХОЛДИНГ АД</v>
      </c>
      <c r="B272" s="623" t="str">
        <f t="shared" si="22"/>
        <v>852220791</v>
      </c>
      <c r="C272" s="627">
        <f t="shared" si="23"/>
        <v>46022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СЕЛЕНА ХОЛДИНГ АД</v>
      </c>
      <c r="B273" s="623" t="str">
        <f t="shared" si="22"/>
        <v>852220791</v>
      </c>
      <c r="C273" s="627">
        <f t="shared" si="23"/>
        <v>46022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СЕЛЕНА ХОЛДИНГ АД</v>
      </c>
      <c r="B274" s="623" t="str">
        <f t="shared" si="22"/>
        <v>852220791</v>
      </c>
      <c r="C274" s="627">
        <f t="shared" si="23"/>
        <v>46022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СЕЛЕНА ХОЛДИНГ АД</v>
      </c>
      <c r="B275" s="623" t="str">
        <f t="shared" si="22"/>
        <v>852220791</v>
      </c>
      <c r="C275" s="627">
        <f t="shared" si="23"/>
        <v>46022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СЕЛЕНА ХОЛДИНГ АД</v>
      </c>
      <c r="B276" s="623" t="str">
        <f t="shared" si="22"/>
        <v>852220791</v>
      </c>
      <c r="C276" s="627">
        <f t="shared" si="23"/>
        <v>46022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СЕЛЕНА ХОЛДИНГ АД</v>
      </c>
      <c r="B277" s="623" t="str">
        <f t="shared" si="22"/>
        <v>852220791</v>
      </c>
      <c r="C277" s="627">
        <f t="shared" si="23"/>
        <v>46022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СЕЛЕНА ХОЛДИНГ АД</v>
      </c>
      <c r="B278" s="623" t="str">
        <f t="shared" si="22"/>
        <v>852220791</v>
      </c>
      <c r="C278" s="627">
        <f t="shared" si="23"/>
        <v>46022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СЕЛЕНА ХОЛДИНГ АД</v>
      </c>
      <c r="B279" s="623" t="str">
        <f t="shared" si="22"/>
        <v>852220791</v>
      </c>
      <c r="C279" s="627">
        <f t="shared" si="23"/>
        <v>46022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СЕЛЕНА ХОЛДИНГ АД</v>
      </c>
      <c r="B280" s="623" t="str">
        <f t="shared" si="22"/>
        <v>852220791</v>
      </c>
      <c r="C280" s="627">
        <f t="shared" si="23"/>
        <v>46022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СЕЛЕНА ХОЛДИНГ АД</v>
      </c>
      <c r="B281" s="623" t="str">
        <f t="shared" si="22"/>
        <v>852220791</v>
      </c>
      <c r="C281" s="627">
        <f t="shared" si="23"/>
        <v>46022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СЕЛЕНА ХОЛДИНГ АД</v>
      </c>
      <c r="B282" s="623" t="str">
        <f t="shared" ref="B282:B345" si="25">pdeBulstat</f>
        <v>852220791</v>
      </c>
      <c r="C282" s="627">
        <f t="shared" ref="C282:C345" si="26">endDate</f>
        <v>46022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СЕЛЕНА ХОЛДИНГ АД</v>
      </c>
      <c r="B283" s="623" t="str">
        <f t="shared" si="25"/>
        <v>852220791</v>
      </c>
      <c r="C283" s="627">
        <f t="shared" si="26"/>
        <v>46022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СЕЛЕНА ХОЛДИНГ АД</v>
      </c>
      <c r="B284" s="623" t="str">
        <f t="shared" si="25"/>
        <v>852220791</v>
      </c>
      <c r="C284" s="627">
        <f t="shared" si="26"/>
        <v>46022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762</v>
      </c>
    </row>
    <row r="285" spans="1:8">
      <c r="A285" s="623" t="str">
        <f t="shared" si="24"/>
        <v>СЕЛЕНА ХОЛДИНГ АД</v>
      </c>
      <c r="B285" s="623" t="str">
        <f t="shared" si="25"/>
        <v>852220791</v>
      </c>
      <c r="C285" s="627">
        <f t="shared" si="26"/>
        <v>46022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СЕЛЕНА ХОЛДИНГ АД</v>
      </c>
      <c r="B286" s="623" t="str">
        <f t="shared" si="25"/>
        <v>852220791</v>
      </c>
      <c r="C286" s="627">
        <f t="shared" si="26"/>
        <v>46022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СЕЛЕНА ХОЛДИНГ АД</v>
      </c>
      <c r="B287" s="623" t="str">
        <f t="shared" si="25"/>
        <v>852220791</v>
      </c>
      <c r="C287" s="627">
        <f t="shared" si="26"/>
        <v>46022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СЕЛЕНА ХОЛДИНГ АД</v>
      </c>
      <c r="B288" s="623" t="str">
        <f t="shared" si="25"/>
        <v>852220791</v>
      </c>
      <c r="C288" s="627">
        <f t="shared" si="26"/>
        <v>46022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762</v>
      </c>
    </row>
    <row r="289" spans="1:8">
      <c r="A289" s="623" t="str">
        <f t="shared" si="24"/>
        <v>СЕЛЕНА ХОЛДИНГ АД</v>
      </c>
      <c r="B289" s="623" t="str">
        <f t="shared" si="25"/>
        <v>852220791</v>
      </c>
      <c r="C289" s="627">
        <f t="shared" si="26"/>
        <v>46022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СЕЛЕНА ХОЛДИНГ АД</v>
      </c>
      <c r="B290" s="623" t="str">
        <f t="shared" si="25"/>
        <v>852220791</v>
      </c>
      <c r="C290" s="627">
        <f t="shared" si="26"/>
        <v>46022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СЕЛЕНА ХОЛДИНГ АД</v>
      </c>
      <c r="B291" s="623" t="str">
        <f t="shared" si="25"/>
        <v>852220791</v>
      </c>
      <c r="C291" s="627">
        <f t="shared" si="26"/>
        <v>46022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СЕЛЕНА ХОЛДИНГ АД</v>
      </c>
      <c r="B292" s="623" t="str">
        <f t="shared" si="25"/>
        <v>852220791</v>
      </c>
      <c r="C292" s="627">
        <f t="shared" si="26"/>
        <v>46022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СЕЛЕНА ХОЛДИНГ АД</v>
      </c>
      <c r="B293" s="623" t="str">
        <f t="shared" si="25"/>
        <v>852220791</v>
      </c>
      <c r="C293" s="627">
        <f t="shared" si="26"/>
        <v>46022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СЕЛЕНА ХОЛДИНГ АД</v>
      </c>
      <c r="B294" s="623" t="str">
        <f t="shared" si="25"/>
        <v>852220791</v>
      </c>
      <c r="C294" s="627">
        <f t="shared" si="26"/>
        <v>46022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СЕЛЕНА ХОЛДИНГ АД</v>
      </c>
      <c r="B295" s="623" t="str">
        <f t="shared" si="25"/>
        <v>852220791</v>
      </c>
      <c r="C295" s="627">
        <f t="shared" si="26"/>
        <v>46022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СЕЛЕНА ХОЛДИНГ АД</v>
      </c>
      <c r="B296" s="623" t="str">
        <f t="shared" si="25"/>
        <v>852220791</v>
      </c>
      <c r="C296" s="627">
        <f t="shared" si="26"/>
        <v>46022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СЕЛЕНА ХОЛДИНГ АД</v>
      </c>
      <c r="B297" s="623" t="str">
        <f t="shared" si="25"/>
        <v>852220791</v>
      </c>
      <c r="C297" s="627">
        <f t="shared" si="26"/>
        <v>46022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СЕЛЕНА ХОЛДИНГ АД</v>
      </c>
      <c r="B298" s="623" t="str">
        <f t="shared" si="25"/>
        <v>852220791</v>
      </c>
      <c r="C298" s="627">
        <f t="shared" si="26"/>
        <v>46022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СЕЛЕНА ХОЛДИНГ АД</v>
      </c>
      <c r="B299" s="623" t="str">
        <f t="shared" si="25"/>
        <v>852220791</v>
      </c>
      <c r="C299" s="627">
        <f t="shared" si="26"/>
        <v>46022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СЕЛЕНА ХОЛДИНГ АД</v>
      </c>
      <c r="B300" s="623" t="str">
        <f t="shared" si="25"/>
        <v>852220791</v>
      </c>
      <c r="C300" s="627">
        <f t="shared" si="26"/>
        <v>46022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СЕЛЕНА ХОЛДИНГ АД</v>
      </c>
      <c r="B301" s="623" t="str">
        <f t="shared" si="25"/>
        <v>852220791</v>
      </c>
      <c r="C301" s="627">
        <f t="shared" si="26"/>
        <v>46022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СЕЛЕНА ХОЛДИНГ АД</v>
      </c>
      <c r="B302" s="623" t="str">
        <f t="shared" si="25"/>
        <v>852220791</v>
      </c>
      <c r="C302" s="627">
        <f t="shared" si="26"/>
        <v>46022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762</v>
      </c>
    </row>
    <row r="303" spans="1:8">
      <c r="A303" s="623" t="str">
        <f t="shared" si="24"/>
        <v>СЕЛЕНА ХОЛДИНГ АД</v>
      </c>
      <c r="B303" s="623" t="str">
        <f t="shared" si="25"/>
        <v>852220791</v>
      </c>
      <c r="C303" s="627">
        <f t="shared" si="26"/>
        <v>46022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СЕЛЕНА ХОЛДИНГ АД</v>
      </c>
      <c r="B304" s="623" t="str">
        <f t="shared" si="25"/>
        <v>852220791</v>
      </c>
      <c r="C304" s="627">
        <f t="shared" si="26"/>
        <v>46022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СЕЛЕНА ХОЛДИНГ АД</v>
      </c>
      <c r="B305" s="623" t="str">
        <f t="shared" si="25"/>
        <v>852220791</v>
      </c>
      <c r="C305" s="627">
        <f t="shared" si="26"/>
        <v>46022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762</v>
      </c>
    </row>
    <row r="306" spans="1:8">
      <c r="A306" s="623" t="str">
        <f t="shared" si="24"/>
        <v>СЕЛЕНА ХОЛДИНГ АД</v>
      </c>
      <c r="B306" s="623" t="str">
        <f t="shared" si="25"/>
        <v>852220791</v>
      </c>
      <c r="C306" s="627">
        <f t="shared" si="26"/>
        <v>46022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СЕЛЕНА ХОЛДИНГ АД</v>
      </c>
      <c r="B307" s="623" t="str">
        <f t="shared" si="25"/>
        <v>852220791</v>
      </c>
      <c r="C307" s="627">
        <f t="shared" si="26"/>
        <v>46022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СЕЛЕНА ХОЛДИНГ АД</v>
      </c>
      <c r="B308" s="623" t="str">
        <f t="shared" si="25"/>
        <v>852220791</v>
      </c>
      <c r="C308" s="627">
        <f t="shared" si="26"/>
        <v>46022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СЕЛЕНА ХОЛДИНГ АД</v>
      </c>
      <c r="B309" s="623" t="str">
        <f t="shared" si="25"/>
        <v>852220791</v>
      </c>
      <c r="C309" s="627">
        <f t="shared" si="26"/>
        <v>46022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СЕЛЕНА ХОЛДИНГ АД</v>
      </c>
      <c r="B310" s="623" t="str">
        <f t="shared" si="25"/>
        <v>852220791</v>
      </c>
      <c r="C310" s="627">
        <f t="shared" si="26"/>
        <v>46022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СЕЛЕНА ХОЛДИНГ АД</v>
      </c>
      <c r="B311" s="623" t="str">
        <f t="shared" si="25"/>
        <v>852220791</v>
      </c>
      <c r="C311" s="627">
        <f t="shared" si="26"/>
        <v>46022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СЕЛЕНА ХОЛДИНГ АД</v>
      </c>
      <c r="B312" s="623" t="str">
        <f t="shared" si="25"/>
        <v>852220791</v>
      </c>
      <c r="C312" s="627">
        <f t="shared" si="26"/>
        <v>46022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СЕЛЕНА ХОЛДИНГ АД</v>
      </c>
      <c r="B313" s="623" t="str">
        <f t="shared" si="25"/>
        <v>852220791</v>
      </c>
      <c r="C313" s="627">
        <f t="shared" si="26"/>
        <v>46022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СЕЛЕНА ХОЛДИНГ АД</v>
      </c>
      <c r="B314" s="623" t="str">
        <f t="shared" si="25"/>
        <v>852220791</v>
      </c>
      <c r="C314" s="627">
        <f t="shared" si="26"/>
        <v>46022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СЕЛЕНА ХОЛДИНГ АД</v>
      </c>
      <c r="B315" s="623" t="str">
        <f t="shared" si="25"/>
        <v>852220791</v>
      </c>
      <c r="C315" s="627">
        <f t="shared" si="26"/>
        <v>46022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СЕЛЕНА ХОЛДИНГ АД</v>
      </c>
      <c r="B316" s="623" t="str">
        <f t="shared" si="25"/>
        <v>852220791</v>
      </c>
      <c r="C316" s="627">
        <f t="shared" si="26"/>
        <v>46022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СЕЛЕНА ХОЛДИНГ АД</v>
      </c>
      <c r="B317" s="623" t="str">
        <f t="shared" si="25"/>
        <v>852220791</v>
      </c>
      <c r="C317" s="627">
        <f t="shared" si="26"/>
        <v>46022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СЕЛЕНА ХОЛДИНГ АД</v>
      </c>
      <c r="B318" s="623" t="str">
        <f t="shared" si="25"/>
        <v>852220791</v>
      </c>
      <c r="C318" s="627">
        <f t="shared" si="26"/>
        <v>46022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СЕЛЕНА ХОЛДИНГ АД</v>
      </c>
      <c r="B319" s="623" t="str">
        <f t="shared" si="25"/>
        <v>852220791</v>
      </c>
      <c r="C319" s="627">
        <f t="shared" si="26"/>
        <v>46022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СЕЛЕНА ХОЛДИНГ АД</v>
      </c>
      <c r="B320" s="623" t="str">
        <f t="shared" si="25"/>
        <v>852220791</v>
      </c>
      <c r="C320" s="627">
        <f t="shared" si="26"/>
        <v>46022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СЕЛЕНА ХОЛДИНГ АД</v>
      </c>
      <c r="B321" s="623" t="str">
        <f t="shared" si="25"/>
        <v>852220791</v>
      </c>
      <c r="C321" s="627">
        <f t="shared" si="26"/>
        <v>46022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СЕЛЕНА ХОЛДИНГ АД</v>
      </c>
      <c r="B322" s="623" t="str">
        <f t="shared" si="25"/>
        <v>852220791</v>
      </c>
      <c r="C322" s="627">
        <f t="shared" si="26"/>
        <v>46022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СЕЛЕНА ХОЛДИНГ АД</v>
      </c>
      <c r="B323" s="623" t="str">
        <f t="shared" si="25"/>
        <v>852220791</v>
      </c>
      <c r="C323" s="627">
        <f t="shared" si="26"/>
        <v>46022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СЕЛЕНА ХОЛДИНГ АД</v>
      </c>
      <c r="B324" s="623" t="str">
        <f t="shared" si="25"/>
        <v>852220791</v>
      </c>
      <c r="C324" s="627">
        <f t="shared" si="26"/>
        <v>46022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СЕЛЕНА ХОЛДИНГ АД</v>
      </c>
      <c r="B325" s="623" t="str">
        <f t="shared" si="25"/>
        <v>852220791</v>
      </c>
      <c r="C325" s="627">
        <f t="shared" si="26"/>
        <v>46022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СЕЛЕНА ХОЛДИНГ АД</v>
      </c>
      <c r="B326" s="623" t="str">
        <f t="shared" si="25"/>
        <v>852220791</v>
      </c>
      <c r="C326" s="627">
        <f t="shared" si="26"/>
        <v>46022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СЕЛЕНА ХОЛДИНГ АД</v>
      </c>
      <c r="B327" s="623" t="str">
        <f t="shared" si="25"/>
        <v>852220791</v>
      </c>
      <c r="C327" s="627">
        <f t="shared" si="26"/>
        <v>46022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СЕЛЕНА ХОЛДИНГ АД</v>
      </c>
      <c r="B328" s="623" t="str">
        <f t="shared" si="25"/>
        <v>852220791</v>
      </c>
      <c r="C328" s="627">
        <f t="shared" si="26"/>
        <v>46022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СЕЛЕНА ХОЛДИНГ АД</v>
      </c>
      <c r="B329" s="623" t="str">
        <f t="shared" si="25"/>
        <v>852220791</v>
      </c>
      <c r="C329" s="627">
        <f t="shared" si="26"/>
        <v>46022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СЕЛЕНА ХОЛДИНГ АД</v>
      </c>
      <c r="B330" s="623" t="str">
        <f t="shared" si="25"/>
        <v>852220791</v>
      </c>
      <c r="C330" s="627">
        <f t="shared" si="26"/>
        <v>46022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СЕЛЕНА ХОЛДИНГ АД</v>
      </c>
      <c r="B331" s="623" t="str">
        <f t="shared" si="25"/>
        <v>852220791</v>
      </c>
      <c r="C331" s="627">
        <f t="shared" si="26"/>
        <v>46022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СЕЛЕНА ХОЛДИНГ АД</v>
      </c>
      <c r="B332" s="623" t="str">
        <f t="shared" si="25"/>
        <v>852220791</v>
      </c>
      <c r="C332" s="627">
        <f t="shared" si="26"/>
        <v>46022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СЕЛЕНА ХОЛДИНГ АД</v>
      </c>
      <c r="B333" s="623" t="str">
        <f t="shared" si="25"/>
        <v>852220791</v>
      </c>
      <c r="C333" s="627">
        <f t="shared" si="26"/>
        <v>46022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СЕЛЕНА ХОЛДИНГ АД</v>
      </c>
      <c r="B334" s="623" t="str">
        <f t="shared" si="25"/>
        <v>852220791</v>
      </c>
      <c r="C334" s="627">
        <f t="shared" si="26"/>
        <v>46022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СЕЛЕНА ХОЛДИНГ АД</v>
      </c>
      <c r="B335" s="623" t="str">
        <f t="shared" si="25"/>
        <v>852220791</v>
      </c>
      <c r="C335" s="627">
        <f t="shared" si="26"/>
        <v>46022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СЕЛЕНА ХОЛДИНГ АД</v>
      </c>
      <c r="B336" s="623" t="str">
        <f t="shared" si="25"/>
        <v>852220791</v>
      </c>
      <c r="C336" s="627">
        <f t="shared" si="26"/>
        <v>46022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СЕЛЕНА ХОЛДИНГ АД</v>
      </c>
      <c r="B337" s="623" t="str">
        <f t="shared" si="25"/>
        <v>852220791</v>
      </c>
      <c r="C337" s="627">
        <f t="shared" si="26"/>
        <v>46022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СЕЛЕНА ХОЛДИНГ АД</v>
      </c>
      <c r="B338" s="623" t="str">
        <f t="shared" si="25"/>
        <v>852220791</v>
      </c>
      <c r="C338" s="627">
        <f t="shared" si="26"/>
        <v>46022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СЕЛЕНА ХОЛДИНГ АД</v>
      </c>
      <c r="B339" s="623" t="str">
        <f t="shared" si="25"/>
        <v>852220791</v>
      </c>
      <c r="C339" s="627">
        <f t="shared" si="26"/>
        <v>46022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СЕЛЕНА ХОЛДИНГ АД</v>
      </c>
      <c r="B340" s="623" t="str">
        <f t="shared" si="25"/>
        <v>852220791</v>
      </c>
      <c r="C340" s="627">
        <f t="shared" si="26"/>
        <v>46022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СЕЛЕНА ХОЛДИНГ АД</v>
      </c>
      <c r="B341" s="623" t="str">
        <f t="shared" si="25"/>
        <v>852220791</v>
      </c>
      <c r="C341" s="627">
        <f t="shared" si="26"/>
        <v>46022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СЕЛЕНА ХОЛДИНГ АД</v>
      </c>
      <c r="B342" s="623" t="str">
        <f t="shared" si="25"/>
        <v>852220791</v>
      </c>
      <c r="C342" s="627">
        <f t="shared" si="26"/>
        <v>46022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СЕЛЕНА ХОЛДИНГ АД</v>
      </c>
      <c r="B343" s="623" t="str">
        <f t="shared" si="25"/>
        <v>852220791</v>
      </c>
      <c r="C343" s="627">
        <f t="shared" si="26"/>
        <v>46022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СЕЛЕНА ХОЛДИНГ АД</v>
      </c>
      <c r="B344" s="623" t="str">
        <f t="shared" si="25"/>
        <v>852220791</v>
      </c>
      <c r="C344" s="627">
        <f t="shared" si="26"/>
        <v>46022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СЕЛЕНА ХОЛДИНГ АД</v>
      </c>
      <c r="B345" s="623" t="str">
        <f t="shared" si="25"/>
        <v>852220791</v>
      </c>
      <c r="C345" s="627">
        <f t="shared" si="26"/>
        <v>46022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СЕЛЕНА ХОЛДИНГ АД</v>
      </c>
      <c r="B346" s="623" t="str">
        <f t="shared" ref="B346:B409" si="28">pdeBulstat</f>
        <v>852220791</v>
      </c>
      <c r="C346" s="627">
        <f t="shared" ref="C346:C409" si="29">endDate</f>
        <v>46022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СЕЛЕНА ХОЛДИНГ АД</v>
      </c>
      <c r="B347" s="623" t="str">
        <f t="shared" si="28"/>
        <v>852220791</v>
      </c>
      <c r="C347" s="627">
        <f t="shared" si="29"/>
        <v>46022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СЕЛЕНА ХОЛДИНГ АД</v>
      </c>
      <c r="B348" s="623" t="str">
        <f t="shared" si="28"/>
        <v>852220791</v>
      </c>
      <c r="C348" s="627">
        <f t="shared" si="29"/>
        <v>46022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СЕЛЕНА ХОЛДИНГ АД</v>
      </c>
      <c r="B349" s="623" t="str">
        <f t="shared" si="28"/>
        <v>852220791</v>
      </c>
      <c r="C349" s="627">
        <f t="shared" si="29"/>
        <v>46022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СЕЛЕНА ХОЛДИНГ АД</v>
      </c>
      <c r="B350" s="623" t="str">
        <f t="shared" si="28"/>
        <v>852220791</v>
      </c>
      <c r="C350" s="627">
        <f t="shared" si="29"/>
        <v>46022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3929</v>
      </c>
    </row>
    <row r="351" spans="1:8">
      <c r="A351" s="623" t="str">
        <f t="shared" si="27"/>
        <v>СЕЛЕНА ХОЛДИНГ АД</v>
      </c>
      <c r="B351" s="623" t="str">
        <f t="shared" si="28"/>
        <v>852220791</v>
      </c>
      <c r="C351" s="627">
        <f t="shared" si="29"/>
        <v>46022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СЕЛЕНА ХОЛДИНГ АД</v>
      </c>
      <c r="B352" s="623" t="str">
        <f t="shared" si="28"/>
        <v>852220791</v>
      </c>
      <c r="C352" s="627">
        <f t="shared" si="29"/>
        <v>46022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СЕЛЕНА ХОЛДИНГ АД</v>
      </c>
      <c r="B353" s="623" t="str">
        <f t="shared" si="28"/>
        <v>852220791</v>
      </c>
      <c r="C353" s="627">
        <f t="shared" si="29"/>
        <v>46022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СЕЛЕНА ХОЛДИНГ АД</v>
      </c>
      <c r="B354" s="623" t="str">
        <f t="shared" si="28"/>
        <v>852220791</v>
      </c>
      <c r="C354" s="627">
        <f t="shared" si="29"/>
        <v>46022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3929</v>
      </c>
    </row>
    <row r="355" spans="1:8">
      <c r="A355" s="623" t="str">
        <f t="shared" si="27"/>
        <v>СЕЛЕНА ХОЛДИНГ АД</v>
      </c>
      <c r="B355" s="623" t="str">
        <f t="shared" si="28"/>
        <v>852220791</v>
      </c>
      <c r="C355" s="627">
        <f t="shared" si="29"/>
        <v>46022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319</v>
      </c>
    </row>
    <row r="356" spans="1:8">
      <c r="A356" s="623" t="str">
        <f t="shared" si="27"/>
        <v>СЕЛЕНА ХОЛДИНГ АД</v>
      </c>
      <c r="B356" s="623" t="str">
        <f t="shared" si="28"/>
        <v>852220791</v>
      </c>
      <c r="C356" s="627">
        <f t="shared" si="29"/>
        <v>46022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СЕЛЕНА ХОЛДИНГ АД</v>
      </c>
      <c r="B357" s="623" t="str">
        <f t="shared" si="28"/>
        <v>852220791</v>
      </c>
      <c r="C357" s="627">
        <f t="shared" si="29"/>
        <v>46022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СЕЛЕНА ХОЛДИНГ АД</v>
      </c>
      <c r="B358" s="623" t="str">
        <f t="shared" si="28"/>
        <v>852220791</v>
      </c>
      <c r="C358" s="627">
        <f t="shared" si="29"/>
        <v>46022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СЕЛЕНА ХОЛДИНГ АД</v>
      </c>
      <c r="B359" s="623" t="str">
        <f t="shared" si="28"/>
        <v>852220791</v>
      </c>
      <c r="C359" s="627">
        <f t="shared" si="29"/>
        <v>46022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СЕЛЕНА ХОЛДИНГ АД</v>
      </c>
      <c r="B360" s="623" t="str">
        <f t="shared" si="28"/>
        <v>852220791</v>
      </c>
      <c r="C360" s="627">
        <f t="shared" si="29"/>
        <v>46022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СЕЛЕНА ХОЛДИНГ АД</v>
      </c>
      <c r="B361" s="623" t="str">
        <f t="shared" si="28"/>
        <v>852220791</v>
      </c>
      <c r="C361" s="627">
        <f t="shared" si="29"/>
        <v>46022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СЕЛЕНА ХОЛДИНГ АД</v>
      </c>
      <c r="B362" s="623" t="str">
        <f t="shared" si="28"/>
        <v>852220791</v>
      </c>
      <c r="C362" s="627">
        <f t="shared" si="29"/>
        <v>46022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СЕЛЕНА ХОЛДИНГ АД</v>
      </c>
      <c r="B363" s="623" t="str">
        <f t="shared" si="28"/>
        <v>852220791</v>
      </c>
      <c r="C363" s="627">
        <f t="shared" si="29"/>
        <v>46022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СЕЛЕНА ХОЛДИНГ АД</v>
      </c>
      <c r="B364" s="623" t="str">
        <f t="shared" si="28"/>
        <v>852220791</v>
      </c>
      <c r="C364" s="627">
        <f t="shared" si="29"/>
        <v>46022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СЕЛЕНА ХОЛДИНГ АД</v>
      </c>
      <c r="B365" s="623" t="str">
        <f t="shared" si="28"/>
        <v>852220791</v>
      </c>
      <c r="C365" s="627">
        <f t="shared" si="29"/>
        <v>46022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СЕЛЕНА ХОЛДИНГ АД</v>
      </c>
      <c r="B366" s="623" t="str">
        <f t="shared" si="28"/>
        <v>852220791</v>
      </c>
      <c r="C366" s="627">
        <f t="shared" si="29"/>
        <v>46022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СЕЛЕНА ХОЛДИНГ АД</v>
      </c>
      <c r="B367" s="623" t="str">
        <f t="shared" si="28"/>
        <v>852220791</v>
      </c>
      <c r="C367" s="627">
        <f t="shared" si="29"/>
        <v>46022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СЕЛЕНА ХОЛДИНГ АД</v>
      </c>
      <c r="B368" s="623" t="str">
        <f t="shared" si="28"/>
        <v>852220791</v>
      </c>
      <c r="C368" s="627">
        <f t="shared" si="29"/>
        <v>46022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4248</v>
      </c>
    </row>
    <row r="369" spans="1:8">
      <c r="A369" s="623" t="str">
        <f t="shared" si="27"/>
        <v>СЕЛЕНА ХОЛДИНГ АД</v>
      </c>
      <c r="B369" s="623" t="str">
        <f t="shared" si="28"/>
        <v>852220791</v>
      </c>
      <c r="C369" s="627">
        <f t="shared" si="29"/>
        <v>46022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СЕЛЕНА ХОЛДИНГ АД</v>
      </c>
      <c r="B370" s="623" t="str">
        <f t="shared" si="28"/>
        <v>852220791</v>
      </c>
      <c r="C370" s="627">
        <f t="shared" si="29"/>
        <v>46022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СЕЛЕНА ХОЛДИНГ АД</v>
      </c>
      <c r="B371" s="623" t="str">
        <f t="shared" si="28"/>
        <v>852220791</v>
      </c>
      <c r="C371" s="627">
        <f t="shared" si="29"/>
        <v>46022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4248</v>
      </c>
    </row>
    <row r="372" spans="1:8">
      <c r="A372" s="623" t="str">
        <f t="shared" si="27"/>
        <v>СЕЛЕНА ХОЛДИНГ АД</v>
      </c>
      <c r="B372" s="623" t="str">
        <f t="shared" si="28"/>
        <v>852220791</v>
      </c>
      <c r="C372" s="627">
        <f t="shared" si="29"/>
        <v>46022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-458</v>
      </c>
    </row>
    <row r="373" spans="1:8">
      <c r="A373" s="623" t="str">
        <f t="shared" si="27"/>
        <v>СЕЛЕНА ХОЛДИНГ АД</v>
      </c>
      <c r="B373" s="623" t="str">
        <f t="shared" si="28"/>
        <v>852220791</v>
      </c>
      <c r="C373" s="627">
        <f t="shared" si="29"/>
        <v>46022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СЕЛЕНА ХОЛДИНГ АД</v>
      </c>
      <c r="B374" s="623" t="str">
        <f t="shared" si="28"/>
        <v>852220791</v>
      </c>
      <c r="C374" s="627">
        <f t="shared" si="29"/>
        <v>46022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СЕЛЕНА ХОЛДИНГ АД</v>
      </c>
      <c r="B375" s="623" t="str">
        <f t="shared" si="28"/>
        <v>852220791</v>
      </c>
      <c r="C375" s="627">
        <f t="shared" si="29"/>
        <v>46022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СЕЛЕНА ХОЛДИНГ АД</v>
      </c>
      <c r="B376" s="623" t="str">
        <f t="shared" si="28"/>
        <v>852220791</v>
      </c>
      <c r="C376" s="627">
        <f t="shared" si="29"/>
        <v>46022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-458</v>
      </c>
    </row>
    <row r="377" spans="1:8">
      <c r="A377" s="623" t="str">
        <f t="shared" si="27"/>
        <v>СЕЛЕНА ХОЛДИНГ АД</v>
      </c>
      <c r="B377" s="623" t="str">
        <f t="shared" si="28"/>
        <v>852220791</v>
      </c>
      <c r="C377" s="627">
        <f t="shared" si="29"/>
        <v>46022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СЕЛЕНА ХОЛДИНГ АД</v>
      </c>
      <c r="B378" s="623" t="str">
        <f t="shared" si="28"/>
        <v>852220791</v>
      </c>
      <c r="C378" s="627">
        <f t="shared" si="29"/>
        <v>46022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СЕЛЕНА ХОЛДИНГ АД</v>
      </c>
      <c r="B379" s="623" t="str">
        <f t="shared" si="28"/>
        <v>852220791</v>
      </c>
      <c r="C379" s="627">
        <f t="shared" si="29"/>
        <v>46022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СЕЛЕНА ХОЛДИНГ АД</v>
      </c>
      <c r="B380" s="623" t="str">
        <f t="shared" si="28"/>
        <v>852220791</v>
      </c>
      <c r="C380" s="627">
        <f t="shared" si="29"/>
        <v>46022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СЕЛЕНА ХОЛДИНГ АД</v>
      </c>
      <c r="B381" s="623" t="str">
        <f t="shared" si="28"/>
        <v>852220791</v>
      </c>
      <c r="C381" s="627">
        <f t="shared" si="29"/>
        <v>46022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СЕЛЕНА ХОЛДИНГ АД</v>
      </c>
      <c r="B382" s="623" t="str">
        <f t="shared" si="28"/>
        <v>852220791</v>
      </c>
      <c r="C382" s="627">
        <f t="shared" si="29"/>
        <v>46022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СЕЛЕНА ХОЛДИНГ АД</v>
      </c>
      <c r="B383" s="623" t="str">
        <f t="shared" si="28"/>
        <v>852220791</v>
      </c>
      <c r="C383" s="627">
        <f t="shared" si="29"/>
        <v>46022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СЕЛЕНА ХОЛДИНГ АД</v>
      </c>
      <c r="B384" s="623" t="str">
        <f t="shared" si="28"/>
        <v>852220791</v>
      </c>
      <c r="C384" s="627">
        <f t="shared" si="29"/>
        <v>46022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СЕЛЕНА ХОЛДИНГ АД</v>
      </c>
      <c r="B385" s="623" t="str">
        <f t="shared" si="28"/>
        <v>852220791</v>
      </c>
      <c r="C385" s="627">
        <f t="shared" si="29"/>
        <v>46022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СЕЛЕНА ХОЛДИНГ АД</v>
      </c>
      <c r="B386" s="623" t="str">
        <f t="shared" si="28"/>
        <v>852220791</v>
      </c>
      <c r="C386" s="627">
        <f t="shared" si="29"/>
        <v>46022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СЕЛЕНА ХОЛДИНГ АД</v>
      </c>
      <c r="B387" s="623" t="str">
        <f t="shared" si="28"/>
        <v>852220791</v>
      </c>
      <c r="C387" s="627">
        <f t="shared" si="29"/>
        <v>46022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СЕЛЕНА ХОЛДИНГ АД</v>
      </c>
      <c r="B388" s="623" t="str">
        <f t="shared" si="28"/>
        <v>852220791</v>
      </c>
      <c r="C388" s="627">
        <f t="shared" si="29"/>
        <v>46022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СЕЛЕНА ХОЛДИНГ АД</v>
      </c>
      <c r="B389" s="623" t="str">
        <f t="shared" si="28"/>
        <v>852220791</v>
      </c>
      <c r="C389" s="627">
        <f t="shared" si="29"/>
        <v>46022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СЕЛЕНА ХОЛДИНГ АД</v>
      </c>
      <c r="B390" s="623" t="str">
        <f t="shared" si="28"/>
        <v>852220791</v>
      </c>
      <c r="C390" s="627">
        <f t="shared" si="29"/>
        <v>46022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-458</v>
      </c>
    </row>
    <row r="391" spans="1:8">
      <c r="A391" s="623" t="str">
        <f t="shared" si="27"/>
        <v>СЕЛЕНА ХОЛДИНГ АД</v>
      </c>
      <c r="B391" s="623" t="str">
        <f t="shared" si="28"/>
        <v>852220791</v>
      </c>
      <c r="C391" s="627">
        <f t="shared" si="29"/>
        <v>46022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СЕЛЕНА ХОЛДИНГ АД</v>
      </c>
      <c r="B392" s="623" t="str">
        <f t="shared" si="28"/>
        <v>852220791</v>
      </c>
      <c r="C392" s="627">
        <f t="shared" si="29"/>
        <v>46022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СЕЛЕНА ХОЛДИНГ АД</v>
      </c>
      <c r="B393" s="623" t="str">
        <f t="shared" si="28"/>
        <v>852220791</v>
      </c>
      <c r="C393" s="627">
        <f t="shared" si="29"/>
        <v>46022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-458</v>
      </c>
    </row>
    <row r="394" spans="1:8">
      <c r="A394" s="623" t="str">
        <f t="shared" si="27"/>
        <v>СЕЛЕНА ХОЛДИНГ АД</v>
      </c>
      <c r="B394" s="623" t="str">
        <f t="shared" si="28"/>
        <v>852220791</v>
      </c>
      <c r="C394" s="627">
        <f t="shared" si="29"/>
        <v>46022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СЕЛЕНА ХОЛДИНГ АД</v>
      </c>
      <c r="B395" s="623" t="str">
        <f t="shared" si="28"/>
        <v>852220791</v>
      </c>
      <c r="C395" s="627">
        <f t="shared" si="29"/>
        <v>46022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СЕЛЕНА ХОЛДИНГ АД</v>
      </c>
      <c r="B396" s="623" t="str">
        <f t="shared" si="28"/>
        <v>852220791</v>
      </c>
      <c r="C396" s="627">
        <f t="shared" si="29"/>
        <v>46022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СЕЛЕНА ХОЛДИНГ АД</v>
      </c>
      <c r="B397" s="623" t="str">
        <f t="shared" si="28"/>
        <v>852220791</v>
      </c>
      <c r="C397" s="627">
        <f t="shared" si="29"/>
        <v>46022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СЕЛЕНА ХОЛДИНГ АД</v>
      </c>
      <c r="B398" s="623" t="str">
        <f t="shared" si="28"/>
        <v>852220791</v>
      </c>
      <c r="C398" s="627">
        <f t="shared" si="29"/>
        <v>46022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СЕЛЕНА ХОЛДИНГ АД</v>
      </c>
      <c r="B399" s="623" t="str">
        <f t="shared" si="28"/>
        <v>852220791</v>
      </c>
      <c r="C399" s="627">
        <f t="shared" si="29"/>
        <v>46022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СЕЛЕНА ХОЛДИНГ АД</v>
      </c>
      <c r="B400" s="623" t="str">
        <f t="shared" si="28"/>
        <v>852220791</v>
      </c>
      <c r="C400" s="627">
        <f t="shared" si="29"/>
        <v>46022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СЕЛЕНА ХОЛДИНГ АД</v>
      </c>
      <c r="B401" s="623" t="str">
        <f t="shared" si="28"/>
        <v>852220791</v>
      </c>
      <c r="C401" s="627">
        <f t="shared" si="29"/>
        <v>46022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СЕЛЕНА ХОЛДИНГ АД</v>
      </c>
      <c r="B402" s="623" t="str">
        <f t="shared" si="28"/>
        <v>852220791</v>
      </c>
      <c r="C402" s="627">
        <f t="shared" si="29"/>
        <v>46022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СЕЛЕНА ХОЛДИНГ АД</v>
      </c>
      <c r="B403" s="623" t="str">
        <f t="shared" si="28"/>
        <v>852220791</v>
      </c>
      <c r="C403" s="627">
        <f t="shared" si="29"/>
        <v>46022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СЕЛЕНА ХОЛДИНГ АД</v>
      </c>
      <c r="B404" s="623" t="str">
        <f t="shared" si="28"/>
        <v>852220791</v>
      </c>
      <c r="C404" s="627">
        <f t="shared" si="29"/>
        <v>46022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СЕЛЕНА ХОЛДИНГ АД</v>
      </c>
      <c r="B405" s="623" t="str">
        <f t="shared" si="28"/>
        <v>852220791</v>
      </c>
      <c r="C405" s="627">
        <f t="shared" si="29"/>
        <v>46022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СЕЛЕНА ХОЛДИНГ АД</v>
      </c>
      <c r="B406" s="623" t="str">
        <f t="shared" si="28"/>
        <v>852220791</v>
      </c>
      <c r="C406" s="627">
        <f t="shared" si="29"/>
        <v>46022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СЕЛЕНА ХОЛДИНГ АД</v>
      </c>
      <c r="B407" s="623" t="str">
        <f t="shared" si="28"/>
        <v>852220791</v>
      </c>
      <c r="C407" s="627">
        <f t="shared" si="29"/>
        <v>46022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СЕЛЕНА ХОЛДИНГ АД</v>
      </c>
      <c r="B408" s="623" t="str">
        <f t="shared" si="28"/>
        <v>852220791</v>
      </c>
      <c r="C408" s="627">
        <f t="shared" si="29"/>
        <v>46022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СЕЛЕНА ХОЛДИНГ АД</v>
      </c>
      <c r="B409" s="623" t="str">
        <f t="shared" si="28"/>
        <v>852220791</v>
      </c>
      <c r="C409" s="627">
        <f t="shared" si="29"/>
        <v>46022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СЕЛЕНА ХОЛДИНГ АД</v>
      </c>
      <c r="B410" s="623" t="str">
        <f t="shared" ref="B410:B459" si="31">pdeBulstat</f>
        <v>852220791</v>
      </c>
      <c r="C410" s="627">
        <f t="shared" ref="C410:C459" si="32">endDate</f>
        <v>46022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СЕЛЕНА ХОЛДИНГ АД</v>
      </c>
      <c r="B411" s="623" t="str">
        <f t="shared" si="31"/>
        <v>852220791</v>
      </c>
      <c r="C411" s="627">
        <f t="shared" si="32"/>
        <v>46022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СЕЛЕНА ХОЛДИНГ АД</v>
      </c>
      <c r="B412" s="623" t="str">
        <f t="shared" si="31"/>
        <v>852220791</v>
      </c>
      <c r="C412" s="627">
        <f t="shared" si="32"/>
        <v>46022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СЕЛЕНА ХОЛДИНГ АД</v>
      </c>
      <c r="B413" s="623" t="str">
        <f t="shared" si="31"/>
        <v>852220791</v>
      </c>
      <c r="C413" s="627">
        <f t="shared" si="32"/>
        <v>46022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СЕЛЕНА ХОЛДИНГ АД</v>
      </c>
      <c r="B414" s="623" t="str">
        <f t="shared" si="31"/>
        <v>852220791</v>
      </c>
      <c r="C414" s="627">
        <f t="shared" si="32"/>
        <v>46022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СЕЛЕНА ХОЛДИНГ АД</v>
      </c>
      <c r="B415" s="623" t="str">
        <f t="shared" si="31"/>
        <v>852220791</v>
      </c>
      <c r="C415" s="627">
        <f t="shared" si="32"/>
        <v>46022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СЕЛЕНА ХОЛДИНГ АД</v>
      </c>
      <c r="B416" s="623" t="str">
        <f t="shared" si="31"/>
        <v>852220791</v>
      </c>
      <c r="C416" s="627">
        <f t="shared" si="32"/>
        <v>46022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12076</v>
      </c>
    </row>
    <row r="417" spans="1:8">
      <c r="A417" s="623" t="str">
        <f t="shared" si="30"/>
        <v>СЕЛЕНА ХОЛДИНГ АД</v>
      </c>
      <c r="B417" s="623" t="str">
        <f t="shared" si="31"/>
        <v>852220791</v>
      </c>
      <c r="C417" s="627">
        <f t="shared" si="32"/>
        <v>46022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СЕЛЕНА ХОЛДИНГ АД</v>
      </c>
      <c r="B418" s="623" t="str">
        <f t="shared" si="31"/>
        <v>852220791</v>
      </c>
      <c r="C418" s="627">
        <f t="shared" si="32"/>
        <v>46022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СЕЛЕНА ХОЛДИНГ АД</v>
      </c>
      <c r="B419" s="623" t="str">
        <f t="shared" si="31"/>
        <v>852220791</v>
      </c>
      <c r="C419" s="627">
        <f t="shared" si="32"/>
        <v>46022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СЕЛЕНА ХОЛДИНГ АД</v>
      </c>
      <c r="B420" s="623" t="str">
        <f t="shared" si="31"/>
        <v>852220791</v>
      </c>
      <c r="C420" s="627">
        <f t="shared" si="32"/>
        <v>46022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12076</v>
      </c>
    </row>
    <row r="421" spans="1:8">
      <c r="A421" s="623" t="str">
        <f t="shared" si="30"/>
        <v>СЕЛЕНА ХОЛДИНГ АД</v>
      </c>
      <c r="B421" s="623" t="str">
        <f t="shared" si="31"/>
        <v>852220791</v>
      </c>
      <c r="C421" s="627">
        <f t="shared" si="32"/>
        <v>46022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319</v>
      </c>
    </row>
    <row r="422" spans="1:8">
      <c r="A422" s="623" t="str">
        <f t="shared" si="30"/>
        <v>СЕЛЕНА ХОЛДИНГ АД</v>
      </c>
      <c r="B422" s="623" t="str">
        <f t="shared" si="31"/>
        <v>852220791</v>
      </c>
      <c r="C422" s="627">
        <f t="shared" si="32"/>
        <v>46022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СЕЛЕНА ХОЛДИНГ АД</v>
      </c>
      <c r="B423" s="623" t="str">
        <f t="shared" si="31"/>
        <v>852220791</v>
      </c>
      <c r="C423" s="627">
        <f t="shared" si="32"/>
        <v>46022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СЕЛЕНА ХОЛДИНГ АД</v>
      </c>
      <c r="B424" s="623" t="str">
        <f t="shared" si="31"/>
        <v>852220791</v>
      </c>
      <c r="C424" s="627">
        <f t="shared" si="32"/>
        <v>46022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СЕЛЕНА ХОЛДИНГ АД</v>
      </c>
      <c r="B425" s="623" t="str">
        <f t="shared" si="31"/>
        <v>852220791</v>
      </c>
      <c r="C425" s="627">
        <f t="shared" si="32"/>
        <v>46022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СЕЛЕНА ХОЛДИНГ АД</v>
      </c>
      <c r="B426" s="623" t="str">
        <f t="shared" si="31"/>
        <v>852220791</v>
      </c>
      <c r="C426" s="627">
        <f t="shared" si="32"/>
        <v>46022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СЕЛЕНА ХОЛДИНГ АД</v>
      </c>
      <c r="B427" s="623" t="str">
        <f t="shared" si="31"/>
        <v>852220791</v>
      </c>
      <c r="C427" s="627">
        <f t="shared" si="32"/>
        <v>46022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СЕЛЕНА ХОЛДИНГ АД</v>
      </c>
      <c r="B428" s="623" t="str">
        <f t="shared" si="31"/>
        <v>852220791</v>
      </c>
      <c r="C428" s="627">
        <f t="shared" si="32"/>
        <v>46022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СЕЛЕНА ХОЛДИНГ АД</v>
      </c>
      <c r="B429" s="623" t="str">
        <f t="shared" si="31"/>
        <v>852220791</v>
      </c>
      <c r="C429" s="627">
        <f t="shared" si="32"/>
        <v>46022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СЕЛЕНА ХОЛДИНГ АД</v>
      </c>
      <c r="B430" s="623" t="str">
        <f t="shared" si="31"/>
        <v>852220791</v>
      </c>
      <c r="C430" s="627">
        <f t="shared" si="32"/>
        <v>46022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СЕЛЕНА ХОЛДИНГ АД</v>
      </c>
      <c r="B431" s="623" t="str">
        <f t="shared" si="31"/>
        <v>852220791</v>
      </c>
      <c r="C431" s="627">
        <f t="shared" si="32"/>
        <v>46022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СЕЛЕНА ХОЛДИНГ АД</v>
      </c>
      <c r="B432" s="623" t="str">
        <f t="shared" si="31"/>
        <v>852220791</v>
      </c>
      <c r="C432" s="627">
        <f t="shared" si="32"/>
        <v>46022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СЕЛЕНА ХОЛДИНГ АД</v>
      </c>
      <c r="B433" s="623" t="str">
        <f t="shared" si="31"/>
        <v>852220791</v>
      </c>
      <c r="C433" s="627">
        <f t="shared" si="32"/>
        <v>46022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СЕЛЕНА ХОЛДИНГ АД</v>
      </c>
      <c r="B434" s="623" t="str">
        <f t="shared" si="31"/>
        <v>852220791</v>
      </c>
      <c r="C434" s="627">
        <f t="shared" si="32"/>
        <v>46022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12395</v>
      </c>
    </row>
    <row r="435" spans="1:8">
      <c r="A435" s="623" t="str">
        <f t="shared" si="30"/>
        <v>СЕЛЕНА ХОЛДИНГ АД</v>
      </c>
      <c r="B435" s="623" t="str">
        <f t="shared" si="31"/>
        <v>852220791</v>
      </c>
      <c r="C435" s="627">
        <f t="shared" si="32"/>
        <v>46022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СЕЛЕНА ХОЛДИНГ АД</v>
      </c>
      <c r="B436" s="623" t="str">
        <f t="shared" si="31"/>
        <v>852220791</v>
      </c>
      <c r="C436" s="627">
        <f t="shared" si="32"/>
        <v>46022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СЕЛЕНА ХОЛДИНГ АД</v>
      </c>
      <c r="B437" s="623" t="str">
        <f t="shared" si="31"/>
        <v>852220791</v>
      </c>
      <c r="C437" s="627">
        <f t="shared" si="32"/>
        <v>46022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12395</v>
      </c>
    </row>
    <row r="438" spans="1:8">
      <c r="A438" s="623" t="str">
        <f t="shared" si="30"/>
        <v>СЕЛЕНА ХОЛДИНГ АД</v>
      </c>
      <c r="B438" s="623" t="str">
        <f t="shared" si="31"/>
        <v>852220791</v>
      </c>
      <c r="C438" s="627">
        <f t="shared" si="32"/>
        <v>46022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СЕЛЕНА ХОЛДИНГ АД</v>
      </c>
      <c r="B439" s="623" t="str">
        <f t="shared" si="31"/>
        <v>852220791</v>
      </c>
      <c r="C439" s="627">
        <f t="shared" si="32"/>
        <v>46022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СЕЛЕНА ХОЛДИНГ АД</v>
      </c>
      <c r="B440" s="623" t="str">
        <f t="shared" si="31"/>
        <v>852220791</v>
      </c>
      <c r="C440" s="627">
        <f t="shared" si="32"/>
        <v>46022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СЕЛЕНА ХОЛДИНГ АД</v>
      </c>
      <c r="B441" s="623" t="str">
        <f t="shared" si="31"/>
        <v>852220791</v>
      </c>
      <c r="C441" s="627">
        <f t="shared" si="32"/>
        <v>46022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СЕЛЕНА ХОЛДИНГ АД</v>
      </c>
      <c r="B442" s="623" t="str">
        <f t="shared" si="31"/>
        <v>852220791</v>
      </c>
      <c r="C442" s="627">
        <f t="shared" si="32"/>
        <v>46022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СЕЛЕНА ХОЛДИНГ АД</v>
      </c>
      <c r="B443" s="623" t="str">
        <f t="shared" si="31"/>
        <v>852220791</v>
      </c>
      <c r="C443" s="627">
        <f t="shared" si="32"/>
        <v>46022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СЕЛЕНА ХОЛДИНГ АД</v>
      </c>
      <c r="B444" s="623" t="str">
        <f t="shared" si="31"/>
        <v>852220791</v>
      </c>
      <c r="C444" s="627">
        <f t="shared" si="32"/>
        <v>46022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СЕЛЕНА ХОЛДИНГ АД</v>
      </c>
      <c r="B445" s="623" t="str">
        <f t="shared" si="31"/>
        <v>852220791</v>
      </c>
      <c r="C445" s="627">
        <f t="shared" si="32"/>
        <v>46022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СЕЛЕНА ХОЛДИНГ АД</v>
      </c>
      <c r="B446" s="623" t="str">
        <f t="shared" si="31"/>
        <v>852220791</v>
      </c>
      <c r="C446" s="627">
        <f t="shared" si="32"/>
        <v>46022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СЕЛЕНА ХОЛДИНГ АД</v>
      </c>
      <c r="B447" s="623" t="str">
        <f t="shared" si="31"/>
        <v>852220791</v>
      </c>
      <c r="C447" s="627">
        <f t="shared" si="32"/>
        <v>46022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СЕЛЕНА ХОЛДИНГ АД</v>
      </c>
      <c r="B448" s="623" t="str">
        <f t="shared" si="31"/>
        <v>852220791</v>
      </c>
      <c r="C448" s="627">
        <f t="shared" si="32"/>
        <v>46022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СЕЛЕНА ХОЛДИНГ АД</v>
      </c>
      <c r="B449" s="623" t="str">
        <f t="shared" si="31"/>
        <v>852220791</v>
      </c>
      <c r="C449" s="627">
        <f t="shared" si="32"/>
        <v>46022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СЕЛЕНА ХОЛДИНГ АД</v>
      </c>
      <c r="B450" s="623" t="str">
        <f t="shared" si="31"/>
        <v>852220791</v>
      </c>
      <c r="C450" s="627">
        <f t="shared" si="32"/>
        <v>46022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СЕЛЕНА ХОЛДИНГ АД</v>
      </c>
      <c r="B451" s="623" t="str">
        <f t="shared" si="31"/>
        <v>852220791</v>
      </c>
      <c r="C451" s="627">
        <f t="shared" si="32"/>
        <v>46022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СЕЛЕНА ХОЛДИНГ АД</v>
      </c>
      <c r="B452" s="623" t="str">
        <f t="shared" si="31"/>
        <v>852220791</v>
      </c>
      <c r="C452" s="627">
        <f t="shared" si="32"/>
        <v>46022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СЕЛЕНА ХОЛДИНГ АД</v>
      </c>
      <c r="B453" s="623" t="str">
        <f t="shared" si="31"/>
        <v>852220791</v>
      </c>
      <c r="C453" s="627">
        <f t="shared" si="32"/>
        <v>46022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СЕЛЕНА ХОЛДИНГ АД</v>
      </c>
      <c r="B454" s="623" t="str">
        <f t="shared" si="31"/>
        <v>852220791</v>
      </c>
      <c r="C454" s="627">
        <f t="shared" si="32"/>
        <v>46022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СЕЛЕНА ХОЛДИНГ АД</v>
      </c>
      <c r="B455" s="623" t="str">
        <f t="shared" si="31"/>
        <v>852220791</v>
      </c>
      <c r="C455" s="627">
        <f t="shared" si="32"/>
        <v>46022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СЕЛЕНА ХОЛДИНГ АД</v>
      </c>
      <c r="B456" s="623" t="str">
        <f t="shared" si="31"/>
        <v>852220791</v>
      </c>
      <c r="C456" s="627">
        <f t="shared" si="32"/>
        <v>46022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СЕЛЕНА ХОЛДИНГ АД</v>
      </c>
      <c r="B457" s="623" t="str">
        <f t="shared" si="31"/>
        <v>852220791</v>
      </c>
      <c r="C457" s="627">
        <f t="shared" si="32"/>
        <v>46022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СЕЛЕНА ХОЛДИНГ АД</v>
      </c>
      <c r="B458" s="623" t="str">
        <f t="shared" si="31"/>
        <v>852220791</v>
      </c>
      <c r="C458" s="627">
        <f t="shared" si="32"/>
        <v>46022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СЕЛЕНА ХОЛДИНГ АД</v>
      </c>
      <c r="B459" s="623" t="str">
        <f t="shared" si="31"/>
        <v>852220791</v>
      </c>
      <c r="C459" s="627">
        <f t="shared" si="32"/>
        <v>46022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2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СЕЛЕНА ХОЛДИНГ АД</v>
      </c>
      <c r="B461" s="623" t="str">
        <f t="shared" ref="B461:B524" si="34">pdeBulstat</f>
        <v>852220791</v>
      </c>
      <c r="C461" s="627">
        <f t="shared" ref="C461:C524" si="35">endDate</f>
        <v>46022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СЕЛЕНА ХОЛДИНГ АД</v>
      </c>
      <c r="B462" s="623" t="str">
        <f t="shared" si="34"/>
        <v>852220791</v>
      </c>
      <c r="C462" s="627">
        <f t="shared" si="35"/>
        <v>46022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СЕЛЕНА ХОЛДИНГ АД</v>
      </c>
      <c r="B463" s="623" t="str">
        <f t="shared" si="34"/>
        <v>852220791</v>
      </c>
      <c r="C463" s="627">
        <f t="shared" si="35"/>
        <v>46022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СЕЛЕНА ХОЛДИНГ АД</v>
      </c>
      <c r="B464" s="623" t="str">
        <f t="shared" si="34"/>
        <v>852220791</v>
      </c>
      <c r="C464" s="627">
        <f t="shared" si="35"/>
        <v>46022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СЕЛЕНА ХОЛДИНГ АД</v>
      </c>
      <c r="B465" s="623" t="str">
        <f t="shared" si="34"/>
        <v>852220791</v>
      </c>
      <c r="C465" s="627">
        <f t="shared" si="35"/>
        <v>46022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СЕЛЕНА ХОЛДИНГ АД</v>
      </c>
      <c r="B466" s="623" t="str">
        <f t="shared" si="34"/>
        <v>852220791</v>
      </c>
      <c r="C466" s="627">
        <f t="shared" si="35"/>
        <v>46022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СЕЛЕНА ХОЛДИНГ АД</v>
      </c>
      <c r="B467" s="623" t="str">
        <f t="shared" si="34"/>
        <v>852220791</v>
      </c>
      <c r="C467" s="627">
        <f t="shared" si="35"/>
        <v>46022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СЕЛЕНА ХОЛДИНГ АД</v>
      </c>
      <c r="B468" s="623" t="str">
        <f t="shared" si="34"/>
        <v>852220791</v>
      </c>
      <c r="C468" s="627">
        <f t="shared" si="35"/>
        <v>46022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СЕЛЕНА ХОЛДИНГ АД</v>
      </c>
      <c r="B469" s="623" t="str">
        <f t="shared" si="34"/>
        <v>852220791</v>
      </c>
      <c r="C469" s="627">
        <f t="shared" si="35"/>
        <v>46022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0</v>
      </c>
    </row>
    <row r="470" spans="1:8">
      <c r="A470" s="623" t="str">
        <f t="shared" si="33"/>
        <v>СЕЛЕНА ХОЛДИНГ АД</v>
      </c>
      <c r="B470" s="623" t="str">
        <f t="shared" si="34"/>
        <v>852220791</v>
      </c>
      <c r="C470" s="627">
        <f t="shared" si="35"/>
        <v>46022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5469</v>
      </c>
    </row>
    <row r="471" spans="1:8">
      <c r="A471" s="623" t="str">
        <f t="shared" si="33"/>
        <v>СЕЛЕНА ХОЛДИНГ АД</v>
      </c>
      <c r="B471" s="623" t="str">
        <f t="shared" si="34"/>
        <v>852220791</v>
      </c>
      <c r="C471" s="627">
        <f t="shared" si="35"/>
        <v>46022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СЕЛЕНА ХОЛДИНГ АД</v>
      </c>
      <c r="B472" s="623" t="str">
        <f t="shared" si="34"/>
        <v>852220791</v>
      </c>
      <c r="C472" s="627">
        <f t="shared" si="35"/>
        <v>46022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СЕЛЕНА ХОЛДИНГ АД</v>
      </c>
      <c r="B473" s="623" t="str">
        <f t="shared" si="34"/>
        <v>852220791</v>
      </c>
      <c r="C473" s="627">
        <f t="shared" si="35"/>
        <v>46022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СЕЛЕНА ХОЛДИНГ АД</v>
      </c>
      <c r="B474" s="623" t="str">
        <f t="shared" si="34"/>
        <v>852220791</v>
      </c>
      <c r="C474" s="627">
        <f t="shared" si="35"/>
        <v>46022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СЕЛЕНА ХОЛДИНГ АД</v>
      </c>
      <c r="B475" s="623" t="str">
        <f t="shared" si="34"/>
        <v>852220791</v>
      </c>
      <c r="C475" s="627">
        <f t="shared" si="35"/>
        <v>46022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СЕЛЕНА ХОЛДИНГ АД</v>
      </c>
      <c r="B476" s="623" t="str">
        <f t="shared" si="34"/>
        <v>852220791</v>
      </c>
      <c r="C476" s="627">
        <f t="shared" si="35"/>
        <v>46022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СЕЛЕНА ХОЛДИНГ АД</v>
      </c>
      <c r="B477" s="623" t="str">
        <f t="shared" si="34"/>
        <v>852220791</v>
      </c>
      <c r="C477" s="627">
        <f t="shared" si="35"/>
        <v>46022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3419</v>
      </c>
    </row>
    <row r="478" spans="1:8">
      <c r="A478" s="623" t="str">
        <f t="shared" si="33"/>
        <v>СЕЛЕНА ХОЛДИНГ АД</v>
      </c>
      <c r="B478" s="623" t="str">
        <f t="shared" si="34"/>
        <v>852220791</v>
      </c>
      <c r="C478" s="627">
        <f t="shared" si="35"/>
        <v>46022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52</v>
      </c>
    </row>
    <row r="479" spans="1:8">
      <c r="A479" s="623" t="str">
        <f t="shared" si="33"/>
        <v>СЕЛЕНА ХОЛДИНГ АД</v>
      </c>
      <c r="B479" s="623" t="str">
        <f t="shared" si="34"/>
        <v>852220791</v>
      </c>
      <c r="C479" s="627">
        <f t="shared" si="35"/>
        <v>46022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СЕЛЕНА ХОЛДИНГ АД</v>
      </c>
      <c r="B480" s="623" t="str">
        <f t="shared" si="34"/>
        <v>852220791</v>
      </c>
      <c r="C480" s="627">
        <f t="shared" si="35"/>
        <v>46022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СЕЛЕНА ХОЛДИНГ АД</v>
      </c>
      <c r="B481" s="623" t="str">
        <f t="shared" si="34"/>
        <v>852220791</v>
      </c>
      <c r="C481" s="627">
        <f t="shared" si="35"/>
        <v>46022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3367</v>
      </c>
    </row>
    <row r="482" spans="1:8">
      <c r="A482" s="623" t="str">
        <f t="shared" si="33"/>
        <v>СЕЛЕНА ХОЛДИНГ АД</v>
      </c>
      <c r="B482" s="623" t="str">
        <f t="shared" si="34"/>
        <v>852220791</v>
      </c>
      <c r="C482" s="627">
        <f t="shared" si="35"/>
        <v>46022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СЕЛЕНА ХОЛДИНГ АД</v>
      </c>
      <c r="B483" s="623" t="str">
        <f t="shared" si="34"/>
        <v>852220791</v>
      </c>
      <c r="C483" s="627">
        <f t="shared" si="35"/>
        <v>46022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СЕЛЕНА ХОЛДИНГ АД</v>
      </c>
      <c r="B484" s="623" t="str">
        <f t="shared" si="34"/>
        <v>852220791</v>
      </c>
      <c r="C484" s="627">
        <f t="shared" si="35"/>
        <v>46022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СЕЛЕНА ХОЛДИНГ АД</v>
      </c>
      <c r="B485" s="623" t="str">
        <f t="shared" si="34"/>
        <v>852220791</v>
      </c>
      <c r="C485" s="627">
        <f t="shared" si="35"/>
        <v>46022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СЕЛЕНА ХОЛДИНГ АД</v>
      </c>
      <c r="B486" s="623" t="str">
        <f t="shared" si="34"/>
        <v>852220791</v>
      </c>
      <c r="C486" s="627">
        <f t="shared" si="35"/>
        <v>46022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СЕЛЕНА ХОЛДИНГ АД</v>
      </c>
      <c r="B487" s="623" t="str">
        <f t="shared" si="34"/>
        <v>852220791</v>
      </c>
      <c r="C487" s="627">
        <f t="shared" si="35"/>
        <v>46022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СЕЛЕНА ХОЛДИНГ АД</v>
      </c>
      <c r="B488" s="623" t="str">
        <f t="shared" si="34"/>
        <v>852220791</v>
      </c>
      <c r="C488" s="627">
        <f t="shared" si="35"/>
        <v>46022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3419</v>
      </c>
    </row>
    <row r="489" spans="1:8">
      <c r="A489" s="623" t="str">
        <f t="shared" si="33"/>
        <v>СЕЛЕНА ХОЛДИНГ АД</v>
      </c>
      <c r="B489" s="623" t="str">
        <f t="shared" si="34"/>
        <v>852220791</v>
      </c>
      <c r="C489" s="627">
        <f t="shared" si="35"/>
        <v>46022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СЕЛЕНА ХОЛДИНГ АД</v>
      </c>
      <c r="B490" s="623" t="str">
        <f t="shared" si="34"/>
        <v>852220791</v>
      </c>
      <c r="C490" s="627">
        <f t="shared" si="35"/>
        <v>46022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8888</v>
      </c>
    </row>
    <row r="491" spans="1:8">
      <c r="A491" s="623" t="str">
        <f t="shared" si="33"/>
        <v>СЕЛЕНА ХОЛДИНГ АД</v>
      </c>
      <c r="B491" s="623" t="str">
        <f t="shared" si="34"/>
        <v>852220791</v>
      </c>
      <c r="C491" s="627">
        <f t="shared" si="35"/>
        <v>46022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СЕЛЕНА ХОЛДИНГ АД</v>
      </c>
      <c r="B492" s="623" t="str">
        <f t="shared" si="34"/>
        <v>852220791</v>
      </c>
      <c r="C492" s="627">
        <f t="shared" si="35"/>
        <v>46022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СЕЛЕНА ХОЛДИНГ АД</v>
      </c>
      <c r="B493" s="623" t="str">
        <f t="shared" si="34"/>
        <v>852220791</v>
      </c>
      <c r="C493" s="627">
        <f t="shared" si="35"/>
        <v>46022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СЕЛЕНА ХОЛДИНГ АД</v>
      </c>
      <c r="B494" s="623" t="str">
        <f t="shared" si="34"/>
        <v>852220791</v>
      </c>
      <c r="C494" s="627">
        <f t="shared" si="35"/>
        <v>46022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СЕЛЕНА ХОЛДИНГ АД</v>
      </c>
      <c r="B495" s="623" t="str">
        <f t="shared" si="34"/>
        <v>852220791</v>
      </c>
      <c r="C495" s="627">
        <f t="shared" si="35"/>
        <v>46022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СЕЛЕНА ХОЛДИНГ АД</v>
      </c>
      <c r="B496" s="623" t="str">
        <f t="shared" si="34"/>
        <v>852220791</v>
      </c>
      <c r="C496" s="627">
        <f t="shared" si="35"/>
        <v>46022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СЕЛЕНА ХОЛДИНГ АД</v>
      </c>
      <c r="B497" s="623" t="str">
        <f t="shared" si="34"/>
        <v>852220791</v>
      </c>
      <c r="C497" s="627">
        <f t="shared" si="35"/>
        <v>46022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СЕЛЕНА ХОЛДИНГ АД</v>
      </c>
      <c r="B498" s="623" t="str">
        <f t="shared" si="34"/>
        <v>852220791</v>
      </c>
      <c r="C498" s="627">
        <f t="shared" si="35"/>
        <v>46022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СЕЛЕНА ХОЛДИНГ АД</v>
      </c>
      <c r="B499" s="623" t="str">
        <f t="shared" si="34"/>
        <v>852220791</v>
      </c>
      <c r="C499" s="627">
        <f t="shared" si="35"/>
        <v>46022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СЕЛЕНА ХОЛДИНГ АД</v>
      </c>
      <c r="B500" s="623" t="str">
        <f t="shared" si="34"/>
        <v>852220791</v>
      </c>
      <c r="C500" s="627">
        <f t="shared" si="35"/>
        <v>46022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СЕЛЕНА ХОЛДИНГ АД</v>
      </c>
      <c r="B501" s="623" t="str">
        <f t="shared" si="34"/>
        <v>852220791</v>
      </c>
      <c r="C501" s="627">
        <f t="shared" si="35"/>
        <v>46022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СЕЛЕНА ХОЛДИНГ АД</v>
      </c>
      <c r="B502" s="623" t="str">
        <f t="shared" si="34"/>
        <v>852220791</v>
      </c>
      <c r="C502" s="627">
        <f t="shared" si="35"/>
        <v>46022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СЕЛЕНА ХОЛДИНГ АД</v>
      </c>
      <c r="B503" s="623" t="str">
        <f t="shared" si="34"/>
        <v>852220791</v>
      </c>
      <c r="C503" s="627">
        <f t="shared" si="35"/>
        <v>46022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СЕЛЕНА ХОЛДИНГ АД</v>
      </c>
      <c r="B504" s="623" t="str">
        <f t="shared" si="34"/>
        <v>852220791</v>
      </c>
      <c r="C504" s="627">
        <f t="shared" si="35"/>
        <v>46022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СЕЛЕНА ХОЛДИНГ АД</v>
      </c>
      <c r="B505" s="623" t="str">
        <f t="shared" si="34"/>
        <v>852220791</v>
      </c>
      <c r="C505" s="627">
        <f t="shared" si="35"/>
        <v>46022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СЕЛЕНА ХОЛДИНГ АД</v>
      </c>
      <c r="B506" s="623" t="str">
        <f t="shared" si="34"/>
        <v>852220791</v>
      </c>
      <c r="C506" s="627">
        <f t="shared" si="35"/>
        <v>46022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СЕЛЕНА ХОЛДИНГ АД</v>
      </c>
      <c r="B507" s="623" t="str">
        <f t="shared" si="34"/>
        <v>852220791</v>
      </c>
      <c r="C507" s="627">
        <f t="shared" si="35"/>
        <v>46022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СЕЛЕНА ХОЛДИНГ АД</v>
      </c>
      <c r="B508" s="623" t="str">
        <f t="shared" si="34"/>
        <v>852220791</v>
      </c>
      <c r="C508" s="627">
        <f t="shared" si="35"/>
        <v>46022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СЕЛЕНА ХОЛДИНГ АД</v>
      </c>
      <c r="B509" s="623" t="str">
        <f t="shared" si="34"/>
        <v>852220791</v>
      </c>
      <c r="C509" s="627">
        <f t="shared" si="35"/>
        <v>46022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СЕЛЕНА ХОЛДИНГ АД</v>
      </c>
      <c r="B510" s="623" t="str">
        <f t="shared" si="34"/>
        <v>852220791</v>
      </c>
      <c r="C510" s="627">
        <f t="shared" si="35"/>
        <v>46022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СЕЛЕНА ХОЛДИНГ АД</v>
      </c>
      <c r="B511" s="623" t="str">
        <f t="shared" si="34"/>
        <v>852220791</v>
      </c>
      <c r="C511" s="627">
        <f t="shared" si="35"/>
        <v>46022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СЕЛЕНА ХОЛДИНГ АД</v>
      </c>
      <c r="B512" s="623" t="str">
        <f t="shared" si="34"/>
        <v>852220791</v>
      </c>
      <c r="C512" s="627">
        <f t="shared" si="35"/>
        <v>46022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СЕЛЕНА ХОЛДИНГ АД</v>
      </c>
      <c r="B513" s="623" t="str">
        <f t="shared" si="34"/>
        <v>852220791</v>
      </c>
      <c r="C513" s="627">
        <f t="shared" si="35"/>
        <v>46022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СЕЛЕНА ХОЛДИНГ АД</v>
      </c>
      <c r="B514" s="623" t="str">
        <f t="shared" si="34"/>
        <v>852220791</v>
      </c>
      <c r="C514" s="627">
        <f t="shared" si="35"/>
        <v>46022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СЕЛЕНА ХОЛДИНГ АД</v>
      </c>
      <c r="B515" s="623" t="str">
        <f t="shared" si="34"/>
        <v>852220791</v>
      </c>
      <c r="C515" s="627">
        <f t="shared" si="35"/>
        <v>46022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СЕЛЕНА ХОЛДИНГ АД</v>
      </c>
      <c r="B516" s="623" t="str">
        <f t="shared" si="34"/>
        <v>852220791</v>
      </c>
      <c r="C516" s="627">
        <f t="shared" si="35"/>
        <v>46022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СЕЛЕНА ХОЛДИНГ АД</v>
      </c>
      <c r="B517" s="623" t="str">
        <f t="shared" si="34"/>
        <v>852220791</v>
      </c>
      <c r="C517" s="627">
        <f t="shared" si="35"/>
        <v>46022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СЕЛЕНА ХОЛДИНГ АД</v>
      </c>
      <c r="B518" s="623" t="str">
        <f t="shared" si="34"/>
        <v>852220791</v>
      </c>
      <c r="C518" s="627">
        <f t="shared" si="35"/>
        <v>46022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СЕЛЕНА ХОЛДИНГ АД</v>
      </c>
      <c r="B519" s="623" t="str">
        <f t="shared" si="34"/>
        <v>852220791</v>
      </c>
      <c r="C519" s="627">
        <f t="shared" si="35"/>
        <v>46022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СЕЛЕНА ХОЛДИНГ АД</v>
      </c>
      <c r="B520" s="623" t="str">
        <f t="shared" si="34"/>
        <v>852220791</v>
      </c>
      <c r="C520" s="627">
        <f t="shared" si="35"/>
        <v>46022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0</v>
      </c>
    </row>
    <row r="521" spans="1:8">
      <c r="A521" s="623" t="str">
        <f t="shared" si="33"/>
        <v>СЕЛЕНА ХОЛДИНГ АД</v>
      </c>
      <c r="B521" s="623" t="str">
        <f t="shared" si="34"/>
        <v>852220791</v>
      </c>
      <c r="C521" s="627">
        <f t="shared" si="35"/>
        <v>46022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СЕЛЕНА ХОЛДИНГ АД</v>
      </c>
      <c r="B522" s="623" t="str">
        <f t="shared" si="34"/>
        <v>852220791</v>
      </c>
      <c r="C522" s="627">
        <f t="shared" si="35"/>
        <v>46022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СЕЛЕНА ХОЛДИНГ АД</v>
      </c>
      <c r="B523" s="623" t="str">
        <f t="shared" si="34"/>
        <v>852220791</v>
      </c>
      <c r="C523" s="627">
        <f t="shared" si="35"/>
        <v>46022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СЕЛЕНА ХОЛДИНГ АД</v>
      </c>
      <c r="B524" s="623" t="str">
        <f t="shared" si="34"/>
        <v>852220791</v>
      </c>
      <c r="C524" s="627">
        <f t="shared" si="35"/>
        <v>46022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СЕЛЕНА ХОЛДИНГ АД</v>
      </c>
      <c r="B525" s="623" t="str">
        <f t="shared" ref="B525:B588" si="37">pdeBulstat</f>
        <v>852220791</v>
      </c>
      <c r="C525" s="627">
        <f t="shared" ref="C525:C588" si="38">endDate</f>
        <v>46022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СЕЛЕНА ХОЛДИНГ АД</v>
      </c>
      <c r="B526" s="623" t="str">
        <f t="shared" si="37"/>
        <v>852220791</v>
      </c>
      <c r="C526" s="627">
        <f t="shared" si="38"/>
        <v>46022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СЕЛЕНА ХОЛДИНГ АД</v>
      </c>
      <c r="B527" s="623" t="str">
        <f t="shared" si="37"/>
        <v>852220791</v>
      </c>
      <c r="C527" s="627">
        <f t="shared" si="38"/>
        <v>46022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СЕЛЕНА ХОЛДИНГ АД</v>
      </c>
      <c r="B528" s="623" t="str">
        <f t="shared" si="37"/>
        <v>852220791</v>
      </c>
      <c r="C528" s="627">
        <f t="shared" si="38"/>
        <v>46022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СЕЛЕНА ХОЛДИНГ АД</v>
      </c>
      <c r="B529" s="623" t="str">
        <f t="shared" si="37"/>
        <v>852220791</v>
      </c>
      <c r="C529" s="627">
        <f t="shared" si="38"/>
        <v>46022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СЕЛЕНА ХОЛДИНГ АД</v>
      </c>
      <c r="B530" s="623" t="str">
        <f t="shared" si="37"/>
        <v>852220791</v>
      </c>
      <c r="C530" s="627">
        <f t="shared" si="38"/>
        <v>46022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СЕЛЕНА ХОЛДИНГ АД</v>
      </c>
      <c r="B531" s="623" t="str">
        <f t="shared" si="37"/>
        <v>852220791</v>
      </c>
      <c r="C531" s="627">
        <f t="shared" si="38"/>
        <v>46022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СЕЛЕНА ХОЛДИНГ АД</v>
      </c>
      <c r="B532" s="623" t="str">
        <f t="shared" si="37"/>
        <v>852220791</v>
      </c>
      <c r="C532" s="627">
        <f t="shared" si="38"/>
        <v>46022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СЕЛЕНА ХОЛДИНГ АД</v>
      </c>
      <c r="B533" s="623" t="str">
        <f t="shared" si="37"/>
        <v>852220791</v>
      </c>
      <c r="C533" s="627">
        <f t="shared" si="38"/>
        <v>46022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СЕЛЕНА ХОЛДИНГ АД</v>
      </c>
      <c r="B534" s="623" t="str">
        <f t="shared" si="37"/>
        <v>852220791</v>
      </c>
      <c r="C534" s="627">
        <f t="shared" si="38"/>
        <v>46022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СЕЛЕНА ХОЛДИНГ АД</v>
      </c>
      <c r="B535" s="623" t="str">
        <f t="shared" si="37"/>
        <v>852220791</v>
      </c>
      <c r="C535" s="627">
        <f t="shared" si="38"/>
        <v>46022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СЕЛЕНА ХОЛДИНГ АД</v>
      </c>
      <c r="B536" s="623" t="str">
        <f t="shared" si="37"/>
        <v>852220791</v>
      </c>
      <c r="C536" s="627">
        <f t="shared" si="38"/>
        <v>46022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СЕЛЕНА ХОЛДИНГ АД</v>
      </c>
      <c r="B537" s="623" t="str">
        <f t="shared" si="37"/>
        <v>852220791</v>
      </c>
      <c r="C537" s="627">
        <f t="shared" si="38"/>
        <v>46022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СЕЛЕНА ХОЛДИНГ АД</v>
      </c>
      <c r="B538" s="623" t="str">
        <f t="shared" si="37"/>
        <v>852220791</v>
      </c>
      <c r="C538" s="627">
        <f t="shared" si="38"/>
        <v>46022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СЕЛЕНА ХОЛДИНГ АД</v>
      </c>
      <c r="B539" s="623" t="str">
        <f t="shared" si="37"/>
        <v>852220791</v>
      </c>
      <c r="C539" s="627">
        <f t="shared" si="38"/>
        <v>46022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СЕЛЕНА ХОЛДИНГ АД</v>
      </c>
      <c r="B540" s="623" t="str">
        <f t="shared" si="37"/>
        <v>852220791</v>
      </c>
      <c r="C540" s="627">
        <f t="shared" si="38"/>
        <v>46022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СЕЛЕНА ХОЛДИНГ АД</v>
      </c>
      <c r="B541" s="623" t="str">
        <f t="shared" si="37"/>
        <v>852220791</v>
      </c>
      <c r="C541" s="627">
        <f t="shared" si="38"/>
        <v>46022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СЕЛЕНА ХОЛДИНГ АД</v>
      </c>
      <c r="B542" s="623" t="str">
        <f t="shared" si="37"/>
        <v>852220791</v>
      </c>
      <c r="C542" s="627">
        <f t="shared" si="38"/>
        <v>46022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СЕЛЕНА ХОЛДИНГ АД</v>
      </c>
      <c r="B543" s="623" t="str">
        <f t="shared" si="37"/>
        <v>852220791</v>
      </c>
      <c r="C543" s="627">
        <f t="shared" si="38"/>
        <v>46022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СЕЛЕНА ХОЛДИНГ АД</v>
      </c>
      <c r="B544" s="623" t="str">
        <f t="shared" si="37"/>
        <v>852220791</v>
      </c>
      <c r="C544" s="627">
        <f t="shared" si="38"/>
        <v>46022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СЕЛЕНА ХОЛДИНГ АД</v>
      </c>
      <c r="B545" s="623" t="str">
        <f t="shared" si="37"/>
        <v>852220791</v>
      </c>
      <c r="C545" s="627">
        <f t="shared" si="38"/>
        <v>46022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СЕЛЕНА ХОЛДИНГ АД</v>
      </c>
      <c r="B546" s="623" t="str">
        <f t="shared" si="37"/>
        <v>852220791</v>
      </c>
      <c r="C546" s="627">
        <f t="shared" si="38"/>
        <v>46022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СЕЛЕНА ХОЛДИНГ АД</v>
      </c>
      <c r="B547" s="623" t="str">
        <f t="shared" si="37"/>
        <v>852220791</v>
      </c>
      <c r="C547" s="627">
        <f t="shared" si="38"/>
        <v>46022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СЕЛЕНА ХОЛДИНГ АД</v>
      </c>
      <c r="B548" s="623" t="str">
        <f t="shared" si="37"/>
        <v>852220791</v>
      </c>
      <c r="C548" s="627">
        <f t="shared" si="38"/>
        <v>46022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СЕЛЕНА ХОЛДИНГ АД</v>
      </c>
      <c r="B549" s="623" t="str">
        <f t="shared" si="37"/>
        <v>852220791</v>
      </c>
      <c r="C549" s="627">
        <f t="shared" si="38"/>
        <v>46022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СЕЛЕНА ХОЛДИНГ АД</v>
      </c>
      <c r="B550" s="623" t="str">
        <f t="shared" si="37"/>
        <v>852220791</v>
      </c>
      <c r="C550" s="627">
        <f t="shared" si="38"/>
        <v>46022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0</v>
      </c>
    </row>
    <row r="551" spans="1:8">
      <c r="A551" s="623" t="str">
        <f t="shared" si="36"/>
        <v>СЕЛЕНА ХОЛДИНГ АД</v>
      </c>
      <c r="B551" s="623" t="str">
        <f t="shared" si="37"/>
        <v>852220791</v>
      </c>
      <c r="C551" s="627">
        <f t="shared" si="38"/>
        <v>46022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СЕЛЕНА ХОЛДИНГ АД</v>
      </c>
      <c r="B552" s="623" t="str">
        <f t="shared" si="37"/>
        <v>852220791</v>
      </c>
      <c r="C552" s="627">
        <f t="shared" si="38"/>
        <v>46022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СЕЛЕНА ХОЛДИНГ АД</v>
      </c>
      <c r="B553" s="623" t="str">
        <f t="shared" si="37"/>
        <v>852220791</v>
      </c>
      <c r="C553" s="627">
        <f t="shared" si="38"/>
        <v>46022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СЕЛЕНА ХОЛДИНГ АД</v>
      </c>
      <c r="B554" s="623" t="str">
        <f t="shared" si="37"/>
        <v>852220791</v>
      </c>
      <c r="C554" s="627">
        <f t="shared" si="38"/>
        <v>46022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СЕЛЕНА ХОЛДИНГ АД</v>
      </c>
      <c r="B555" s="623" t="str">
        <f t="shared" si="37"/>
        <v>852220791</v>
      </c>
      <c r="C555" s="627">
        <f t="shared" si="38"/>
        <v>46022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СЕЛЕНА ХОЛДИНГ АД</v>
      </c>
      <c r="B556" s="623" t="str">
        <f t="shared" si="37"/>
        <v>852220791</v>
      </c>
      <c r="C556" s="627">
        <f t="shared" si="38"/>
        <v>46022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СЕЛЕНА ХОЛДИНГ АД</v>
      </c>
      <c r="B557" s="623" t="str">
        <f t="shared" si="37"/>
        <v>852220791</v>
      </c>
      <c r="C557" s="627">
        <f t="shared" si="38"/>
        <v>46022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СЕЛЕНА ХОЛДИНГ АД</v>
      </c>
      <c r="B558" s="623" t="str">
        <f t="shared" si="37"/>
        <v>852220791</v>
      </c>
      <c r="C558" s="627">
        <f t="shared" si="38"/>
        <v>46022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СЕЛЕНА ХОЛДИНГ АД</v>
      </c>
      <c r="B559" s="623" t="str">
        <f t="shared" si="37"/>
        <v>852220791</v>
      </c>
      <c r="C559" s="627">
        <f t="shared" si="38"/>
        <v>46022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0</v>
      </c>
    </row>
    <row r="560" spans="1:8">
      <c r="A560" s="623" t="str">
        <f t="shared" si="36"/>
        <v>СЕЛЕНА ХОЛДИНГ АД</v>
      </c>
      <c r="B560" s="623" t="str">
        <f t="shared" si="37"/>
        <v>852220791</v>
      </c>
      <c r="C560" s="627">
        <f t="shared" si="38"/>
        <v>46022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5469</v>
      </c>
    </row>
    <row r="561" spans="1:8">
      <c r="A561" s="623" t="str">
        <f t="shared" si="36"/>
        <v>СЕЛЕНА ХОЛДИНГ АД</v>
      </c>
      <c r="B561" s="623" t="str">
        <f t="shared" si="37"/>
        <v>852220791</v>
      </c>
      <c r="C561" s="627">
        <f t="shared" si="38"/>
        <v>46022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СЕЛЕНА ХОЛДИНГ АД</v>
      </c>
      <c r="B562" s="623" t="str">
        <f t="shared" si="37"/>
        <v>852220791</v>
      </c>
      <c r="C562" s="627">
        <f t="shared" si="38"/>
        <v>46022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СЕЛЕНА ХОЛДИНГ АД</v>
      </c>
      <c r="B563" s="623" t="str">
        <f t="shared" si="37"/>
        <v>852220791</v>
      </c>
      <c r="C563" s="627">
        <f t="shared" si="38"/>
        <v>46022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СЕЛЕНА ХОЛДИНГ АД</v>
      </c>
      <c r="B564" s="623" t="str">
        <f t="shared" si="37"/>
        <v>852220791</v>
      </c>
      <c r="C564" s="627">
        <f t="shared" si="38"/>
        <v>46022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СЕЛЕНА ХОЛДИНГ АД</v>
      </c>
      <c r="B565" s="623" t="str">
        <f t="shared" si="37"/>
        <v>852220791</v>
      </c>
      <c r="C565" s="627">
        <f t="shared" si="38"/>
        <v>46022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СЕЛЕНА ХОЛДИНГ АД</v>
      </c>
      <c r="B566" s="623" t="str">
        <f t="shared" si="37"/>
        <v>852220791</v>
      </c>
      <c r="C566" s="627">
        <f t="shared" si="38"/>
        <v>46022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СЕЛЕНА ХОЛДИНГ АД</v>
      </c>
      <c r="B567" s="623" t="str">
        <f t="shared" si="37"/>
        <v>852220791</v>
      </c>
      <c r="C567" s="627">
        <f t="shared" si="38"/>
        <v>46022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3419</v>
      </c>
    </row>
    <row r="568" spans="1:8">
      <c r="A568" s="623" t="str">
        <f t="shared" si="36"/>
        <v>СЕЛЕНА ХОЛДИНГ АД</v>
      </c>
      <c r="B568" s="623" t="str">
        <f t="shared" si="37"/>
        <v>852220791</v>
      </c>
      <c r="C568" s="627">
        <f t="shared" si="38"/>
        <v>46022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52</v>
      </c>
    </row>
    <row r="569" spans="1:8">
      <c r="A569" s="623" t="str">
        <f t="shared" si="36"/>
        <v>СЕЛЕНА ХОЛДИНГ АД</v>
      </c>
      <c r="B569" s="623" t="str">
        <f t="shared" si="37"/>
        <v>852220791</v>
      </c>
      <c r="C569" s="627">
        <f t="shared" si="38"/>
        <v>46022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СЕЛЕНА ХОЛДИНГ АД</v>
      </c>
      <c r="B570" s="623" t="str">
        <f t="shared" si="37"/>
        <v>852220791</v>
      </c>
      <c r="C570" s="627">
        <f t="shared" si="38"/>
        <v>46022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СЕЛЕНА ХОЛДИНГ АД</v>
      </c>
      <c r="B571" s="623" t="str">
        <f t="shared" si="37"/>
        <v>852220791</v>
      </c>
      <c r="C571" s="627">
        <f t="shared" si="38"/>
        <v>46022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3367</v>
      </c>
    </row>
    <row r="572" spans="1:8">
      <c r="A572" s="623" t="str">
        <f t="shared" si="36"/>
        <v>СЕЛЕНА ХОЛДИНГ АД</v>
      </c>
      <c r="B572" s="623" t="str">
        <f t="shared" si="37"/>
        <v>852220791</v>
      </c>
      <c r="C572" s="627">
        <f t="shared" si="38"/>
        <v>46022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СЕЛЕНА ХОЛДИНГ АД</v>
      </c>
      <c r="B573" s="623" t="str">
        <f t="shared" si="37"/>
        <v>852220791</v>
      </c>
      <c r="C573" s="627">
        <f t="shared" si="38"/>
        <v>46022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СЕЛЕНА ХОЛДИНГ АД</v>
      </c>
      <c r="B574" s="623" t="str">
        <f t="shared" si="37"/>
        <v>852220791</v>
      </c>
      <c r="C574" s="627">
        <f t="shared" si="38"/>
        <v>46022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СЕЛЕНА ХОЛДИНГ АД</v>
      </c>
      <c r="B575" s="623" t="str">
        <f t="shared" si="37"/>
        <v>852220791</v>
      </c>
      <c r="C575" s="627">
        <f t="shared" si="38"/>
        <v>46022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СЕЛЕНА ХОЛДИНГ АД</v>
      </c>
      <c r="B576" s="623" t="str">
        <f t="shared" si="37"/>
        <v>852220791</v>
      </c>
      <c r="C576" s="627">
        <f t="shared" si="38"/>
        <v>46022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СЕЛЕНА ХОЛДИНГ АД</v>
      </c>
      <c r="B577" s="623" t="str">
        <f t="shared" si="37"/>
        <v>852220791</v>
      </c>
      <c r="C577" s="627">
        <f t="shared" si="38"/>
        <v>46022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СЕЛЕНА ХОЛДИНГ АД</v>
      </c>
      <c r="B578" s="623" t="str">
        <f t="shared" si="37"/>
        <v>852220791</v>
      </c>
      <c r="C578" s="627">
        <f t="shared" si="38"/>
        <v>46022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3419</v>
      </c>
    </row>
    <row r="579" spans="1:8">
      <c r="A579" s="623" t="str">
        <f t="shared" si="36"/>
        <v>СЕЛЕНА ХОЛДИНГ АД</v>
      </c>
      <c r="B579" s="623" t="str">
        <f t="shared" si="37"/>
        <v>852220791</v>
      </c>
      <c r="C579" s="627">
        <f t="shared" si="38"/>
        <v>46022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СЕЛЕНА ХОЛДИНГ АД</v>
      </c>
      <c r="B580" s="623" t="str">
        <f t="shared" si="37"/>
        <v>852220791</v>
      </c>
      <c r="C580" s="627">
        <f t="shared" si="38"/>
        <v>46022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8888</v>
      </c>
    </row>
    <row r="581" spans="1:8">
      <c r="A581" s="623" t="str">
        <f t="shared" si="36"/>
        <v>СЕЛЕНА ХОЛДИНГ АД</v>
      </c>
      <c r="B581" s="623" t="str">
        <f t="shared" si="37"/>
        <v>852220791</v>
      </c>
      <c r="C581" s="627">
        <f t="shared" si="38"/>
        <v>46022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СЕЛЕНА ХОЛДИНГ АД</v>
      </c>
      <c r="B582" s="623" t="str">
        <f t="shared" si="37"/>
        <v>852220791</v>
      </c>
      <c r="C582" s="627">
        <f t="shared" si="38"/>
        <v>46022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СЕЛЕНА ХОЛДИНГ АД</v>
      </c>
      <c r="B583" s="623" t="str">
        <f t="shared" si="37"/>
        <v>852220791</v>
      </c>
      <c r="C583" s="627">
        <f t="shared" si="38"/>
        <v>46022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СЕЛЕНА ХОЛДИНГ АД</v>
      </c>
      <c r="B584" s="623" t="str">
        <f t="shared" si="37"/>
        <v>852220791</v>
      </c>
      <c r="C584" s="627">
        <f t="shared" si="38"/>
        <v>46022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СЕЛЕНА ХОЛДИНГ АД</v>
      </c>
      <c r="B585" s="623" t="str">
        <f t="shared" si="37"/>
        <v>852220791</v>
      </c>
      <c r="C585" s="627">
        <f t="shared" si="38"/>
        <v>46022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СЕЛЕНА ХОЛДИНГ АД</v>
      </c>
      <c r="B586" s="623" t="str">
        <f t="shared" si="37"/>
        <v>852220791</v>
      </c>
      <c r="C586" s="627">
        <f t="shared" si="38"/>
        <v>46022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СЕЛЕНА ХОЛДИНГ АД</v>
      </c>
      <c r="B587" s="623" t="str">
        <f t="shared" si="37"/>
        <v>852220791</v>
      </c>
      <c r="C587" s="627">
        <f t="shared" si="38"/>
        <v>46022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СЕЛЕНА ХОЛДИНГ АД</v>
      </c>
      <c r="B588" s="623" t="str">
        <f t="shared" si="37"/>
        <v>852220791</v>
      </c>
      <c r="C588" s="627">
        <f t="shared" si="38"/>
        <v>46022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СЕЛЕНА ХОЛДИНГ АД</v>
      </c>
      <c r="B589" s="623" t="str">
        <f t="shared" ref="B589:B652" si="40">pdeBulstat</f>
        <v>852220791</v>
      </c>
      <c r="C589" s="627">
        <f t="shared" ref="C589:C652" si="41">endDate</f>
        <v>46022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СЕЛЕНА ХОЛДИНГ АД</v>
      </c>
      <c r="B590" s="623" t="str">
        <f t="shared" si="40"/>
        <v>852220791</v>
      </c>
      <c r="C590" s="627">
        <f t="shared" si="41"/>
        <v>46022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563</v>
      </c>
    </row>
    <row r="591" spans="1:8">
      <c r="A591" s="623" t="str">
        <f t="shared" si="39"/>
        <v>СЕЛЕНА ХОЛДИНГ АД</v>
      </c>
      <c r="B591" s="623" t="str">
        <f t="shared" si="40"/>
        <v>852220791</v>
      </c>
      <c r="C591" s="627">
        <f t="shared" si="41"/>
        <v>46022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СЕЛЕНА ХОЛДИНГ АД</v>
      </c>
      <c r="B592" s="623" t="str">
        <f t="shared" si="40"/>
        <v>852220791</v>
      </c>
      <c r="C592" s="627">
        <f t="shared" si="41"/>
        <v>46022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СЕЛЕНА ХОЛДИНГ АД</v>
      </c>
      <c r="B593" s="623" t="str">
        <f t="shared" si="40"/>
        <v>852220791</v>
      </c>
      <c r="C593" s="627">
        <f t="shared" si="41"/>
        <v>46022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СЕЛЕНА ХОЛДИНГ АД</v>
      </c>
      <c r="B594" s="623" t="str">
        <f t="shared" si="40"/>
        <v>852220791</v>
      </c>
      <c r="C594" s="627">
        <f t="shared" si="41"/>
        <v>46022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СЕЛЕНА ХОЛДИНГ АД</v>
      </c>
      <c r="B595" s="623" t="str">
        <f t="shared" si="40"/>
        <v>852220791</v>
      </c>
      <c r="C595" s="627">
        <f t="shared" si="41"/>
        <v>46022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СЕЛЕНА ХОЛДИНГ АД</v>
      </c>
      <c r="B596" s="623" t="str">
        <f t="shared" si="40"/>
        <v>852220791</v>
      </c>
      <c r="C596" s="627">
        <f t="shared" si="41"/>
        <v>46022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СЕЛЕНА ХОЛДИНГ АД</v>
      </c>
      <c r="B597" s="623" t="str">
        <f t="shared" si="40"/>
        <v>852220791</v>
      </c>
      <c r="C597" s="627">
        <f t="shared" si="41"/>
        <v>46022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СЕЛЕНА ХОЛДИНГ АД</v>
      </c>
      <c r="B598" s="623" t="str">
        <f t="shared" si="40"/>
        <v>852220791</v>
      </c>
      <c r="C598" s="627">
        <f t="shared" si="41"/>
        <v>46022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СЕЛЕНА ХОЛДИНГ АД</v>
      </c>
      <c r="B599" s="623" t="str">
        <f t="shared" si="40"/>
        <v>852220791</v>
      </c>
      <c r="C599" s="627">
        <f t="shared" si="41"/>
        <v>46022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СЕЛЕНА ХОЛДИНГ АД</v>
      </c>
      <c r="B600" s="623" t="str">
        <f t="shared" si="40"/>
        <v>852220791</v>
      </c>
      <c r="C600" s="627">
        <f t="shared" si="41"/>
        <v>46022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СЕЛЕНА ХОЛДИНГ АД</v>
      </c>
      <c r="B601" s="623" t="str">
        <f t="shared" si="40"/>
        <v>852220791</v>
      </c>
      <c r="C601" s="627">
        <f t="shared" si="41"/>
        <v>46022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СЕЛЕНА ХОЛДИНГ АД</v>
      </c>
      <c r="B602" s="623" t="str">
        <f t="shared" si="40"/>
        <v>852220791</v>
      </c>
      <c r="C602" s="627">
        <f t="shared" si="41"/>
        <v>46022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СЕЛЕНА ХОЛДИНГ АД</v>
      </c>
      <c r="B603" s="623" t="str">
        <f t="shared" si="40"/>
        <v>852220791</v>
      </c>
      <c r="C603" s="627">
        <f t="shared" si="41"/>
        <v>46022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СЕЛЕНА ХОЛДИНГ АД</v>
      </c>
      <c r="B604" s="623" t="str">
        <f t="shared" si="40"/>
        <v>852220791</v>
      </c>
      <c r="C604" s="627">
        <f t="shared" si="41"/>
        <v>46022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СЕЛЕНА ХОЛДИНГ АД</v>
      </c>
      <c r="B605" s="623" t="str">
        <f t="shared" si="40"/>
        <v>852220791</v>
      </c>
      <c r="C605" s="627">
        <f t="shared" si="41"/>
        <v>46022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СЕЛЕНА ХОЛДИНГ АД</v>
      </c>
      <c r="B606" s="623" t="str">
        <f t="shared" si="40"/>
        <v>852220791</v>
      </c>
      <c r="C606" s="627">
        <f t="shared" si="41"/>
        <v>46022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СЕЛЕНА ХОЛДИНГ АД</v>
      </c>
      <c r="B607" s="623" t="str">
        <f t="shared" si="40"/>
        <v>852220791</v>
      </c>
      <c r="C607" s="627">
        <f t="shared" si="41"/>
        <v>46022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СЕЛЕНА ХОЛДИНГ АД</v>
      </c>
      <c r="B608" s="623" t="str">
        <f t="shared" si="40"/>
        <v>852220791</v>
      </c>
      <c r="C608" s="627">
        <f t="shared" si="41"/>
        <v>46022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СЕЛЕНА ХОЛДИНГ АД</v>
      </c>
      <c r="B609" s="623" t="str">
        <f t="shared" si="40"/>
        <v>852220791</v>
      </c>
      <c r="C609" s="627">
        <f t="shared" si="41"/>
        <v>46022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СЕЛЕНА ХОЛДИНГ АД</v>
      </c>
      <c r="B610" s="623" t="str">
        <f t="shared" si="40"/>
        <v>852220791</v>
      </c>
      <c r="C610" s="627">
        <f t="shared" si="41"/>
        <v>46022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563</v>
      </c>
    </row>
    <row r="611" spans="1:8">
      <c r="A611" s="623" t="str">
        <f t="shared" si="39"/>
        <v>СЕЛЕНА ХОЛДИНГ АД</v>
      </c>
      <c r="B611" s="623" t="str">
        <f t="shared" si="40"/>
        <v>852220791</v>
      </c>
      <c r="C611" s="627">
        <f t="shared" si="41"/>
        <v>46022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СЕЛЕНА ХОЛДИНГ АД</v>
      </c>
      <c r="B612" s="623" t="str">
        <f t="shared" si="40"/>
        <v>852220791</v>
      </c>
      <c r="C612" s="627">
        <f t="shared" si="41"/>
        <v>46022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СЕЛЕНА ХОЛДИНГ АД</v>
      </c>
      <c r="B613" s="623" t="str">
        <f t="shared" si="40"/>
        <v>852220791</v>
      </c>
      <c r="C613" s="627">
        <f t="shared" si="41"/>
        <v>46022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СЕЛЕНА ХОЛДИНГ АД</v>
      </c>
      <c r="B614" s="623" t="str">
        <f t="shared" si="40"/>
        <v>852220791</v>
      </c>
      <c r="C614" s="627">
        <f t="shared" si="41"/>
        <v>46022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СЕЛЕНА ХОЛДИНГ АД</v>
      </c>
      <c r="B615" s="623" t="str">
        <f t="shared" si="40"/>
        <v>852220791</v>
      </c>
      <c r="C615" s="627">
        <f t="shared" si="41"/>
        <v>46022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СЕЛЕНА ХОЛДИНГ АД</v>
      </c>
      <c r="B616" s="623" t="str">
        <f t="shared" si="40"/>
        <v>852220791</v>
      </c>
      <c r="C616" s="627">
        <f t="shared" si="41"/>
        <v>46022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СЕЛЕНА ХОЛДИНГ АД</v>
      </c>
      <c r="B617" s="623" t="str">
        <f t="shared" si="40"/>
        <v>852220791</v>
      </c>
      <c r="C617" s="627">
        <f t="shared" si="41"/>
        <v>46022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СЕЛЕНА ХОЛДИНГ АД</v>
      </c>
      <c r="B618" s="623" t="str">
        <f t="shared" si="40"/>
        <v>852220791</v>
      </c>
      <c r="C618" s="627">
        <f t="shared" si="41"/>
        <v>46022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СЕЛЕНА ХОЛДИНГ АД</v>
      </c>
      <c r="B619" s="623" t="str">
        <f t="shared" si="40"/>
        <v>852220791</v>
      </c>
      <c r="C619" s="627">
        <f t="shared" si="41"/>
        <v>46022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СЕЛЕНА ХОЛДИНГ АД</v>
      </c>
      <c r="B620" s="623" t="str">
        <f t="shared" si="40"/>
        <v>852220791</v>
      </c>
      <c r="C620" s="627">
        <f t="shared" si="41"/>
        <v>46022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СЕЛЕНА ХОЛДИНГ АД</v>
      </c>
      <c r="B621" s="623" t="str">
        <f t="shared" si="40"/>
        <v>852220791</v>
      </c>
      <c r="C621" s="627">
        <f t="shared" si="41"/>
        <v>46022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СЕЛЕНА ХОЛДИНГ АД</v>
      </c>
      <c r="B622" s="623" t="str">
        <f t="shared" si="40"/>
        <v>852220791</v>
      </c>
      <c r="C622" s="627">
        <f t="shared" si="41"/>
        <v>46022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СЕЛЕНА ХОЛДИНГ АД</v>
      </c>
      <c r="B623" s="623" t="str">
        <f t="shared" si="40"/>
        <v>852220791</v>
      </c>
      <c r="C623" s="627">
        <f t="shared" si="41"/>
        <v>46022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СЕЛЕНА ХОЛДИНГ АД</v>
      </c>
      <c r="B624" s="623" t="str">
        <f t="shared" si="40"/>
        <v>852220791</v>
      </c>
      <c r="C624" s="627">
        <f t="shared" si="41"/>
        <v>46022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СЕЛЕНА ХОЛДИНГ АД</v>
      </c>
      <c r="B625" s="623" t="str">
        <f t="shared" si="40"/>
        <v>852220791</v>
      </c>
      <c r="C625" s="627">
        <f t="shared" si="41"/>
        <v>46022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СЕЛЕНА ХОЛДИНГ АД</v>
      </c>
      <c r="B626" s="623" t="str">
        <f t="shared" si="40"/>
        <v>852220791</v>
      </c>
      <c r="C626" s="627">
        <f t="shared" si="41"/>
        <v>46022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СЕЛЕНА ХОЛДИНГ АД</v>
      </c>
      <c r="B627" s="623" t="str">
        <f t="shared" si="40"/>
        <v>852220791</v>
      </c>
      <c r="C627" s="627">
        <f t="shared" si="41"/>
        <v>46022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СЕЛЕНА ХОЛДИНГ АД</v>
      </c>
      <c r="B628" s="623" t="str">
        <f t="shared" si="40"/>
        <v>852220791</v>
      </c>
      <c r="C628" s="627">
        <f t="shared" si="41"/>
        <v>46022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СЕЛЕНА ХОЛДИНГ АД</v>
      </c>
      <c r="B629" s="623" t="str">
        <f t="shared" si="40"/>
        <v>852220791</v>
      </c>
      <c r="C629" s="627">
        <f t="shared" si="41"/>
        <v>46022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СЕЛЕНА ХОЛДИНГ АД</v>
      </c>
      <c r="B630" s="623" t="str">
        <f t="shared" si="40"/>
        <v>852220791</v>
      </c>
      <c r="C630" s="627">
        <f t="shared" si="41"/>
        <v>46022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СЕЛЕНА ХОЛДИНГ АД</v>
      </c>
      <c r="B631" s="623" t="str">
        <f t="shared" si="40"/>
        <v>852220791</v>
      </c>
      <c r="C631" s="627">
        <f t="shared" si="41"/>
        <v>46022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СЕЛЕНА ХОЛДИНГ АД</v>
      </c>
      <c r="B632" s="623" t="str">
        <f t="shared" si="40"/>
        <v>852220791</v>
      </c>
      <c r="C632" s="627">
        <f t="shared" si="41"/>
        <v>46022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СЕЛЕНА ХОЛДИНГ АД</v>
      </c>
      <c r="B633" s="623" t="str">
        <f t="shared" si="40"/>
        <v>852220791</v>
      </c>
      <c r="C633" s="627">
        <f t="shared" si="41"/>
        <v>46022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СЕЛЕНА ХОЛДИНГ АД</v>
      </c>
      <c r="B634" s="623" t="str">
        <f t="shared" si="40"/>
        <v>852220791</v>
      </c>
      <c r="C634" s="627">
        <f t="shared" si="41"/>
        <v>46022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СЕЛЕНА ХОЛДИНГ АД</v>
      </c>
      <c r="B635" s="623" t="str">
        <f t="shared" si="40"/>
        <v>852220791</v>
      </c>
      <c r="C635" s="627">
        <f t="shared" si="41"/>
        <v>46022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СЕЛЕНА ХОЛДИНГ АД</v>
      </c>
      <c r="B636" s="623" t="str">
        <f t="shared" si="40"/>
        <v>852220791</v>
      </c>
      <c r="C636" s="627">
        <f t="shared" si="41"/>
        <v>46022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СЕЛЕНА ХОЛДИНГ АД</v>
      </c>
      <c r="B637" s="623" t="str">
        <f t="shared" si="40"/>
        <v>852220791</v>
      </c>
      <c r="C637" s="627">
        <f t="shared" si="41"/>
        <v>46022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СЕЛЕНА ХОЛДИНГ АД</v>
      </c>
      <c r="B638" s="623" t="str">
        <f t="shared" si="40"/>
        <v>852220791</v>
      </c>
      <c r="C638" s="627">
        <f t="shared" si="41"/>
        <v>46022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СЕЛЕНА ХОЛДИНГ АД</v>
      </c>
      <c r="B639" s="623" t="str">
        <f t="shared" si="40"/>
        <v>852220791</v>
      </c>
      <c r="C639" s="627">
        <f t="shared" si="41"/>
        <v>46022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СЕЛЕНА ХОЛДИНГ АД</v>
      </c>
      <c r="B640" s="623" t="str">
        <f t="shared" si="40"/>
        <v>852220791</v>
      </c>
      <c r="C640" s="627">
        <f t="shared" si="41"/>
        <v>46022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СЕЛЕНА ХОЛДИНГ АД</v>
      </c>
      <c r="B641" s="623" t="str">
        <f t="shared" si="40"/>
        <v>852220791</v>
      </c>
      <c r="C641" s="627">
        <f t="shared" si="41"/>
        <v>46022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СЕЛЕНА ХОЛДИНГ АД</v>
      </c>
      <c r="B642" s="623" t="str">
        <f t="shared" si="40"/>
        <v>852220791</v>
      </c>
      <c r="C642" s="627">
        <f t="shared" si="41"/>
        <v>46022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СЕЛЕНА ХОЛДИНГ АД</v>
      </c>
      <c r="B643" s="623" t="str">
        <f t="shared" si="40"/>
        <v>852220791</v>
      </c>
      <c r="C643" s="627">
        <f t="shared" si="41"/>
        <v>46022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СЕЛЕНА ХОЛДИНГ АД</v>
      </c>
      <c r="B644" s="623" t="str">
        <f t="shared" si="40"/>
        <v>852220791</v>
      </c>
      <c r="C644" s="627">
        <f t="shared" si="41"/>
        <v>46022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СЕЛЕНА ХОЛДИНГ АД</v>
      </c>
      <c r="B645" s="623" t="str">
        <f t="shared" si="40"/>
        <v>852220791</v>
      </c>
      <c r="C645" s="627">
        <f t="shared" si="41"/>
        <v>46022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СЕЛЕНА ХОЛДИНГ АД</v>
      </c>
      <c r="B646" s="623" t="str">
        <f t="shared" si="40"/>
        <v>852220791</v>
      </c>
      <c r="C646" s="627">
        <f t="shared" si="41"/>
        <v>46022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СЕЛЕНА ХОЛДИНГ АД</v>
      </c>
      <c r="B647" s="623" t="str">
        <f t="shared" si="40"/>
        <v>852220791</v>
      </c>
      <c r="C647" s="627">
        <f t="shared" si="41"/>
        <v>46022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СЕЛЕНА ХОЛДИНГ АД</v>
      </c>
      <c r="B648" s="623" t="str">
        <f t="shared" si="40"/>
        <v>852220791</v>
      </c>
      <c r="C648" s="627">
        <f t="shared" si="41"/>
        <v>46022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СЕЛЕНА ХОЛДИНГ АД</v>
      </c>
      <c r="B649" s="623" t="str">
        <f t="shared" si="40"/>
        <v>852220791</v>
      </c>
      <c r="C649" s="627">
        <f t="shared" si="41"/>
        <v>46022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0</v>
      </c>
    </row>
    <row r="650" spans="1:8">
      <c r="A650" s="623" t="str">
        <f t="shared" si="39"/>
        <v>СЕЛЕНА ХОЛДИНГ АД</v>
      </c>
      <c r="B650" s="623" t="str">
        <f t="shared" si="40"/>
        <v>852220791</v>
      </c>
      <c r="C650" s="627">
        <f t="shared" si="41"/>
        <v>46022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6032</v>
      </c>
    </row>
    <row r="651" spans="1:8">
      <c r="A651" s="623" t="str">
        <f t="shared" si="39"/>
        <v>СЕЛЕНА ХОЛДИНГ АД</v>
      </c>
      <c r="B651" s="623" t="str">
        <f t="shared" si="40"/>
        <v>852220791</v>
      </c>
      <c r="C651" s="627">
        <f t="shared" si="41"/>
        <v>46022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СЕЛЕНА ХОЛДИНГ АД</v>
      </c>
      <c r="B652" s="623" t="str">
        <f t="shared" si="40"/>
        <v>852220791</v>
      </c>
      <c r="C652" s="627">
        <f t="shared" si="41"/>
        <v>46022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СЕЛЕНА ХОЛДИНГ АД</v>
      </c>
      <c r="B653" s="623" t="str">
        <f t="shared" ref="B653:B716" si="43">pdeBulstat</f>
        <v>852220791</v>
      </c>
      <c r="C653" s="627">
        <f t="shared" ref="C653:C716" si="44">endDate</f>
        <v>46022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СЕЛЕНА ХОЛДИНГ АД</v>
      </c>
      <c r="B654" s="623" t="str">
        <f t="shared" si="43"/>
        <v>852220791</v>
      </c>
      <c r="C654" s="627">
        <f t="shared" si="44"/>
        <v>46022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СЕЛЕНА ХОЛДИНГ АД</v>
      </c>
      <c r="B655" s="623" t="str">
        <f t="shared" si="43"/>
        <v>852220791</v>
      </c>
      <c r="C655" s="627">
        <f t="shared" si="44"/>
        <v>46022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СЕЛЕНА ХОЛДИНГ АД</v>
      </c>
      <c r="B656" s="623" t="str">
        <f t="shared" si="43"/>
        <v>852220791</v>
      </c>
      <c r="C656" s="627">
        <f t="shared" si="44"/>
        <v>46022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СЕЛЕНА ХОЛДИНГ АД</v>
      </c>
      <c r="B657" s="623" t="str">
        <f t="shared" si="43"/>
        <v>852220791</v>
      </c>
      <c r="C657" s="627">
        <f t="shared" si="44"/>
        <v>46022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3419</v>
      </c>
    </row>
    <row r="658" spans="1:8">
      <c r="A658" s="623" t="str">
        <f t="shared" si="42"/>
        <v>СЕЛЕНА ХОЛДИНГ АД</v>
      </c>
      <c r="B658" s="623" t="str">
        <f t="shared" si="43"/>
        <v>852220791</v>
      </c>
      <c r="C658" s="627">
        <f t="shared" si="44"/>
        <v>46022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52</v>
      </c>
    </row>
    <row r="659" spans="1:8">
      <c r="A659" s="623" t="str">
        <f t="shared" si="42"/>
        <v>СЕЛЕНА ХОЛДИНГ АД</v>
      </c>
      <c r="B659" s="623" t="str">
        <f t="shared" si="43"/>
        <v>852220791</v>
      </c>
      <c r="C659" s="627">
        <f t="shared" si="44"/>
        <v>46022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СЕЛЕНА ХОЛДИНГ АД</v>
      </c>
      <c r="B660" s="623" t="str">
        <f t="shared" si="43"/>
        <v>852220791</v>
      </c>
      <c r="C660" s="627">
        <f t="shared" si="44"/>
        <v>46022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СЕЛЕНА ХОЛДИНГ АД</v>
      </c>
      <c r="B661" s="623" t="str">
        <f t="shared" si="43"/>
        <v>852220791</v>
      </c>
      <c r="C661" s="627">
        <f t="shared" si="44"/>
        <v>46022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3367</v>
      </c>
    </row>
    <row r="662" spans="1:8">
      <c r="A662" s="623" t="str">
        <f t="shared" si="42"/>
        <v>СЕЛЕНА ХОЛДИНГ АД</v>
      </c>
      <c r="B662" s="623" t="str">
        <f t="shared" si="43"/>
        <v>852220791</v>
      </c>
      <c r="C662" s="627">
        <f t="shared" si="44"/>
        <v>46022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СЕЛЕНА ХОЛДИНГ АД</v>
      </c>
      <c r="B663" s="623" t="str">
        <f t="shared" si="43"/>
        <v>852220791</v>
      </c>
      <c r="C663" s="627">
        <f t="shared" si="44"/>
        <v>46022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СЕЛЕНА ХОЛДИНГ АД</v>
      </c>
      <c r="B664" s="623" t="str">
        <f t="shared" si="43"/>
        <v>852220791</v>
      </c>
      <c r="C664" s="627">
        <f t="shared" si="44"/>
        <v>46022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СЕЛЕНА ХОЛДИНГ АД</v>
      </c>
      <c r="B665" s="623" t="str">
        <f t="shared" si="43"/>
        <v>852220791</v>
      </c>
      <c r="C665" s="627">
        <f t="shared" si="44"/>
        <v>46022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СЕЛЕНА ХОЛДИНГ АД</v>
      </c>
      <c r="B666" s="623" t="str">
        <f t="shared" si="43"/>
        <v>852220791</v>
      </c>
      <c r="C666" s="627">
        <f t="shared" si="44"/>
        <v>46022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СЕЛЕНА ХОЛДИНГ АД</v>
      </c>
      <c r="B667" s="623" t="str">
        <f t="shared" si="43"/>
        <v>852220791</v>
      </c>
      <c r="C667" s="627">
        <f t="shared" si="44"/>
        <v>46022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СЕЛЕНА ХОЛДИНГ АД</v>
      </c>
      <c r="B668" s="623" t="str">
        <f t="shared" si="43"/>
        <v>852220791</v>
      </c>
      <c r="C668" s="627">
        <f t="shared" si="44"/>
        <v>46022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3419</v>
      </c>
    </row>
    <row r="669" spans="1:8">
      <c r="A669" s="623" t="str">
        <f t="shared" si="42"/>
        <v>СЕЛЕНА ХОЛДИНГ АД</v>
      </c>
      <c r="B669" s="623" t="str">
        <f t="shared" si="43"/>
        <v>852220791</v>
      </c>
      <c r="C669" s="627">
        <f t="shared" si="44"/>
        <v>46022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СЕЛЕНА ХОЛДИНГ АД</v>
      </c>
      <c r="B670" s="623" t="str">
        <f t="shared" si="43"/>
        <v>852220791</v>
      </c>
      <c r="C670" s="627">
        <f t="shared" si="44"/>
        <v>46022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9451</v>
      </c>
    </row>
    <row r="671" spans="1:8">
      <c r="A671" s="623" t="str">
        <f t="shared" si="42"/>
        <v>СЕЛЕНА ХОЛДИНГ АД</v>
      </c>
      <c r="B671" s="623" t="str">
        <f t="shared" si="43"/>
        <v>852220791</v>
      </c>
      <c r="C671" s="627">
        <f t="shared" si="44"/>
        <v>46022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СЕЛЕНА ХОЛДИНГ АД</v>
      </c>
      <c r="B672" s="623" t="str">
        <f t="shared" si="43"/>
        <v>852220791</v>
      </c>
      <c r="C672" s="627">
        <f t="shared" si="44"/>
        <v>46022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СЕЛЕНА ХОЛДИНГ АД</v>
      </c>
      <c r="B673" s="623" t="str">
        <f t="shared" si="43"/>
        <v>852220791</v>
      </c>
      <c r="C673" s="627">
        <f t="shared" si="44"/>
        <v>46022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СЕЛЕНА ХОЛДИНГ АД</v>
      </c>
      <c r="B674" s="623" t="str">
        <f t="shared" si="43"/>
        <v>852220791</v>
      </c>
      <c r="C674" s="627">
        <f t="shared" si="44"/>
        <v>46022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СЕЛЕНА ХОЛДИНГ АД</v>
      </c>
      <c r="B675" s="623" t="str">
        <f t="shared" si="43"/>
        <v>852220791</v>
      </c>
      <c r="C675" s="627">
        <f t="shared" si="44"/>
        <v>46022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СЕЛЕНА ХОЛДИНГ АД</v>
      </c>
      <c r="B676" s="623" t="str">
        <f t="shared" si="43"/>
        <v>852220791</v>
      </c>
      <c r="C676" s="627">
        <f t="shared" si="44"/>
        <v>46022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СЕЛЕНА ХОЛДИНГ АД</v>
      </c>
      <c r="B677" s="623" t="str">
        <f t="shared" si="43"/>
        <v>852220791</v>
      </c>
      <c r="C677" s="627">
        <f t="shared" si="44"/>
        <v>46022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СЕЛЕНА ХОЛДИНГ АД</v>
      </c>
      <c r="B678" s="623" t="str">
        <f t="shared" si="43"/>
        <v>852220791</v>
      </c>
      <c r="C678" s="627">
        <f t="shared" si="44"/>
        <v>46022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СЕЛЕНА ХОЛДИНГ АД</v>
      </c>
      <c r="B679" s="623" t="str">
        <f t="shared" si="43"/>
        <v>852220791</v>
      </c>
      <c r="C679" s="627">
        <f t="shared" si="44"/>
        <v>46022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СЕЛЕНА ХОЛДИНГ АД</v>
      </c>
      <c r="B680" s="623" t="str">
        <f t="shared" si="43"/>
        <v>852220791</v>
      </c>
      <c r="C680" s="627">
        <f t="shared" si="44"/>
        <v>46022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СЕЛЕНА ХОЛДИНГ АД</v>
      </c>
      <c r="B681" s="623" t="str">
        <f t="shared" si="43"/>
        <v>852220791</v>
      </c>
      <c r="C681" s="627">
        <f t="shared" si="44"/>
        <v>46022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СЕЛЕНА ХОЛДИНГ АД</v>
      </c>
      <c r="B682" s="623" t="str">
        <f t="shared" si="43"/>
        <v>852220791</v>
      </c>
      <c r="C682" s="627">
        <f t="shared" si="44"/>
        <v>46022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СЕЛЕНА ХОЛДИНГ АД</v>
      </c>
      <c r="B683" s="623" t="str">
        <f t="shared" si="43"/>
        <v>852220791</v>
      </c>
      <c r="C683" s="627">
        <f t="shared" si="44"/>
        <v>46022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СЕЛЕНА ХОЛДИНГ АД</v>
      </c>
      <c r="B684" s="623" t="str">
        <f t="shared" si="43"/>
        <v>852220791</v>
      </c>
      <c r="C684" s="627">
        <f t="shared" si="44"/>
        <v>46022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СЕЛЕНА ХОЛДИНГ АД</v>
      </c>
      <c r="B685" s="623" t="str">
        <f t="shared" si="43"/>
        <v>852220791</v>
      </c>
      <c r="C685" s="627">
        <f t="shared" si="44"/>
        <v>46022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СЕЛЕНА ХОЛДИНГ АД</v>
      </c>
      <c r="B686" s="623" t="str">
        <f t="shared" si="43"/>
        <v>852220791</v>
      </c>
      <c r="C686" s="627">
        <f t="shared" si="44"/>
        <v>46022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СЕЛЕНА ХОЛДИНГ АД</v>
      </c>
      <c r="B687" s="623" t="str">
        <f t="shared" si="43"/>
        <v>852220791</v>
      </c>
      <c r="C687" s="627">
        <f t="shared" si="44"/>
        <v>46022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СЕЛЕНА ХОЛДИНГ АД</v>
      </c>
      <c r="B688" s="623" t="str">
        <f t="shared" si="43"/>
        <v>852220791</v>
      </c>
      <c r="C688" s="627">
        <f t="shared" si="44"/>
        <v>46022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СЕЛЕНА ХОЛДИНГ АД</v>
      </c>
      <c r="B689" s="623" t="str">
        <f t="shared" si="43"/>
        <v>852220791</v>
      </c>
      <c r="C689" s="627">
        <f t="shared" si="44"/>
        <v>46022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СЕЛЕНА ХОЛДИНГ АД</v>
      </c>
      <c r="B690" s="623" t="str">
        <f t="shared" si="43"/>
        <v>852220791</v>
      </c>
      <c r="C690" s="627">
        <f t="shared" si="44"/>
        <v>46022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СЕЛЕНА ХОЛДИНГ АД</v>
      </c>
      <c r="B691" s="623" t="str">
        <f t="shared" si="43"/>
        <v>852220791</v>
      </c>
      <c r="C691" s="627">
        <f t="shared" si="44"/>
        <v>46022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СЕЛЕНА ХОЛДИНГ АД</v>
      </c>
      <c r="B692" s="623" t="str">
        <f t="shared" si="43"/>
        <v>852220791</v>
      </c>
      <c r="C692" s="627">
        <f t="shared" si="44"/>
        <v>46022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СЕЛЕНА ХОЛДИНГ АД</v>
      </c>
      <c r="B693" s="623" t="str">
        <f t="shared" si="43"/>
        <v>852220791</v>
      </c>
      <c r="C693" s="627">
        <f t="shared" si="44"/>
        <v>46022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СЕЛЕНА ХОЛДИНГ АД</v>
      </c>
      <c r="B694" s="623" t="str">
        <f t="shared" si="43"/>
        <v>852220791</v>
      </c>
      <c r="C694" s="627">
        <f t="shared" si="44"/>
        <v>46022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СЕЛЕНА ХОЛДИНГ АД</v>
      </c>
      <c r="B695" s="623" t="str">
        <f t="shared" si="43"/>
        <v>852220791</v>
      </c>
      <c r="C695" s="627">
        <f t="shared" si="44"/>
        <v>46022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СЕЛЕНА ХОЛДИНГ АД</v>
      </c>
      <c r="B696" s="623" t="str">
        <f t="shared" si="43"/>
        <v>852220791</v>
      </c>
      <c r="C696" s="627">
        <f t="shared" si="44"/>
        <v>46022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СЕЛЕНА ХОЛДИНГ АД</v>
      </c>
      <c r="B697" s="623" t="str">
        <f t="shared" si="43"/>
        <v>852220791</v>
      </c>
      <c r="C697" s="627">
        <f t="shared" si="44"/>
        <v>46022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СЕЛЕНА ХОЛДИНГ АД</v>
      </c>
      <c r="B698" s="623" t="str">
        <f t="shared" si="43"/>
        <v>852220791</v>
      </c>
      <c r="C698" s="627">
        <f t="shared" si="44"/>
        <v>46022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СЕЛЕНА ХОЛДИНГ АД</v>
      </c>
      <c r="B699" s="623" t="str">
        <f t="shared" si="43"/>
        <v>852220791</v>
      </c>
      <c r="C699" s="627">
        <f t="shared" si="44"/>
        <v>46022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СЕЛЕНА ХОЛДИНГ АД</v>
      </c>
      <c r="B700" s="623" t="str">
        <f t="shared" si="43"/>
        <v>852220791</v>
      </c>
      <c r="C700" s="627">
        <f t="shared" si="44"/>
        <v>46022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СЕЛЕНА ХОЛДИНГ АД</v>
      </c>
      <c r="B701" s="623" t="str">
        <f t="shared" si="43"/>
        <v>852220791</v>
      </c>
      <c r="C701" s="627">
        <f t="shared" si="44"/>
        <v>46022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СЕЛЕНА ХОЛДИНГ АД</v>
      </c>
      <c r="B702" s="623" t="str">
        <f t="shared" si="43"/>
        <v>852220791</v>
      </c>
      <c r="C702" s="627">
        <f t="shared" si="44"/>
        <v>46022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СЕЛЕНА ХОЛДИНГ АД</v>
      </c>
      <c r="B703" s="623" t="str">
        <f t="shared" si="43"/>
        <v>852220791</v>
      </c>
      <c r="C703" s="627">
        <f t="shared" si="44"/>
        <v>46022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СЕЛЕНА ХОЛДИНГ АД</v>
      </c>
      <c r="B704" s="623" t="str">
        <f t="shared" si="43"/>
        <v>852220791</v>
      </c>
      <c r="C704" s="627">
        <f t="shared" si="44"/>
        <v>46022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СЕЛЕНА ХОЛДИНГ АД</v>
      </c>
      <c r="B705" s="623" t="str">
        <f t="shared" si="43"/>
        <v>852220791</v>
      </c>
      <c r="C705" s="627">
        <f t="shared" si="44"/>
        <v>46022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СЕЛЕНА ХОЛДИНГ АД</v>
      </c>
      <c r="B706" s="623" t="str">
        <f t="shared" si="43"/>
        <v>852220791</v>
      </c>
      <c r="C706" s="627">
        <f t="shared" si="44"/>
        <v>46022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СЕЛЕНА ХОЛДИНГ АД</v>
      </c>
      <c r="B707" s="623" t="str">
        <f t="shared" si="43"/>
        <v>852220791</v>
      </c>
      <c r="C707" s="627">
        <f t="shared" si="44"/>
        <v>46022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СЕЛЕНА ХОЛДИНГ АД</v>
      </c>
      <c r="B708" s="623" t="str">
        <f t="shared" si="43"/>
        <v>852220791</v>
      </c>
      <c r="C708" s="627">
        <f t="shared" si="44"/>
        <v>46022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СЕЛЕНА ХОЛДИНГ АД</v>
      </c>
      <c r="B709" s="623" t="str">
        <f t="shared" si="43"/>
        <v>852220791</v>
      </c>
      <c r="C709" s="627">
        <f t="shared" si="44"/>
        <v>46022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СЕЛЕНА ХОЛДИНГ АД</v>
      </c>
      <c r="B710" s="623" t="str">
        <f t="shared" si="43"/>
        <v>852220791</v>
      </c>
      <c r="C710" s="627">
        <f t="shared" si="44"/>
        <v>46022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СЕЛЕНА ХОЛДИНГ АД</v>
      </c>
      <c r="B711" s="623" t="str">
        <f t="shared" si="43"/>
        <v>852220791</v>
      </c>
      <c r="C711" s="627">
        <f t="shared" si="44"/>
        <v>46022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СЕЛЕНА ХОЛДИНГ АД</v>
      </c>
      <c r="B712" s="623" t="str">
        <f t="shared" si="43"/>
        <v>852220791</v>
      </c>
      <c r="C712" s="627">
        <f t="shared" si="44"/>
        <v>46022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СЕЛЕНА ХОЛДИНГ АД</v>
      </c>
      <c r="B713" s="623" t="str">
        <f t="shared" si="43"/>
        <v>852220791</v>
      </c>
      <c r="C713" s="627">
        <f t="shared" si="44"/>
        <v>46022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СЕЛЕНА ХОЛДИНГ АД</v>
      </c>
      <c r="B714" s="623" t="str">
        <f t="shared" si="43"/>
        <v>852220791</v>
      </c>
      <c r="C714" s="627">
        <f t="shared" si="44"/>
        <v>46022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СЕЛЕНА ХОЛДИНГ АД</v>
      </c>
      <c r="B715" s="623" t="str">
        <f t="shared" si="43"/>
        <v>852220791</v>
      </c>
      <c r="C715" s="627">
        <f t="shared" si="44"/>
        <v>46022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СЕЛЕНА ХОЛДИНГ АД</v>
      </c>
      <c r="B716" s="623" t="str">
        <f t="shared" si="43"/>
        <v>852220791</v>
      </c>
      <c r="C716" s="627">
        <f t="shared" si="44"/>
        <v>46022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СЕЛЕНА ХОЛДИНГ АД</v>
      </c>
      <c r="B717" s="623" t="str">
        <f t="shared" ref="B717:B780" si="46">pdeBulstat</f>
        <v>852220791</v>
      </c>
      <c r="C717" s="627">
        <f t="shared" ref="C717:C780" si="47">endDate</f>
        <v>46022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СЕЛЕНА ХОЛДИНГ АД</v>
      </c>
      <c r="B718" s="623" t="str">
        <f t="shared" si="46"/>
        <v>852220791</v>
      </c>
      <c r="C718" s="627">
        <f t="shared" si="47"/>
        <v>46022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СЕЛЕНА ХОЛДИНГ АД</v>
      </c>
      <c r="B719" s="623" t="str">
        <f t="shared" si="46"/>
        <v>852220791</v>
      </c>
      <c r="C719" s="627">
        <f t="shared" si="47"/>
        <v>46022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СЕЛЕНА ХОЛДИНГ АД</v>
      </c>
      <c r="B720" s="623" t="str">
        <f t="shared" si="46"/>
        <v>852220791</v>
      </c>
      <c r="C720" s="627">
        <f t="shared" si="47"/>
        <v>46022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СЕЛЕНА ХОЛДИНГ АД</v>
      </c>
      <c r="B721" s="623" t="str">
        <f t="shared" si="46"/>
        <v>852220791</v>
      </c>
      <c r="C721" s="627">
        <f t="shared" si="47"/>
        <v>46022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СЕЛЕНА ХОЛДИНГ АД</v>
      </c>
      <c r="B722" s="623" t="str">
        <f t="shared" si="46"/>
        <v>852220791</v>
      </c>
      <c r="C722" s="627">
        <f t="shared" si="47"/>
        <v>46022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СЕЛЕНА ХОЛДИНГ АД</v>
      </c>
      <c r="B723" s="623" t="str">
        <f t="shared" si="46"/>
        <v>852220791</v>
      </c>
      <c r="C723" s="627">
        <f t="shared" si="47"/>
        <v>46022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СЕЛЕНА ХОЛДИНГ АД</v>
      </c>
      <c r="B724" s="623" t="str">
        <f t="shared" si="46"/>
        <v>852220791</v>
      </c>
      <c r="C724" s="627">
        <f t="shared" si="47"/>
        <v>46022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СЕЛЕНА ХОЛДИНГ АД</v>
      </c>
      <c r="B725" s="623" t="str">
        <f t="shared" si="46"/>
        <v>852220791</v>
      </c>
      <c r="C725" s="627">
        <f t="shared" si="47"/>
        <v>46022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СЕЛЕНА ХОЛДИНГ АД</v>
      </c>
      <c r="B726" s="623" t="str">
        <f t="shared" si="46"/>
        <v>852220791</v>
      </c>
      <c r="C726" s="627">
        <f t="shared" si="47"/>
        <v>46022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СЕЛЕНА ХОЛДИНГ АД</v>
      </c>
      <c r="B727" s="623" t="str">
        <f t="shared" si="46"/>
        <v>852220791</v>
      </c>
      <c r="C727" s="627">
        <f t="shared" si="47"/>
        <v>46022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СЕЛЕНА ХОЛДИНГ АД</v>
      </c>
      <c r="B728" s="623" t="str">
        <f t="shared" si="46"/>
        <v>852220791</v>
      </c>
      <c r="C728" s="627">
        <f t="shared" si="47"/>
        <v>46022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СЕЛЕНА ХОЛДИНГ АД</v>
      </c>
      <c r="B729" s="623" t="str">
        <f t="shared" si="46"/>
        <v>852220791</v>
      </c>
      <c r="C729" s="627">
        <f t="shared" si="47"/>
        <v>46022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СЕЛЕНА ХОЛДИНГ АД</v>
      </c>
      <c r="B730" s="623" t="str">
        <f t="shared" si="46"/>
        <v>852220791</v>
      </c>
      <c r="C730" s="627">
        <f t="shared" si="47"/>
        <v>46022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СЕЛЕНА ХОЛДИНГ АД</v>
      </c>
      <c r="B731" s="623" t="str">
        <f t="shared" si="46"/>
        <v>852220791</v>
      </c>
      <c r="C731" s="627">
        <f t="shared" si="47"/>
        <v>46022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СЕЛЕНА ХОЛДИНГ АД</v>
      </c>
      <c r="B732" s="623" t="str">
        <f t="shared" si="46"/>
        <v>852220791</v>
      </c>
      <c r="C732" s="627">
        <f t="shared" si="47"/>
        <v>46022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СЕЛЕНА ХОЛДИНГ АД</v>
      </c>
      <c r="B733" s="623" t="str">
        <f t="shared" si="46"/>
        <v>852220791</v>
      </c>
      <c r="C733" s="627">
        <f t="shared" si="47"/>
        <v>46022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СЕЛЕНА ХОЛДИНГ АД</v>
      </c>
      <c r="B734" s="623" t="str">
        <f t="shared" si="46"/>
        <v>852220791</v>
      </c>
      <c r="C734" s="627">
        <f t="shared" si="47"/>
        <v>46022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СЕЛЕНА ХОЛДИНГ АД</v>
      </c>
      <c r="B735" s="623" t="str">
        <f t="shared" si="46"/>
        <v>852220791</v>
      </c>
      <c r="C735" s="627">
        <f t="shared" si="47"/>
        <v>46022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СЕЛЕНА ХОЛДИНГ АД</v>
      </c>
      <c r="B736" s="623" t="str">
        <f t="shared" si="46"/>
        <v>852220791</v>
      </c>
      <c r="C736" s="627">
        <f t="shared" si="47"/>
        <v>46022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СЕЛЕНА ХОЛДИНГ АД</v>
      </c>
      <c r="B737" s="623" t="str">
        <f t="shared" si="46"/>
        <v>852220791</v>
      </c>
      <c r="C737" s="627">
        <f t="shared" si="47"/>
        <v>46022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СЕЛЕНА ХОЛДИНГ АД</v>
      </c>
      <c r="B738" s="623" t="str">
        <f t="shared" si="46"/>
        <v>852220791</v>
      </c>
      <c r="C738" s="627">
        <f t="shared" si="47"/>
        <v>46022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СЕЛЕНА ХОЛДИНГ АД</v>
      </c>
      <c r="B739" s="623" t="str">
        <f t="shared" si="46"/>
        <v>852220791</v>
      </c>
      <c r="C739" s="627">
        <f t="shared" si="47"/>
        <v>46022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СЕЛЕНА ХОЛДИНГ АД</v>
      </c>
      <c r="B740" s="623" t="str">
        <f t="shared" si="46"/>
        <v>852220791</v>
      </c>
      <c r="C740" s="627">
        <f t="shared" si="47"/>
        <v>46022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СЕЛЕНА ХОЛДИНГ АД</v>
      </c>
      <c r="B741" s="623" t="str">
        <f t="shared" si="46"/>
        <v>852220791</v>
      </c>
      <c r="C741" s="627">
        <f t="shared" si="47"/>
        <v>46022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СЕЛЕНА ХОЛДИНГ АД</v>
      </c>
      <c r="B742" s="623" t="str">
        <f t="shared" si="46"/>
        <v>852220791</v>
      </c>
      <c r="C742" s="627">
        <f t="shared" si="47"/>
        <v>46022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СЕЛЕНА ХОЛДИНГ АД</v>
      </c>
      <c r="B743" s="623" t="str">
        <f t="shared" si="46"/>
        <v>852220791</v>
      </c>
      <c r="C743" s="627">
        <f t="shared" si="47"/>
        <v>46022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СЕЛЕНА ХОЛДИНГ АД</v>
      </c>
      <c r="B744" s="623" t="str">
        <f t="shared" si="46"/>
        <v>852220791</v>
      </c>
      <c r="C744" s="627">
        <f t="shared" si="47"/>
        <v>46022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СЕЛЕНА ХОЛДИНГ АД</v>
      </c>
      <c r="B745" s="623" t="str">
        <f t="shared" si="46"/>
        <v>852220791</v>
      </c>
      <c r="C745" s="627">
        <f t="shared" si="47"/>
        <v>46022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СЕЛЕНА ХОЛДИНГ АД</v>
      </c>
      <c r="B746" s="623" t="str">
        <f t="shared" si="46"/>
        <v>852220791</v>
      </c>
      <c r="C746" s="627">
        <f t="shared" si="47"/>
        <v>46022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СЕЛЕНА ХОЛДИНГ АД</v>
      </c>
      <c r="B747" s="623" t="str">
        <f t="shared" si="46"/>
        <v>852220791</v>
      </c>
      <c r="C747" s="627">
        <f t="shared" si="47"/>
        <v>46022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СЕЛЕНА ХОЛДИНГ АД</v>
      </c>
      <c r="B748" s="623" t="str">
        <f t="shared" si="46"/>
        <v>852220791</v>
      </c>
      <c r="C748" s="627">
        <f t="shared" si="47"/>
        <v>46022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СЕЛЕНА ХОЛДИНГ АД</v>
      </c>
      <c r="B749" s="623" t="str">
        <f t="shared" si="46"/>
        <v>852220791</v>
      </c>
      <c r="C749" s="627">
        <f t="shared" si="47"/>
        <v>46022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СЕЛЕНА ХОЛДИНГ АД</v>
      </c>
      <c r="B750" s="623" t="str">
        <f t="shared" si="46"/>
        <v>852220791</v>
      </c>
      <c r="C750" s="627">
        <f t="shared" si="47"/>
        <v>46022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СЕЛЕНА ХОЛДИНГ АД</v>
      </c>
      <c r="B751" s="623" t="str">
        <f t="shared" si="46"/>
        <v>852220791</v>
      </c>
      <c r="C751" s="627">
        <f t="shared" si="47"/>
        <v>46022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СЕЛЕНА ХОЛДИНГ АД</v>
      </c>
      <c r="B752" s="623" t="str">
        <f t="shared" si="46"/>
        <v>852220791</v>
      </c>
      <c r="C752" s="627">
        <f t="shared" si="47"/>
        <v>46022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СЕЛЕНА ХОЛДИНГ АД</v>
      </c>
      <c r="B753" s="623" t="str">
        <f t="shared" si="46"/>
        <v>852220791</v>
      </c>
      <c r="C753" s="627">
        <f t="shared" si="47"/>
        <v>46022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СЕЛЕНА ХОЛДИНГ АД</v>
      </c>
      <c r="B754" s="623" t="str">
        <f t="shared" si="46"/>
        <v>852220791</v>
      </c>
      <c r="C754" s="627">
        <f t="shared" si="47"/>
        <v>46022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СЕЛЕНА ХОЛДИНГ АД</v>
      </c>
      <c r="B755" s="623" t="str">
        <f t="shared" si="46"/>
        <v>852220791</v>
      </c>
      <c r="C755" s="627">
        <f t="shared" si="47"/>
        <v>46022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СЕЛЕНА ХОЛДИНГ АД</v>
      </c>
      <c r="B756" s="623" t="str">
        <f t="shared" si="46"/>
        <v>852220791</v>
      </c>
      <c r="C756" s="627">
        <f t="shared" si="47"/>
        <v>46022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СЕЛЕНА ХОЛДИНГ АД</v>
      </c>
      <c r="B757" s="623" t="str">
        <f t="shared" si="46"/>
        <v>852220791</v>
      </c>
      <c r="C757" s="627">
        <f t="shared" si="47"/>
        <v>46022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СЕЛЕНА ХОЛДИНГ АД</v>
      </c>
      <c r="B758" s="623" t="str">
        <f t="shared" si="46"/>
        <v>852220791</v>
      </c>
      <c r="C758" s="627">
        <f t="shared" si="47"/>
        <v>46022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СЕЛЕНА ХОЛДИНГ АД</v>
      </c>
      <c r="B759" s="623" t="str">
        <f t="shared" si="46"/>
        <v>852220791</v>
      </c>
      <c r="C759" s="627">
        <f t="shared" si="47"/>
        <v>46022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СЕЛЕНА ХОЛДИНГ АД</v>
      </c>
      <c r="B760" s="623" t="str">
        <f t="shared" si="46"/>
        <v>852220791</v>
      </c>
      <c r="C760" s="627">
        <f t="shared" si="47"/>
        <v>46022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СЕЛЕНА ХОЛДИНГ АД</v>
      </c>
      <c r="B761" s="623" t="str">
        <f t="shared" si="46"/>
        <v>852220791</v>
      </c>
      <c r="C761" s="627">
        <f t="shared" si="47"/>
        <v>46022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СЕЛЕНА ХОЛДИНГ АД</v>
      </c>
      <c r="B762" s="623" t="str">
        <f t="shared" si="46"/>
        <v>852220791</v>
      </c>
      <c r="C762" s="627">
        <f t="shared" si="47"/>
        <v>46022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СЕЛЕНА ХОЛДИНГ АД</v>
      </c>
      <c r="B763" s="623" t="str">
        <f t="shared" si="46"/>
        <v>852220791</v>
      </c>
      <c r="C763" s="627">
        <f t="shared" si="47"/>
        <v>46022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СЕЛЕНА ХОЛДИНГ АД</v>
      </c>
      <c r="B764" s="623" t="str">
        <f t="shared" si="46"/>
        <v>852220791</v>
      </c>
      <c r="C764" s="627">
        <f t="shared" si="47"/>
        <v>46022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СЕЛЕНА ХОЛДИНГ АД</v>
      </c>
      <c r="B765" s="623" t="str">
        <f t="shared" si="46"/>
        <v>852220791</v>
      </c>
      <c r="C765" s="627">
        <f t="shared" si="47"/>
        <v>46022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СЕЛЕНА ХОЛДИНГ АД</v>
      </c>
      <c r="B766" s="623" t="str">
        <f t="shared" si="46"/>
        <v>852220791</v>
      </c>
      <c r="C766" s="627">
        <f t="shared" si="47"/>
        <v>46022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СЕЛЕНА ХОЛДИНГ АД</v>
      </c>
      <c r="B767" s="623" t="str">
        <f t="shared" si="46"/>
        <v>852220791</v>
      </c>
      <c r="C767" s="627">
        <f t="shared" si="47"/>
        <v>46022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СЕЛЕНА ХОЛДИНГ АД</v>
      </c>
      <c r="B768" s="623" t="str">
        <f t="shared" si="46"/>
        <v>852220791</v>
      </c>
      <c r="C768" s="627">
        <f t="shared" si="47"/>
        <v>46022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СЕЛЕНА ХОЛДИНГ АД</v>
      </c>
      <c r="B769" s="623" t="str">
        <f t="shared" si="46"/>
        <v>852220791</v>
      </c>
      <c r="C769" s="627">
        <f t="shared" si="47"/>
        <v>46022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СЕЛЕНА ХОЛДИНГ АД</v>
      </c>
      <c r="B770" s="623" t="str">
        <f t="shared" si="46"/>
        <v>852220791</v>
      </c>
      <c r="C770" s="627">
        <f t="shared" si="47"/>
        <v>46022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СЕЛЕНА ХОЛДИНГ АД</v>
      </c>
      <c r="B771" s="623" t="str">
        <f t="shared" si="46"/>
        <v>852220791</v>
      </c>
      <c r="C771" s="627">
        <f t="shared" si="47"/>
        <v>46022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СЕЛЕНА ХОЛДИНГ АД</v>
      </c>
      <c r="B772" s="623" t="str">
        <f t="shared" si="46"/>
        <v>852220791</v>
      </c>
      <c r="C772" s="627">
        <f t="shared" si="47"/>
        <v>46022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СЕЛЕНА ХОЛДИНГ АД</v>
      </c>
      <c r="B773" s="623" t="str">
        <f t="shared" si="46"/>
        <v>852220791</v>
      </c>
      <c r="C773" s="627">
        <f t="shared" si="47"/>
        <v>46022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СЕЛЕНА ХОЛДИНГ АД</v>
      </c>
      <c r="B774" s="623" t="str">
        <f t="shared" si="46"/>
        <v>852220791</v>
      </c>
      <c r="C774" s="627">
        <f t="shared" si="47"/>
        <v>46022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СЕЛЕНА ХОЛДИНГ АД</v>
      </c>
      <c r="B775" s="623" t="str">
        <f t="shared" si="46"/>
        <v>852220791</v>
      </c>
      <c r="C775" s="627">
        <f t="shared" si="47"/>
        <v>46022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СЕЛЕНА ХОЛДИНГ АД</v>
      </c>
      <c r="B776" s="623" t="str">
        <f t="shared" si="46"/>
        <v>852220791</v>
      </c>
      <c r="C776" s="627">
        <f t="shared" si="47"/>
        <v>46022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СЕЛЕНА ХОЛДИНГ АД</v>
      </c>
      <c r="B777" s="623" t="str">
        <f t="shared" si="46"/>
        <v>852220791</v>
      </c>
      <c r="C777" s="627">
        <f t="shared" si="47"/>
        <v>46022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СЕЛЕНА ХОЛДИНГ АД</v>
      </c>
      <c r="B778" s="623" t="str">
        <f t="shared" si="46"/>
        <v>852220791</v>
      </c>
      <c r="C778" s="627">
        <f t="shared" si="47"/>
        <v>46022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СЕЛЕНА ХОЛДИНГ АД</v>
      </c>
      <c r="B779" s="623" t="str">
        <f t="shared" si="46"/>
        <v>852220791</v>
      </c>
      <c r="C779" s="627">
        <f t="shared" si="47"/>
        <v>46022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СЕЛЕНА ХОЛДИНГ АД</v>
      </c>
      <c r="B780" s="623" t="str">
        <f t="shared" si="46"/>
        <v>852220791</v>
      </c>
      <c r="C780" s="627">
        <f t="shared" si="47"/>
        <v>46022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СЕЛЕНА ХОЛДИНГ АД</v>
      </c>
      <c r="B781" s="623" t="str">
        <f t="shared" ref="B781:B844" si="49">pdeBulstat</f>
        <v>852220791</v>
      </c>
      <c r="C781" s="627">
        <f t="shared" ref="C781:C844" si="50">endDate</f>
        <v>46022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СЕЛЕНА ХОЛДИНГ АД</v>
      </c>
      <c r="B782" s="623" t="str">
        <f t="shared" si="49"/>
        <v>852220791</v>
      </c>
      <c r="C782" s="627">
        <f t="shared" si="50"/>
        <v>46022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СЕЛЕНА ХОЛДИНГ АД</v>
      </c>
      <c r="B783" s="623" t="str">
        <f t="shared" si="49"/>
        <v>852220791</v>
      </c>
      <c r="C783" s="627">
        <f t="shared" si="50"/>
        <v>46022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СЕЛЕНА ХОЛДИНГ АД</v>
      </c>
      <c r="B784" s="623" t="str">
        <f t="shared" si="49"/>
        <v>852220791</v>
      </c>
      <c r="C784" s="627">
        <f t="shared" si="50"/>
        <v>46022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СЕЛЕНА ХОЛДИНГ АД</v>
      </c>
      <c r="B785" s="623" t="str">
        <f t="shared" si="49"/>
        <v>852220791</v>
      </c>
      <c r="C785" s="627">
        <f t="shared" si="50"/>
        <v>46022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СЕЛЕНА ХОЛДИНГ АД</v>
      </c>
      <c r="B786" s="623" t="str">
        <f t="shared" si="49"/>
        <v>852220791</v>
      </c>
      <c r="C786" s="627">
        <f t="shared" si="50"/>
        <v>46022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СЕЛЕНА ХОЛДИНГ АД</v>
      </c>
      <c r="B787" s="623" t="str">
        <f t="shared" si="49"/>
        <v>852220791</v>
      </c>
      <c r="C787" s="627">
        <f t="shared" si="50"/>
        <v>46022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СЕЛЕНА ХОЛДИНГ АД</v>
      </c>
      <c r="B788" s="623" t="str">
        <f t="shared" si="49"/>
        <v>852220791</v>
      </c>
      <c r="C788" s="627">
        <f t="shared" si="50"/>
        <v>46022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СЕЛЕНА ХОЛДИНГ АД</v>
      </c>
      <c r="B789" s="623" t="str">
        <f t="shared" si="49"/>
        <v>852220791</v>
      </c>
      <c r="C789" s="627">
        <f t="shared" si="50"/>
        <v>46022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СЕЛЕНА ХОЛДИНГ АД</v>
      </c>
      <c r="B790" s="623" t="str">
        <f t="shared" si="49"/>
        <v>852220791</v>
      </c>
      <c r="C790" s="627">
        <f t="shared" si="50"/>
        <v>46022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СЕЛЕНА ХОЛДИНГ АД</v>
      </c>
      <c r="B791" s="623" t="str">
        <f t="shared" si="49"/>
        <v>852220791</v>
      </c>
      <c r="C791" s="627">
        <f t="shared" si="50"/>
        <v>46022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СЕЛЕНА ХОЛДИНГ АД</v>
      </c>
      <c r="B792" s="623" t="str">
        <f t="shared" si="49"/>
        <v>852220791</v>
      </c>
      <c r="C792" s="627">
        <f t="shared" si="50"/>
        <v>46022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СЕЛЕНА ХОЛДИНГ АД</v>
      </c>
      <c r="B793" s="623" t="str">
        <f t="shared" si="49"/>
        <v>852220791</v>
      </c>
      <c r="C793" s="627">
        <f t="shared" si="50"/>
        <v>46022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СЕЛЕНА ХОЛДИНГ АД</v>
      </c>
      <c r="B794" s="623" t="str">
        <f t="shared" si="49"/>
        <v>852220791</v>
      </c>
      <c r="C794" s="627">
        <f t="shared" si="50"/>
        <v>46022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СЕЛЕНА ХОЛДИНГ АД</v>
      </c>
      <c r="B795" s="623" t="str">
        <f t="shared" si="49"/>
        <v>852220791</v>
      </c>
      <c r="C795" s="627">
        <f t="shared" si="50"/>
        <v>46022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СЕЛЕНА ХОЛДИНГ АД</v>
      </c>
      <c r="B796" s="623" t="str">
        <f t="shared" si="49"/>
        <v>852220791</v>
      </c>
      <c r="C796" s="627">
        <f t="shared" si="50"/>
        <v>46022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СЕЛЕНА ХОЛДИНГ АД</v>
      </c>
      <c r="B797" s="623" t="str">
        <f t="shared" si="49"/>
        <v>852220791</v>
      </c>
      <c r="C797" s="627">
        <f t="shared" si="50"/>
        <v>46022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СЕЛЕНА ХОЛДИНГ АД</v>
      </c>
      <c r="B798" s="623" t="str">
        <f t="shared" si="49"/>
        <v>852220791</v>
      </c>
      <c r="C798" s="627">
        <f t="shared" si="50"/>
        <v>46022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СЕЛЕНА ХОЛДИНГ АД</v>
      </c>
      <c r="B799" s="623" t="str">
        <f t="shared" si="49"/>
        <v>852220791</v>
      </c>
      <c r="C799" s="627">
        <f t="shared" si="50"/>
        <v>46022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СЕЛЕНА ХОЛДИНГ АД</v>
      </c>
      <c r="B800" s="623" t="str">
        <f t="shared" si="49"/>
        <v>852220791</v>
      </c>
      <c r="C800" s="627">
        <f t="shared" si="50"/>
        <v>46022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СЕЛЕНА ХОЛДИНГ АД</v>
      </c>
      <c r="B801" s="623" t="str">
        <f t="shared" si="49"/>
        <v>852220791</v>
      </c>
      <c r="C801" s="627">
        <f t="shared" si="50"/>
        <v>46022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СЕЛЕНА ХОЛДИНГ АД</v>
      </c>
      <c r="B802" s="623" t="str">
        <f t="shared" si="49"/>
        <v>852220791</v>
      </c>
      <c r="C802" s="627">
        <f t="shared" si="50"/>
        <v>46022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СЕЛЕНА ХОЛДИНГ АД</v>
      </c>
      <c r="B803" s="623" t="str">
        <f t="shared" si="49"/>
        <v>852220791</v>
      </c>
      <c r="C803" s="627">
        <f t="shared" si="50"/>
        <v>46022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СЕЛЕНА ХОЛДИНГ АД</v>
      </c>
      <c r="B804" s="623" t="str">
        <f t="shared" si="49"/>
        <v>852220791</v>
      </c>
      <c r="C804" s="627">
        <f t="shared" si="50"/>
        <v>46022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СЕЛЕНА ХОЛДИНГ АД</v>
      </c>
      <c r="B805" s="623" t="str">
        <f t="shared" si="49"/>
        <v>852220791</v>
      </c>
      <c r="C805" s="627">
        <f t="shared" si="50"/>
        <v>46022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СЕЛЕНА ХОЛДИНГ АД</v>
      </c>
      <c r="B806" s="623" t="str">
        <f t="shared" si="49"/>
        <v>852220791</v>
      </c>
      <c r="C806" s="627">
        <f t="shared" si="50"/>
        <v>46022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СЕЛЕНА ХОЛДИНГ АД</v>
      </c>
      <c r="B807" s="623" t="str">
        <f t="shared" si="49"/>
        <v>852220791</v>
      </c>
      <c r="C807" s="627">
        <f t="shared" si="50"/>
        <v>46022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СЕЛЕНА ХОЛДИНГ АД</v>
      </c>
      <c r="B808" s="623" t="str">
        <f t="shared" si="49"/>
        <v>852220791</v>
      </c>
      <c r="C808" s="627">
        <f t="shared" si="50"/>
        <v>46022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СЕЛЕНА ХОЛДИНГ АД</v>
      </c>
      <c r="B809" s="623" t="str">
        <f t="shared" si="49"/>
        <v>852220791</v>
      </c>
      <c r="C809" s="627">
        <f t="shared" si="50"/>
        <v>46022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СЕЛЕНА ХОЛДИНГ АД</v>
      </c>
      <c r="B810" s="623" t="str">
        <f t="shared" si="49"/>
        <v>852220791</v>
      </c>
      <c r="C810" s="627">
        <f t="shared" si="50"/>
        <v>46022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СЕЛЕНА ХОЛДИНГ АД</v>
      </c>
      <c r="B811" s="623" t="str">
        <f t="shared" si="49"/>
        <v>852220791</v>
      </c>
      <c r="C811" s="627">
        <f t="shared" si="50"/>
        <v>46022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СЕЛЕНА ХОЛДИНГ АД</v>
      </c>
      <c r="B812" s="623" t="str">
        <f t="shared" si="49"/>
        <v>852220791</v>
      </c>
      <c r="C812" s="627">
        <f t="shared" si="50"/>
        <v>46022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СЕЛЕНА ХОЛДИНГ АД</v>
      </c>
      <c r="B813" s="623" t="str">
        <f t="shared" si="49"/>
        <v>852220791</v>
      </c>
      <c r="C813" s="627">
        <f t="shared" si="50"/>
        <v>46022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СЕЛЕНА ХОЛДИНГ АД</v>
      </c>
      <c r="B814" s="623" t="str">
        <f t="shared" si="49"/>
        <v>852220791</v>
      </c>
      <c r="C814" s="627">
        <f t="shared" si="50"/>
        <v>46022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СЕЛЕНА ХОЛДИНГ АД</v>
      </c>
      <c r="B815" s="623" t="str">
        <f t="shared" si="49"/>
        <v>852220791</v>
      </c>
      <c r="C815" s="627">
        <f t="shared" si="50"/>
        <v>46022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СЕЛЕНА ХОЛДИНГ АД</v>
      </c>
      <c r="B816" s="623" t="str">
        <f t="shared" si="49"/>
        <v>852220791</v>
      </c>
      <c r="C816" s="627">
        <f t="shared" si="50"/>
        <v>46022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СЕЛЕНА ХОЛДИНГ АД</v>
      </c>
      <c r="B817" s="623" t="str">
        <f t="shared" si="49"/>
        <v>852220791</v>
      </c>
      <c r="C817" s="627">
        <f t="shared" si="50"/>
        <v>46022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СЕЛЕНА ХОЛДИНГ АД</v>
      </c>
      <c r="B818" s="623" t="str">
        <f t="shared" si="49"/>
        <v>852220791</v>
      </c>
      <c r="C818" s="627">
        <f t="shared" si="50"/>
        <v>46022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СЕЛЕНА ХОЛДИНГ АД</v>
      </c>
      <c r="B819" s="623" t="str">
        <f t="shared" si="49"/>
        <v>852220791</v>
      </c>
      <c r="C819" s="627">
        <f t="shared" si="50"/>
        <v>46022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СЕЛЕНА ХОЛДИНГ АД</v>
      </c>
      <c r="B820" s="623" t="str">
        <f t="shared" si="49"/>
        <v>852220791</v>
      </c>
      <c r="C820" s="627">
        <f t="shared" si="50"/>
        <v>46022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СЕЛЕНА ХОЛДИНГ АД</v>
      </c>
      <c r="B821" s="623" t="str">
        <f t="shared" si="49"/>
        <v>852220791</v>
      </c>
      <c r="C821" s="627">
        <f t="shared" si="50"/>
        <v>46022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СЕЛЕНА ХОЛДИНГ АД</v>
      </c>
      <c r="B822" s="623" t="str">
        <f t="shared" si="49"/>
        <v>852220791</v>
      </c>
      <c r="C822" s="627">
        <f t="shared" si="50"/>
        <v>46022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СЕЛЕНА ХОЛДИНГ АД</v>
      </c>
      <c r="B823" s="623" t="str">
        <f t="shared" si="49"/>
        <v>852220791</v>
      </c>
      <c r="C823" s="627">
        <f t="shared" si="50"/>
        <v>46022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СЕЛЕНА ХОЛДИНГ АД</v>
      </c>
      <c r="B824" s="623" t="str">
        <f t="shared" si="49"/>
        <v>852220791</v>
      </c>
      <c r="C824" s="627">
        <f t="shared" si="50"/>
        <v>46022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СЕЛЕНА ХОЛДИНГ АД</v>
      </c>
      <c r="B825" s="623" t="str">
        <f t="shared" si="49"/>
        <v>852220791</v>
      </c>
      <c r="C825" s="627">
        <f t="shared" si="50"/>
        <v>46022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СЕЛЕНА ХОЛДИНГ АД</v>
      </c>
      <c r="B826" s="623" t="str">
        <f t="shared" si="49"/>
        <v>852220791</v>
      </c>
      <c r="C826" s="627">
        <f t="shared" si="50"/>
        <v>46022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СЕЛЕНА ХОЛДИНГ АД</v>
      </c>
      <c r="B827" s="623" t="str">
        <f t="shared" si="49"/>
        <v>852220791</v>
      </c>
      <c r="C827" s="627">
        <f t="shared" si="50"/>
        <v>46022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СЕЛЕНА ХОЛДИНГ АД</v>
      </c>
      <c r="B828" s="623" t="str">
        <f t="shared" si="49"/>
        <v>852220791</v>
      </c>
      <c r="C828" s="627">
        <f t="shared" si="50"/>
        <v>46022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СЕЛЕНА ХОЛДИНГ АД</v>
      </c>
      <c r="B829" s="623" t="str">
        <f t="shared" si="49"/>
        <v>852220791</v>
      </c>
      <c r="C829" s="627">
        <f t="shared" si="50"/>
        <v>46022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СЕЛЕНА ХОЛДИНГ АД</v>
      </c>
      <c r="B830" s="623" t="str">
        <f t="shared" si="49"/>
        <v>852220791</v>
      </c>
      <c r="C830" s="627">
        <f t="shared" si="50"/>
        <v>46022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СЕЛЕНА ХОЛДИНГ АД</v>
      </c>
      <c r="B831" s="623" t="str">
        <f t="shared" si="49"/>
        <v>852220791</v>
      </c>
      <c r="C831" s="627">
        <f t="shared" si="50"/>
        <v>46022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СЕЛЕНА ХОЛДИНГ АД</v>
      </c>
      <c r="B832" s="623" t="str">
        <f t="shared" si="49"/>
        <v>852220791</v>
      </c>
      <c r="C832" s="627">
        <f t="shared" si="50"/>
        <v>46022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СЕЛЕНА ХОЛДИНГ АД</v>
      </c>
      <c r="B833" s="623" t="str">
        <f t="shared" si="49"/>
        <v>852220791</v>
      </c>
      <c r="C833" s="627">
        <f t="shared" si="50"/>
        <v>46022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СЕЛЕНА ХОЛДИНГ АД</v>
      </c>
      <c r="B834" s="623" t="str">
        <f t="shared" si="49"/>
        <v>852220791</v>
      </c>
      <c r="C834" s="627">
        <f t="shared" si="50"/>
        <v>46022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СЕЛЕНА ХОЛДИНГ АД</v>
      </c>
      <c r="B835" s="623" t="str">
        <f t="shared" si="49"/>
        <v>852220791</v>
      </c>
      <c r="C835" s="627">
        <f t="shared" si="50"/>
        <v>46022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СЕЛЕНА ХОЛДИНГ АД</v>
      </c>
      <c r="B836" s="623" t="str">
        <f t="shared" si="49"/>
        <v>852220791</v>
      </c>
      <c r="C836" s="627">
        <f t="shared" si="50"/>
        <v>46022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СЕЛЕНА ХОЛДИНГ АД</v>
      </c>
      <c r="B837" s="623" t="str">
        <f t="shared" si="49"/>
        <v>852220791</v>
      </c>
      <c r="C837" s="627">
        <f t="shared" si="50"/>
        <v>46022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СЕЛЕНА ХОЛДИНГ АД</v>
      </c>
      <c r="B838" s="623" t="str">
        <f t="shared" si="49"/>
        <v>852220791</v>
      </c>
      <c r="C838" s="627">
        <f t="shared" si="50"/>
        <v>46022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СЕЛЕНА ХОЛДИНГ АД</v>
      </c>
      <c r="B839" s="623" t="str">
        <f t="shared" si="49"/>
        <v>852220791</v>
      </c>
      <c r="C839" s="627">
        <f t="shared" si="50"/>
        <v>46022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СЕЛЕНА ХОЛДИНГ АД</v>
      </c>
      <c r="B840" s="623" t="str">
        <f t="shared" si="49"/>
        <v>852220791</v>
      </c>
      <c r="C840" s="627">
        <f t="shared" si="50"/>
        <v>46022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СЕЛЕНА ХОЛДИНГ АД</v>
      </c>
      <c r="B841" s="623" t="str">
        <f t="shared" si="49"/>
        <v>852220791</v>
      </c>
      <c r="C841" s="627">
        <f t="shared" si="50"/>
        <v>46022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СЕЛЕНА ХОЛДИНГ АД</v>
      </c>
      <c r="B842" s="623" t="str">
        <f t="shared" si="49"/>
        <v>852220791</v>
      </c>
      <c r="C842" s="627">
        <f t="shared" si="50"/>
        <v>46022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СЕЛЕНА ХОЛДИНГ АД</v>
      </c>
      <c r="B843" s="623" t="str">
        <f t="shared" si="49"/>
        <v>852220791</v>
      </c>
      <c r="C843" s="627">
        <f t="shared" si="50"/>
        <v>46022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СЕЛЕНА ХОЛДИНГ АД</v>
      </c>
      <c r="B844" s="623" t="str">
        <f t="shared" si="49"/>
        <v>852220791</v>
      </c>
      <c r="C844" s="627">
        <f t="shared" si="50"/>
        <v>46022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СЕЛЕНА ХОЛДИНГ АД</v>
      </c>
      <c r="B845" s="623" t="str">
        <f t="shared" ref="B845:B910" si="52">pdeBulstat</f>
        <v>852220791</v>
      </c>
      <c r="C845" s="627">
        <f t="shared" ref="C845:C910" si="53">endDate</f>
        <v>46022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СЕЛЕНА ХОЛДИНГ АД</v>
      </c>
      <c r="B846" s="623" t="str">
        <f t="shared" si="52"/>
        <v>852220791</v>
      </c>
      <c r="C846" s="627">
        <f t="shared" si="53"/>
        <v>46022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СЕЛЕНА ХОЛДИНГ АД</v>
      </c>
      <c r="B847" s="623" t="str">
        <f t="shared" si="52"/>
        <v>852220791</v>
      </c>
      <c r="C847" s="627">
        <f t="shared" si="53"/>
        <v>46022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СЕЛЕНА ХОЛДИНГ АД</v>
      </c>
      <c r="B848" s="623" t="str">
        <f t="shared" si="52"/>
        <v>852220791</v>
      </c>
      <c r="C848" s="627">
        <f t="shared" si="53"/>
        <v>46022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СЕЛЕНА ХОЛДИНГ АД</v>
      </c>
      <c r="B849" s="623" t="str">
        <f t="shared" si="52"/>
        <v>852220791</v>
      </c>
      <c r="C849" s="627">
        <f t="shared" si="53"/>
        <v>46022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СЕЛЕНА ХОЛДИНГ АД</v>
      </c>
      <c r="B850" s="623" t="str">
        <f t="shared" si="52"/>
        <v>852220791</v>
      </c>
      <c r="C850" s="627">
        <f t="shared" si="53"/>
        <v>46022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СЕЛЕНА ХОЛДИНГ АД</v>
      </c>
      <c r="B851" s="623" t="str">
        <f t="shared" si="52"/>
        <v>852220791</v>
      </c>
      <c r="C851" s="627">
        <f t="shared" si="53"/>
        <v>46022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СЕЛЕНА ХОЛДИНГ АД</v>
      </c>
      <c r="B852" s="623" t="str">
        <f t="shared" si="52"/>
        <v>852220791</v>
      </c>
      <c r="C852" s="627">
        <f t="shared" si="53"/>
        <v>46022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СЕЛЕНА ХОЛДИНГ АД</v>
      </c>
      <c r="B853" s="623" t="str">
        <f t="shared" si="52"/>
        <v>852220791</v>
      </c>
      <c r="C853" s="627">
        <f t="shared" si="53"/>
        <v>46022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СЕЛЕНА ХОЛДИНГ АД</v>
      </c>
      <c r="B854" s="623" t="str">
        <f t="shared" si="52"/>
        <v>852220791</v>
      </c>
      <c r="C854" s="627">
        <f t="shared" si="53"/>
        <v>46022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СЕЛЕНА ХОЛДИНГ АД</v>
      </c>
      <c r="B855" s="623" t="str">
        <f t="shared" si="52"/>
        <v>852220791</v>
      </c>
      <c r="C855" s="627">
        <f t="shared" si="53"/>
        <v>46022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СЕЛЕНА ХОЛДИНГ АД</v>
      </c>
      <c r="B856" s="623" t="str">
        <f t="shared" si="52"/>
        <v>852220791</v>
      </c>
      <c r="C856" s="627">
        <f t="shared" si="53"/>
        <v>46022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СЕЛЕНА ХОЛДИНГ АД</v>
      </c>
      <c r="B857" s="623" t="str">
        <f t="shared" si="52"/>
        <v>852220791</v>
      </c>
      <c r="C857" s="627">
        <f t="shared" si="53"/>
        <v>46022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СЕЛЕНА ХОЛДИНГ АД</v>
      </c>
      <c r="B858" s="623" t="str">
        <f t="shared" si="52"/>
        <v>852220791</v>
      </c>
      <c r="C858" s="627">
        <f t="shared" si="53"/>
        <v>46022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СЕЛЕНА ХОЛДИНГ АД</v>
      </c>
      <c r="B859" s="623" t="str">
        <f t="shared" si="52"/>
        <v>852220791</v>
      </c>
      <c r="C859" s="627">
        <f t="shared" si="53"/>
        <v>46022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СЕЛЕНА ХОЛДИНГ АД</v>
      </c>
      <c r="B860" s="623" t="str">
        <f t="shared" si="52"/>
        <v>852220791</v>
      </c>
      <c r="C860" s="627">
        <f t="shared" si="53"/>
        <v>46022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СЕЛЕНА ХОЛДИНГ АД</v>
      </c>
      <c r="B861" s="623" t="str">
        <f t="shared" si="52"/>
        <v>852220791</v>
      </c>
      <c r="C861" s="627">
        <f t="shared" si="53"/>
        <v>46022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СЕЛЕНА ХОЛДИНГ АД</v>
      </c>
      <c r="B862" s="623" t="str">
        <f t="shared" si="52"/>
        <v>852220791</v>
      </c>
      <c r="C862" s="627">
        <f t="shared" si="53"/>
        <v>46022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СЕЛЕНА ХОЛДИНГ АД</v>
      </c>
      <c r="B863" s="623" t="str">
        <f t="shared" si="52"/>
        <v>852220791</v>
      </c>
      <c r="C863" s="627">
        <f t="shared" si="53"/>
        <v>46022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СЕЛЕНА ХОЛДИНГ АД</v>
      </c>
      <c r="B864" s="623" t="str">
        <f t="shared" si="52"/>
        <v>852220791</v>
      </c>
      <c r="C864" s="627">
        <f t="shared" si="53"/>
        <v>46022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СЕЛЕНА ХОЛДИНГ АД</v>
      </c>
      <c r="B865" s="623" t="str">
        <f t="shared" si="52"/>
        <v>852220791</v>
      </c>
      <c r="C865" s="627">
        <f t="shared" si="53"/>
        <v>46022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СЕЛЕНА ХОЛДИНГ АД</v>
      </c>
      <c r="B866" s="623" t="str">
        <f t="shared" si="52"/>
        <v>852220791</v>
      </c>
      <c r="C866" s="627">
        <f t="shared" si="53"/>
        <v>46022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СЕЛЕНА ХОЛДИНГ АД</v>
      </c>
      <c r="B867" s="623" t="str">
        <f t="shared" si="52"/>
        <v>852220791</v>
      </c>
      <c r="C867" s="627">
        <f t="shared" si="53"/>
        <v>46022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СЕЛЕНА ХОЛДИНГ АД</v>
      </c>
      <c r="B868" s="623" t="str">
        <f t="shared" si="52"/>
        <v>852220791</v>
      </c>
      <c r="C868" s="627">
        <f t="shared" si="53"/>
        <v>46022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СЕЛЕНА ХОЛДИНГ АД</v>
      </c>
      <c r="B869" s="623" t="str">
        <f t="shared" si="52"/>
        <v>852220791</v>
      </c>
      <c r="C869" s="627">
        <f t="shared" si="53"/>
        <v>46022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СЕЛЕНА ХОЛДИНГ АД</v>
      </c>
      <c r="B870" s="623" t="str">
        <f t="shared" si="52"/>
        <v>852220791</v>
      </c>
      <c r="C870" s="627">
        <f t="shared" si="53"/>
        <v>46022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СЕЛЕНА ХОЛДИНГ АД</v>
      </c>
      <c r="B871" s="623" t="str">
        <f t="shared" si="52"/>
        <v>852220791</v>
      </c>
      <c r="C871" s="627">
        <f t="shared" si="53"/>
        <v>46022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СЕЛЕНА ХОЛДИНГ АД</v>
      </c>
      <c r="B872" s="623" t="str">
        <f t="shared" si="52"/>
        <v>852220791</v>
      </c>
      <c r="C872" s="627">
        <f t="shared" si="53"/>
        <v>46022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СЕЛЕНА ХОЛДИНГ АД</v>
      </c>
      <c r="B873" s="623" t="str">
        <f t="shared" si="52"/>
        <v>852220791</v>
      </c>
      <c r="C873" s="627">
        <f t="shared" si="53"/>
        <v>46022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СЕЛЕНА ХОЛДИНГ АД</v>
      </c>
      <c r="B874" s="623" t="str">
        <f t="shared" si="52"/>
        <v>852220791</v>
      </c>
      <c r="C874" s="627">
        <f t="shared" si="53"/>
        <v>46022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СЕЛЕНА ХОЛДИНГ АД</v>
      </c>
      <c r="B875" s="623" t="str">
        <f t="shared" si="52"/>
        <v>852220791</v>
      </c>
      <c r="C875" s="627">
        <f t="shared" si="53"/>
        <v>46022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СЕЛЕНА ХОЛДИНГ АД</v>
      </c>
      <c r="B876" s="623" t="str">
        <f t="shared" si="52"/>
        <v>852220791</v>
      </c>
      <c r="C876" s="627">
        <f t="shared" si="53"/>
        <v>46022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СЕЛЕНА ХОЛДИНГ АД</v>
      </c>
      <c r="B877" s="623" t="str">
        <f t="shared" si="52"/>
        <v>852220791</v>
      </c>
      <c r="C877" s="627">
        <f t="shared" si="53"/>
        <v>46022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СЕЛЕНА ХОЛДИНГ АД</v>
      </c>
      <c r="B878" s="623" t="str">
        <f t="shared" si="52"/>
        <v>852220791</v>
      </c>
      <c r="C878" s="627">
        <f t="shared" si="53"/>
        <v>46022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СЕЛЕНА ХОЛДИНГ АД</v>
      </c>
      <c r="B879" s="623" t="str">
        <f t="shared" si="52"/>
        <v>852220791</v>
      </c>
      <c r="C879" s="627">
        <f t="shared" si="53"/>
        <v>46022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СЕЛЕНА ХОЛДИНГ АД</v>
      </c>
      <c r="B880" s="623" t="str">
        <f t="shared" si="52"/>
        <v>852220791</v>
      </c>
      <c r="C880" s="627">
        <f t="shared" si="53"/>
        <v>46022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СЕЛЕНА ХОЛДИНГ АД</v>
      </c>
      <c r="B881" s="623" t="str">
        <f t="shared" si="52"/>
        <v>852220791</v>
      </c>
      <c r="C881" s="627">
        <f t="shared" si="53"/>
        <v>46022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СЕЛЕНА ХОЛДИНГ АД</v>
      </c>
      <c r="B882" s="623" t="str">
        <f t="shared" si="52"/>
        <v>852220791</v>
      </c>
      <c r="C882" s="627">
        <f t="shared" si="53"/>
        <v>46022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СЕЛЕНА ХОЛДИНГ АД</v>
      </c>
      <c r="B883" s="623" t="str">
        <f t="shared" si="52"/>
        <v>852220791</v>
      </c>
      <c r="C883" s="627">
        <f t="shared" si="53"/>
        <v>46022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СЕЛЕНА ХОЛДИНГ АД</v>
      </c>
      <c r="B884" s="623" t="str">
        <f t="shared" si="52"/>
        <v>852220791</v>
      </c>
      <c r="C884" s="627">
        <f t="shared" si="53"/>
        <v>46022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СЕЛЕНА ХОЛДИНГ АД</v>
      </c>
      <c r="B885" s="623" t="str">
        <f t="shared" si="52"/>
        <v>852220791</v>
      </c>
      <c r="C885" s="627">
        <f t="shared" si="53"/>
        <v>46022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СЕЛЕНА ХОЛДИНГ АД</v>
      </c>
      <c r="B886" s="623" t="str">
        <f t="shared" si="52"/>
        <v>852220791</v>
      </c>
      <c r="C886" s="627">
        <f t="shared" si="53"/>
        <v>46022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СЕЛЕНА ХОЛДИНГ АД</v>
      </c>
      <c r="B887" s="623" t="str">
        <f t="shared" si="52"/>
        <v>852220791</v>
      </c>
      <c r="C887" s="627">
        <f t="shared" si="53"/>
        <v>46022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СЕЛЕНА ХОЛДИНГ АД</v>
      </c>
      <c r="B888" s="623" t="str">
        <f t="shared" si="52"/>
        <v>852220791</v>
      </c>
      <c r="C888" s="627">
        <f t="shared" si="53"/>
        <v>46022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СЕЛЕНА ХОЛДИНГ АД</v>
      </c>
      <c r="B889" s="623" t="str">
        <f t="shared" si="52"/>
        <v>852220791</v>
      </c>
      <c r="C889" s="627">
        <f t="shared" si="53"/>
        <v>46022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0</v>
      </c>
    </row>
    <row r="890" spans="1:8">
      <c r="A890" s="623" t="str">
        <f t="shared" si="51"/>
        <v>СЕЛЕНА ХОЛДИНГ АД</v>
      </c>
      <c r="B890" s="623" t="str">
        <f t="shared" si="52"/>
        <v>852220791</v>
      </c>
      <c r="C890" s="627">
        <f t="shared" si="53"/>
        <v>46022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6032</v>
      </c>
    </row>
    <row r="891" spans="1:8">
      <c r="A891" s="623" t="str">
        <f t="shared" si="51"/>
        <v>СЕЛЕНА ХОЛДИНГ АД</v>
      </c>
      <c r="B891" s="623" t="str">
        <f t="shared" si="52"/>
        <v>852220791</v>
      </c>
      <c r="C891" s="627">
        <f t="shared" si="53"/>
        <v>46022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СЕЛЕНА ХОЛДИНГ АД</v>
      </c>
      <c r="B892" s="623" t="str">
        <f t="shared" si="52"/>
        <v>852220791</v>
      </c>
      <c r="C892" s="627">
        <f t="shared" si="53"/>
        <v>46022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СЕЛЕНА ХОЛДИНГ АД</v>
      </c>
      <c r="B893" s="623" t="str">
        <f t="shared" si="52"/>
        <v>852220791</v>
      </c>
      <c r="C893" s="627">
        <f t="shared" si="53"/>
        <v>46022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СЕЛЕНА ХОЛДИНГ АД</v>
      </c>
      <c r="B894" s="623" t="str">
        <f t="shared" si="52"/>
        <v>852220791</v>
      </c>
      <c r="C894" s="627">
        <f t="shared" si="53"/>
        <v>46022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СЕЛЕНА ХОЛДИНГ АД</v>
      </c>
      <c r="B895" s="623" t="str">
        <f t="shared" si="52"/>
        <v>852220791</v>
      </c>
      <c r="C895" s="627">
        <f t="shared" si="53"/>
        <v>46022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СЕЛЕНА ХОЛДИНГ АД</v>
      </c>
      <c r="B896" s="623" t="str">
        <f t="shared" si="52"/>
        <v>852220791</v>
      </c>
      <c r="C896" s="627">
        <f t="shared" si="53"/>
        <v>46022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СЕЛЕНА ХОЛДИНГ АД</v>
      </c>
      <c r="B897" s="623" t="str">
        <f t="shared" si="52"/>
        <v>852220791</v>
      </c>
      <c r="C897" s="627">
        <f t="shared" si="53"/>
        <v>46022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3419</v>
      </c>
    </row>
    <row r="898" spans="1:8">
      <c r="A898" s="623" t="str">
        <f t="shared" si="51"/>
        <v>СЕЛЕНА ХОЛДИНГ АД</v>
      </c>
      <c r="B898" s="623" t="str">
        <f t="shared" si="52"/>
        <v>852220791</v>
      </c>
      <c r="C898" s="627">
        <f t="shared" si="53"/>
        <v>46022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52</v>
      </c>
    </row>
    <row r="899" spans="1:8">
      <c r="A899" s="623" t="str">
        <f t="shared" si="51"/>
        <v>СЕЛЕНА ХОЛДИНГ АД</v>
      </c>
      <c r="B899" s="623" t="str">
        <f t="shared" si="52"/>
        <v>852220791</v>
      </c>
      <c r="C899" s="627">
        <f t="shared" si="53"/>
        <v>46022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СЕЛЕНА ХОЛДИНГ АД</v>
      </c>
      <c r="B900" s="623" t="str">
        <f t="shared" si="52"/>
        <v>852220791</v>
      </c>
      <c r="C900" s="627">
        <f t="shared" si="53"/>
        <v>46022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СЕЛЕНА ХОЛДИНГ АД</v>
      </c>
      <c r="B901" s="623" t="str">
        <f t="shared" si="52"/>
        <v>852220791</v>
      </c>
      <c r="C901" s="627">
        <f t="shared" si="53"/>
        <v>46022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3367</v>
      </c>
    </row>
    <row r="902" spans="1:8">
      <c r="A902" s="623" t="str">
        <f t="shared" si="51"/>
        <v>СЕЛЕНА ХОЛДИНГ АД</v>
      </c>
      <c r="B902" s="623" t="str">
        <f t="shared" si="52"/>
        <v>852220791</v>
      </c>
      <c r="C902" s="627">
        <f t="shared" si="53"/>
        <v>46022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СЕЛЕНА ХОЛДИНГ АД</v>
      </c>
      <c r="B903" s="623" t="str">
        <f t="shared" si="52"/>
        <v>852220791</v>
      </c>
      <c r="C903" s="627">
        <f t="shared" si="53"/>
        <v>46022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СЕЛЕНА ХОЛДИНГ АД</v>
      </c>
      <c r="B904" s="623" t="str">
        <f t="shared" si="52"/>
        <v>852220791</v>
      </c>
      <c r="C904" s="627">
        <f t="shared" si="53"/>
        <v>46022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СЕЛЕНА ХОЛДИНГ АД</v>
      </c>
      <c r="B905" s="623" t="str">
        <f t="shared" si="52"/>
        <v>852220791</v>
      </c>
      <c r="C905" s="627">
        <f t="shared" si="53"/>
        <v>46022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СЕЛЕНА ХОЛДИНГ АД</v>
      </c>
      <c r="B906" s="623" t="str">
        <f t="shared" si="52"/>
        <v>852220791</v>
      </c>
      <c r="C906" s="627">
        <f t="shared" si="53"/>
        <v>46022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СЕЛЕНА ХОЛДИНГ АД</v>
      </c>
      <c r="B907" s="623" t="str">
        <f t="shared" si="52"/>
        <v>852220791</v>
      </c>
      <c r="C907" s="627">
        <f t="shared" si="53"/>
        <v>46022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СЕЛЕНА ХОЛДИНГ АД</v>
      </c>
      <c r="B908" s="623" t="str">
        <f t="shared" si="52"/>
        <v>852220791</v>
      </c>
      <c r="C908" s="627">
        <f t="shared" si="53"/>
        <v>46022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3419</v>
      </c>
    </row>
    <row r="909" spans="1:8">
      <c r="A909" s="623" t="str">
        <f t="shared" si="51"/>
        <v>СЕЛЕНА ХОЛДИНГ АД</v>
      </c>
      <c r="B909" s="623" t="str">
        <f t="shared" si="52"/>
        <v>852220791</v>
      </c>
      <c r="C909" s="627">
        <f t="shared" si="53"/>
        <v>46022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СЕЛЕНА ХОЛДИНГ АД</v>
      </c>
      <c r="B910" s="623" t="str">
        <f t="shared" si="52"/>
        <v>852220791</v>
      </c>
      <c r="C910" s="627">
        <f t="shared" si="53"/>
        <v>46022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9451</v>
      </c>
    </row>
    <row r="911" spans="1:8" s="442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СЕЛЕНА ХОЛДИНГ АД</v>
      </c>
      <c r="B912" s="623" t="str">
        <f t="shared" ref="B912:B975" si="55">pdeBulstat</f>
        <v>852220791</v>
      </c>
      <c r="C912" s="627">
        <f t="shared" ref="C912:C975" si="56">endDate</f>
        <v>46022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СЕЛЕНА ХОЛДИНГ АД</v>
      </c>
      <c r="B913" s="623" t="str">
        <f t="shared" si="55"/>
        <v>852220791</v>
      </c>
      <c r="C913" s="627">
        <f t="shared" si="56"/>
        <v>46022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СЕЛЕНА ХОЛДИНГ АД</v>
      </c>
      <c r="B914" s="623" t="str">
        <f t="shared" si="55"/>
        <v>852220791</v>
      </c>
      <c r="C914" s="627">
        <f t="shared" si="56"/>
        <v>46022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СЕЛЕНА ХОЛДИНГ АД</v>
      </c>
      <c r="B915" s="623" t="str">
        <f t="shared" si="55"/>
        <v>852220791</v>
      </c>
      <c r="C915" s="627">
        <f t="shared" si="56"/>
        <v>46022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СЕЛЕНА ХОЛДИНГ АД</v>
      </c>
      <c r="B916" s="623" t="str">
        <f t="shared" si="55"/>
        <v>852220791</v>
      </c>
      <c r="C916" s="627">
        <f t="shared" si="56"/>
        <v>46022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СЕЛЕНА ХОЛДИНГ АД</v>
      </c>
      <c r="B917" s="623" t="str">
        <f t="shared" si="55"/>
        <v>852220791</v>
      </c>
      <c r="C917" s="627">
        <f t="shared" si="56"/>
        <v>46022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СЕЛЕНА ХОЛДИНГ АД</v>
      </c>
      <c r="B918" s="623" t="str">
        <f t="shared" si="55"/>
        <v>852220791</v>
      </c>
      <c r="C918" s="627">
        <f t="shared" si="56"/>
        <v>46022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443</v>
      </c>
    </row>
    <row r="919" spans="1:8">
      <c r="A919" s="623" t="str">
        <f t="shared" si="54"/>
        <v>СЕЛЕНА ХОЛДИНГ АД</v>
      </c>
      <c r="B919" s="623" t="str">
        <f t="shared" si="55"/>
        <v>852220791</v>
      </c>
      <c r="C919" s="627">
        <f t="shared" si="56"/>
        <v>46022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СЕЛЕНА ХОЛДИНГ АД</v>
      </c>
      <c r="B920" s="623" t="str">
        <f t="shared" si="55"/>
        <v>852220791</v>
      </c>
      <c r="C920" s="627">
        <f t="shared" si="56"/>
        <v>46022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443</v>
      </c>
    </row>
    <row r="921" spans="1:8">
      <c r="A921" s="623" t="str">
        <f t="shared" si="54"/>
        <v>СЕЛЕНА ХОЛДИНГ АД</v>
      </c>
      <c r="B921" s="623" t="str">
        <f t="shared" si="55"/>
        <v>852220791</v>
      </c>
      <c r="C921" s="627">
        <f t="shared" si="56"/>
        <v>46022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443</v>
      </c>
    </row>
    <row r="922" spans="1:8">
      <c r="A922" s="623" t="str">
        <f t="shared" si="54"/>
        <v>СЕЛЕНА ХОЛДИНГ АД</v>
      </c>
      <c r="B922" s="623" t="str">
        <f t="shared" si="55"/>
        <v>852220791</v>
      </c>
      <c r="C922" s="627">
        <f t="shared" si="56"/>
        <v>46022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СЕЛЕНА ХОЛДИНГ АД</v>
      </c>
      <c r="B923" s="623" t="str">
        <f t="shared" si="55"/>
        <v>852220791</v>
      </c>
      <c r="C923" s="627">
        <f t="shared" si="56"/>
        <v>46022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0</v>
      </c>
    </row>
    <row r="924" spans="1:8">
      <c r="A924" s="623" t="str">
        <f t="shared" si="54"/>
        <v>СЕЛЕНА ХОЛДИНГ АД</v>
      </c>
      <c r="B924" s="623" t="str">
        <f t="shared" si="55"/>
        <v>852220791</v>
      </c>
      <c r="C924" s="627">
        <f t="shared" si="56"/>
        <v>46022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СЕЛЕНА ХОЛДИНГ АД</v>
      </c>
      <c r="B925" s="623" t="str">
        <f t="shared" si="55"/>
        <v>852220791</v>
      </c>
      <c r="C925" s="627">
        <f t="shared" si="56"/>
        <v>46022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СЕЛЕНА ХОЛДИНГ АД</v>
      </c>
      <c r="B926" s="623" t="str">
        <f t="shared" si="55"/>
        <v>852220791</v>
      </c>
      <c r="C926" s="627">
        <f t="shared" si="56"/>
        <v>46022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0</v>
      </c>
    </row>
    <row r="927" spans="1:8">
      <c r="A927" s="623" t="str">
        <f t="shared" si="54"/>
        <v>СЕЛЕНА ХОЛДИНГ АД</v>
      </c>
      <c r="B927" s="623" t="str">
        <f t="shared" si="55"/>
        <v>852220791</v>
      </c>
      <c r="C927" s="627">
        <f t="shared" si="56"/>
        <v>46022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312</v>
      </c>
    </row>
    <row r="928" spans="1:8">
      <c r="A928" s="623" t="str">
        <f t="shared" si="54"/>
        <v>СЕЛЕНА ХОЛДИНГ АД</v>
      </c>
      <c r="B928" s="623" t="str">
        <f t="shared" si="55"/>
        <v>852220791</v>
      </c>
      <c r="C928" s="627">
        <f t="shared" si="56"/>
        <v>46022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6040</v>
      </c>
    </row>
    <row r="929" spans="1:8">
      <c r="A929" s="623" t="str">
        <f t="shared" si="54"/>
        <v>СЕЛЕНА ХОЛДИНГ АД</v>
      </c>
      <c r="B929" s="623" t="str">
        <f t="shared" si="55"/>
        <v>852220791</v>
      </c>
      <c r="C929" s="627">
        <f t="shared" si="56"/>
        <v>46022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30861</v>
      </c>
    </row>
    <row r="930" spans="1:8">
      <c r="A930" s="623" t="str">
        <f t="shared" si="54"/>
        <v>СЕЛЕНА ХОЛДИНГ АД</v>
      </c>
      <c r="B930" s="623" t="str">
        <f t="shared" si="55"/>
        <v>852220791</v>
      </c>
      <c r="C930" s="627">
        <f t="shared" si="56"/>
        <v>46022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СЕЛЕНА ХОЛДИНГ АД</v>
      </c>
      <c r="B931" s="623" t="str">
        <f t="shared" si="55"/>
        <v>852220791</v>
      </c>
      <c r="C931" s="627">
        <f t="shared" si="56"/>
        <v>46022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СЕЛЕНА ХОЛДИНГ АД</v>
      </c>
      <c r="B932" s="623" t="str">
        <f t="shared" si="55"/>
        <v>852220791</v>
      </c>
      <c r="C932" s="627">
        <f t="shared" si="56"/>
        <v>46022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0</v>
      </c>
    </row>
    <row r="933" spans="1:8">
      <c r="A933" s="623" t="str">
        <f t="shared" si="54"/>
        <v>СЕЛЕНА ХОЛДИНГ АД</v>
      </c>
      <c r="B933" s="623" t="str">
        <f t="shared" si="55"/>
        <v>852220791</v>
      </c>
      <c r="C933" s="627">
        <f t="shared" si="56"/>
        <v>46022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СЕЛЕНА ХОЛДИНГ АД</v>
      </c>
      <c r="B934" s="623" t="str">
        <f t="shared" si="55"/>
        <v>852220791</v>
      </c>
      <c r="C934" s="627">
        <f t="shared" si="56"/>
        <v>46022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0</v>
      </c>
    </row>
    <row r="935" spans="1:8">
      <c r="A935" s="623" t="str">
        <f t="shared" si="54"/>
        <v>СЕЛЕНА ХОЛДИНГ АД</v>
      </c>
      <c r="B935" s="623" t="str">
        <f t="shared" si="55"/>
        <v>852220791</v>
      </c>
      <c r="C935" s="627">
        <f t="shared" si="56"/>
        <v>46022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СЕЛЕНА ХОЛДИНГ АД</v>
      </c>
      <c r="B936" s="623" t="str">
        <f t="shared" si="55"/>
        <v>852220791</v>
      </c>
      <c r="C936" s="627">
        <f t="shared" si="56"/>
        <v>46022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СЕЛЕНА ХОЛДИНГ АД</v>
      </c>
      <c r="B937" s="623" t="str">
        <f t="shared" si="55"/>
        <v>852220791</v>
      </c>
      <c r="C937" s="627">
        <f t="shared" si="56"/>
        <v>46022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0</v>
      </c>
    </row>
    <row r="938" spans="1:8">
      <c r="A938" s="623" t="str">
        <f t="shared" si="54"/>
        <v>СЕЛЕНА ХОЛДИНГ АД</v>
      </c>
      <c r="B938" s="623" t="str">
        <f t="shared" si="55"/>
        <v>852220791</v>
      </c>
      <c r="C938" s="627">
        <f t="shared" si="56"/>
        <v>46022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СЕЛЕНА ХОЛДИНГ АД</v>
      </c>
      <c r="B939" s="623" t="str">
        <f t="shared" si="55"/>
        <v>852220791</v>
      </c>
      <c r="C939" s="627">
        <f t="shared" si="56"/>
        <v>46022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СЕЛЕНА ХОЛДИНГ АД</v>
      </c>
      <c r="B940" s="623" t="str">
        <f t="shared" si="55"/>
        <v>852220791</v>
      </c>
      <c r="C940" s="627">
        <f t="shared" si="56"/>
        <v>46022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СЕЛЕНА ХОЛДИНГ АД</v>
      </c>
      <c r="B941" s="623" t="str">
        <f t="shared" si="55"/>
        <v>852220791</v>
      </c>
      <c r="C941" s="627">
        <f t="shared" si="56"/>
        <v>46022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0</v>
      </c>
    </row>
    <row r="942" spans="1:8">
      <c r="A942" s="623" t="str">
        <f t="shared" si="54"/>
        <v>СЕЛЕНА ХОЛДИНГ АД</v>
      </c>
      <c r="B942" s="623" t="str">
        <f t="shared" si="55"/>
        <v>852220791</v>
      </c>
      <c r="C942" s="627">
        <f t="shared" si="56"/>
        <v>46022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37213</v>
      </c>
    </row>
    <row r="943" spans="1:8">
      <c r="A943" s="623" t="str">
        <f t="shared" si="54"/>
        <v>СЕЛЕНА ХОЛДИНГ АД</v>
      </c>
      <c r="B943" s="623" t="str">
        <f t="shared" si="55"/>
        <v>852220791</v>
      </c>
      <c r="C943" s="627">
        <f t="shared" si="56"/>
        <v>46022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37656</v>
      </c>
    </row>
    <row r="944" spans="1:8">
      <c r="A944" s="623" t="str">
        <f t="shared" si="54"/>
        <v>СЕЛЕНА ХОЛДИНГ АД</v>
      </c>
      <c r="B944" s="623" t="str">
        <f t="shared" si="55"/>
        <v>852220791</v>
      </c>
      <c r="C944" s="627">
        <f t="shared" si="56"/>
        <v>46022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СЕЛЕНА ХОЛДИНГ АД</v>
      </c>
      <c r="B945" s="623" t="str">
        <f t="shared" si="55"/>
        <v>852220791</v>
      </c>
      <c r="C945" s="627">
        <f t="shared" si="56"/>
        <v>46022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СЕЛЕНА ХОЛДИНГ АД</v>
      </c>
      <c r="B946" s="623" t="str">
        <f t="shared" si="55"/>
        <v>852220791</v>
      </c>
      <c r="C946" s="627">
        <f t="shared" si="56"/>
        <v>46022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СЕЛЕНА ХОЛДИНГ АД</v>
      </c>
      <c r="B947" s="623" t="str">
        <f t="shared" si="55"/>
        <v>852220791</v>
      </c>
      <c r="C947" s="627">
        <f t="shared" si="56"/>
        <v>46022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СЕЛЕНА ХОЛДИНГ АД</v>
      </c>
      <c r="B948" s="623" t="str">
        <f t="shared" si="55"/>
        <v>852220791</v>
      </c>
      <c r="C948" s="627">
        <f t="shared" si="56"/>
        <v>46022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СЕЛЕНА ХОЛДИНГ АД</v>
      </c>
      <c r="B949" s="623" t="str">
        <f t="shared" si="55"/>
        <v>852220791</v>
      </c>
      <c r="C949" s="627">
        <f t="shared" si="56"/>
        <v>46022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СЕЛЕНА ХОЛДИНГ АД</v>
      </c>
      <c r="B950" s="623" t="str">
        <f t="shared" si="55"/>
        <v>852220791</v>
      </c>
      <c r="C950" s="627">
        <f t="shared" si="56"/>
        <v>46022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79</v>
      </c>
    </row>
    <row r="951" spans="1:8">
      <c r="A951" s="623" t="str">
        <f t="shared" si="54"/>
        <v>СЕЛЕНА ХОЛДИНГ АД</v>
      </c>
      <c r="B951" s="623" t="str">
        <f t="shared" si="55"/>
        <v>852220791</v>
      </c>
      <c r="C951" s="627">
        <f t="shared" si="56"/>
        <v>46022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СЕЛЕНА ХОЛДИНГ АД</v>
      </c>
      <c r="B952" s="623" t="str">
        <f t="shared" si="55"/>
        <v>852220791</v>
      </c>
      <c r="C952" s="627">
        <f t="shared" si="56"/>
        <v>46022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79</v>
      </c>
    </row>
    <row r="953" spans="1:8">
      <c r="A953" s="623" t="str">
        <f t="shared" si="54"/>
        <v>СЕЛЕНА ХОЛДИНГ АД</v>
      </c>
      <c r="B953" s="623" t="str">
        <f t="shared" si="55"/>
        <v>852220791</v>
      </c>
      <c r="C953" s="627">
        <f t="shared" si="56"/>
        <v>46022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79</v>
      </c>
    </row>
    <row r="954" spans="1:8">
      <c r="A954" s="623" t="str">
        <f t="shared" si="54"/>
        <v>СЕЛЕНА ХОЛДИНГ АД</v>
      </c>
      <c r="B954" s="623" t="str">
        <f t="shared" si="55"/>
        <v>852220791</v>
      </c>
      <c r="C954" s="627">
        <f t="shared" si="56"/>
        <v>46022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СЕЛЕНА ХОЛДИНГ АД</v>
      </c>
      <c r="B955" s="623" t="str">
        <f t="shared" si="55"/>
        <v>852220791</v>
      </c>
      <c r="C955" s="627">
        <f t="shared" si="56"/>
        <v>46022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0</v>
      </c>
    </row>
    <row r="956" spans="1:8">
      <c r="A956" s="623" t="str">
        <f t="shared" si="54"/>
        <v>СЕЛЕНА ХОЛДИНГ АД</v>
      </c>
      <c r="B956" s="623" t="str">
        <f t="shared" si="55"/>
        <v>852220791</v>
      </c>
      <c r="C956" s="627">
        <f t="shared" si="56"/>
        <v>46022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СЕЛЕНА ХОЛДИНГ АД</v>
      </c>
      <c r="B957" s="623" t="str">
        <f t="shared" si="55"/>
        <v>852220791</v>
      </c>
      <c r="C957" s="627">
        <f t="shared" si="56"/>
        <v>46022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СЕЛЕНА ХОЛДИНГ АД</v>
      </c>
      <c r="B958" s="623" t="str">
        <f t="shared" si="55"/>
        <v>852220791</v>
      </c>
      <c r="C958" s="627">
        <f t="shared" si="56"/>
        <v>46022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0</v>
      </c>
    </row>
    <row r="959" spans="1:8">
      <c r="A959" s="623" t="str">
        <f t="shared" si="54"/>
        <v>СЕЛЕНА ХОЛДИНГ АД</v>
      </c>
      <c r="B959" s="623" t="str">
        <f t="shared" si="55"/>
        <v>852220791</v>
      </c>
      <c r="C959" s="627">
        <f t="shared" si="56"/>
        <v>46022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312</v>
      </c>
    </row>
    <row r="960" spans="1:8">
      <c r="A960" s="623" t="str">
        <f t="shared" si="54"/>
        <v>СЕЛЕНА ХОЛДИНГ АД</v>
      </c>
      <c r="B960" s="623" t="str">
        <f t="shared" si="55"/>
        <v>852220791</v>
      </c>
      <c r="C960" s="627">
        <f t="shared" si="56"/>
        <v>46022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6040</v>
      </c>
    </row>
    <row r="961" spans="1:8">
      <c r="A961" s="623" t="str">
        <f t="shared" si="54"/>
        <v>СЕЛЕНА ХОЛДИНГ АД</v>
      </c>
      <c r="B961" s="623" t="str">
        <f t="shared" si="55"/>
        <v>852220791</v>
      </c>
      <c r="C961" s="627">
        <f t="shared" si="56"/>
        <v>46022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30861</v>
      </c>
    </row>
    <row r="962" spans="1:8">
      <c r="A962" s="623" t="str">
        <f t="shared" si="54"/>
        <v>СЕЛЕНА ХОЛДИНГ АД</v>
      </c>
      <c r="B962" s="623" t="str">
        <f t="shared" si="55"/>
        <v>852220791</v>
      </c>
      <c r="C962" s="627">
        <f t="shared" si="56"/>
        <v>46022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СЕЛЕНА ХОЛДИНГ АД</v>
      </c>
      <c r="B963" s="623" t="str">
        <f t="shared" si="55"/>
        <v>852220791</v>
      </c>
      <c r="C963" s="627">
        <f t="shared" si="56"/>
        <v>46022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СЕЛЕНА ХОЛДИНГ АД</v>
      </c>
      <c r="B964" s="623" t="str">
        <f t="shared" si="55"/>
        <v>852220791</v>
      </c>
      <c r="C964" s="627">
        <f t="shared" si="56"/>
        <v>46022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0</v>
      </c>
    </row>
    <row r="965" spans="1:8">
      <c r="A965" s="623" t="str">
        <f t="shared" si="54"/>
        <v>СЕЛЕНА ХОЛДИНГ АД</v>
      </c>
      <c r="B965" s="623" t="str">
        <f t="shared" si="55"/>
        <v>852220791</v>
      </c>
      <c r="C965" s="627">
        <f t="shared" si="56"/>
        <v>46022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СЕЛЕНА ХОЛДИНГ АД</v>
      </c>
      <c r="B966" s="623" t="str">
        <f t="shared" si="55"/>
        <v>852220791</v>
      </c>
      <c r="C966" s="627">
        <f t="shared" si="56"/>
        <v>46022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0</v>
      </c>
    </row>
    <row r="967" spans="1:8">
      <c r="A967" s="623" t="str">
        <f t="shared" si="54"/>
        <v>СЕЛЕНА ХОЛДИНГ АД</v>
      </c>
      <c r="B967" s="623" t="str">
        <f t="shared" si="55"/>
        <v>852220791</v>
      </c>
      <c r="C967" s="627">
        <f t="shared" si="56"/>
        <v>46022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СЕЛЕНА ХОЛДИНГ АД</v>
      </c>
      <c r="B968" s="623" t="str">
        <f t="shared" si="55"/>
        <v>852220791</v>
      </c>
      <c r="C968" s="627">
        <f t="shared" si="56"/>
        <v>46022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СЕЛЕНА ХОЛДИНГ АД</v>
      </c>
      <c r="B969" s="623" t="str">
        <f t="shared" si="55"/>
        <v>852220791</v>
      </c>
      <c r="C969" s="627">
        <f t="shared" si="56"/>
        <v>46022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0</v>
      </c>
    </row>
    <row r="970" spans="1:8">
      <c r="A970" s="623" t="str">
        <f t="shared" si="54"/>
        <v>СЕЛЕНА ХОЛДИНГ АД</v>
      </c>
      <c r="B970" s="623" t="str">
        <f t="shared" si="55"/>
        <v>852220791</v>
      </c>
      <c r="C970" s="627">
        <f t="shared" si="56"/>
        <v>46022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СЕЛЕНА ХОЛДИНГ АД</v>
      </c>
      <c r="B971" s="623" t="str">
        <f t="shared" si="55"/>
        <v>852220791</v>
      </c>
      <c r="C971" s="627">
        <f t="shared" si="56"/>
        <v>46022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СЕЛЕНА ХОЛДИНГ АД</v>
      </c>
      <c r="B972" s="623" t="str">
        <f t="shared" si="55"/>
        <v>852220791</v>
      </c>
      <c r="C972" s="627">
        <f t="shared" si="56"/>
        <v>46022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СЕЛЕНА ХОЛДИНГ АД</v>
      </c>
      <c r="B973" s="623" t="str">
        <f t="shared" si="55"/>
        <v>852220791</v>
      </c>
      <c r="C973" s="627">
        <f t="shared" si="56"/>
        <v>46022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0</v>
      </c>
    </row>
    <row r="974" spans="1:8">
      <c r="A974" s="623" t="str">
        <f t="shared" si="54"/>
        <v>СЕЛЕНА ХОЛДИНГ АД</v>
      </c>
      <c r="B974" s="623" t="str">
        <f t="shared" si="55"/>
        <v>852220791</v>
      </c>
      <c r="C974" s="627">
        <f t="shared" si="56"/>
        <v>46022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37213</v>
      </c>
    </row>
    <row r="975" spans="1:8">
      <c r="A975" s="623" t="str">
        <f t="shared" si="54"/>
        <v>СЕЛЕНА ХОЛДИНГ АД</v>
      </c>
      <c r="B975" s="623" t="str">
        <f t="shared" si="55"/>
        <v>852220791</v>
      </c>
      <c r="C975" s="627">
        <f t="shared" si="56"/>
        <v>46022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37292</v>
      </c>
    </row>
    <row r="976" spans="1:8">
      <c r="A976" s="623" t="str">
        <f t="shared" ref="A976:A1039" si="57">pdeName</f>
        <v>СЕЛЕНА ХОЛДИНГ АД</v>
      </c>
      <c r="B976" s="623" t="str">
        <f t="shared" ref="B976:B1039" si="58">pdeBulstat</f>
        <v>852220791</v>
      </c>
      <c r="C976" s="627">
        <f t="shared" ref="C976:C1039" si="59">endDate</f>
        <v>46022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СЕЛЕНА ХОЛДИНГ АД</v>
      </c>
      <c r="B977" s="623" t="str">
        <f t="shared" si="58"/>
        <v>852220791</v>
      </c>
      <c r="C977" s="627">
        <f t="shared" si="59"/>
        <v>46022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СЕЛЕНА ХОЛДИНГ АД</v>
      </c>
      <c r="B978" s="623" t="str">
        <f t="shared" si="58"/>
        <v>852220791</v>
      </c>
      <c r="C978" s="627">
        <f t="shared" si="59"/>
        <v>46022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СЕЛЕНА ХОЛДИНГ АД</v>
      </c>
      <c r="B979" s="623" t="str">
        <f t="shared" si="58"/>
        <v>852220791</v>
      </c>
      <c r="C979" s="627">
        <f t="shared" si="59"/>
        <v>46022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СЕЛЕНА ХОЛДИНГ АД</v>
      </c>
      <c r="B980" s="623" t="str">
        <f t="shared" si="58"/>
        <v>852220791</v>
      </c>
      <c r="C980" s="627">
        <f t="shared" si="59"/>
        <v>46022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СЕЛЕНА ХОЛДИНГ АД</v>
      </c>
      <c r="B981" s="623" t="str">
        <f t="shared" si="58"/>
        <v>852220791</v>
      </c>
      <c r="C981" s="627">
        <f t="shared" si="59"/>
        <v>46022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СЕЛЕНА ХОЛДИНГ АД</v>
      </c>
      <c r="B982" s="623" t="str">
        <f t="shared" si="58"/>
        <v>852220791</v>
      </c>
      <c r="C982" s="627">
        <f t="shared" si="59"/>
        <v>46022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364</v>
      </c>
    </row>
    <row r="983" spans="1:8">
      <c r="A983" s="623" t="str">
        <f t="shared" si="57"/>
        <v>СЕЛЕНА ХОЛДИНГ АД</v>
      </c>
      <c r="B983" s="623" t="str">
        <f t="shared" si="58"/>
        <v>852220791</v>
      </c>
      <c r="C983" s="627">
        <f t="shared" si="59"/>
        <v>46022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СЕЛЕНА ХОЛДИНГ АД</v>
      </c>
      <c r="B984" s="623" t="str">
        <f t="shared" si="58"/>
        <v>852220791</v>
      </c>
      <c r="C984" s="627">
        <f t="shared" si="59"/>
        <v>46022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364</v>
      </c>
    </row>
    <row r="985" spans="1:8">
      <c r="A985" s="623" t="str">
        <f t="shared" si="57"/>
        <v>СЕЛЕНА ХОЛДИНГ АД</v>
      </c>
      <c r="B985" s="623" t="str">
        <f t="shared" si="58"/>
        <v>852220791</v>
      </c>
      <c r="C985" s="627">
        <f t="shared" si="59"/>
        <v>46022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364</v>
      </c>
    </row>
    <row r="986" spans="1:8">
      <c r="A986" s="623" t="str">
        <f t="shared" si="57"/>
        <v>СЕЛЕНА ХОЛДИНГ АД</v>
      </c>
      <c r="B986" s="623" t="str">
        <f t="shared" si="58"/>
        <v>852220791</v>
      </c>
      <c r="C986" s="627">
        <f t="shared" si="59"/>
        <v>46022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СЕЛЕНА ХОЛДИНГ АД</v>
      </c>
      <c r="B987" s="623" t="str">
        <f t="shared" si="58"/>
        <v>852220791</v>
      </c>
      <c r="C987" s="627">
        <f t="shared" si="59"/>
        <v>46022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СЕЛЕНА ХОЛДИНГ АД</v>
      </c>
      <c r="B988" s="623" t="str">
        <f t="shared" si="58"/>
        <v>852220791</v>
      </c>
      <c r="C988" s="627">
        <f t="shared" si="59"/>
        <v>46022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СЕЛЕНА ХОЛДИНГ АД</v>
      </c>
      <c r="B989" s="623" t="str">
        <f t="shared" si="58"/>
        <v>852220791</v>
      </c>
      <c r="C989" s="627">
        <f t="shared" si="59"/>
        <v>46022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СЕЛЕНА ХОЛДИНГ АД</v>
      </c>
      <c r="B990" s="623" t="str">
        <f t="shared" si="58"/>
        <v>852220791</v>
      </c>
      <c r="C990" s="627">
        <f t="shared" si="59"/>
        <v>46022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СЕЛЕНА ХОЛДИНГ АД</v>
      </c>
      <c r="B991" s="623" t="str">
        <f t="shared" si="58"/>
        <v>852220791</v>
      </c>
      <c r="C991" s="627">
        <f t="shared" si="59"/>
        <v>46022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СЕЛЕНА ХОЛДИНГ АД</v>
      </c>
      <c r="B992" s="623" t="str">
        <f t="shared" si="58"/>
        <v>852220791</v>
      </c>
      <c r="C992" s="627">
        <f t="shared" si="59"/>
        <v>46022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СЕЛЕНА ХОЛДИНГ АД</v>
      </c>
      <c r="B993" s="623" t="str">
        <f t="shared" si="58"/>
        <v>852220791</v>
      </c>
      <c r="C993" s="627">
        <f t="shared" si="59"/>
        <v>46022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СЕЛЕНА ХОЛДИНГ АД</v>
      </c>
      <c r="B994" s="623" t="str">
        <f t="shared" si="58"/>
        <v>852220791</v>
      </c>
      <c r="C994" s="627">
        <f t="shared" si="59"/>
        <v>46022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СЕЛЕНА ХОЛДИНГ АД</v>
      </c>
      <c r="B995" s="623" t="str">
        <f t="shared" si="58"/>
        <v>852220791</v>
      </c>
      <c r="C995" s="627">
        <f t="shared" si="59"/>
        <v>46022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СЕЛЕНА ХОЛДИНГ АД</v>
      </c>
      <c r="B996" s="623" t="str">
        <f t="shared" si="58"/>
        <v>852220791</v>
      </c>
      <c r="C996" s="627">
        <f t="shared" si="59"/>
        <v>46022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СЕЛЕНА ХОЛДИНГ АД</v>
      </c>
      <c r="B997" s="623" t="str">
        <f t="shared" si="58"/>
        <v>852220791</v>
      </c>
      <c r="C997" s="627">
        <f t="shared" si="59"/>
        <v>46022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СЕЛЕНА ХОЛДИНГ АД</v>
      </c>
      <c r="B998" s="623" t="str">
        <f t="shared" si="58"/>
        <v>852220791</v>
      </c>
      <c r="C998" s="627">
        <f t="shared" si="59"/>
        <v>46022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СЕЛЕНА ХОЛДИНГ АД</v>
      </c>
      <c r="B999" s="623" t="str">
        <f t="shared" si="58"/>
        <v>852220791</v>
      </c>
      <c r="C999" s="627">
        <f t="shared" si="59"/>
        <v>46022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СЕЛЕНА ХОЛДИНГ АД</v>
      </c>
      <c r="B1000" s="623" t="str">
        <f t="shared" si="58"/>
        <v>852220791</v>
      </c>
      <c r="C1000" s="627">
        <f t="shared" si="59"/>
        <v>46022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СЕЛЕНА ХОЛДИНГ АД</v>
      </c>
      <c r="B1001" s="623" t="str">
        <f t="shared" si="58"/>
        <v>852220791</v>
      </c>
      <c r="C1001" s="627">
        <f t="shared" si="59"/>
        <v>46022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СЕЛЕНА ХОЛДИНГ АД</v>
      </c>
      <c r="B1002" s="623" t="str">
        <f t="shared" si="58"/>
        <v>852220791</v>
      </c>
      <c r="C1002" s="627">
        <f t="shared" si="59"/>
        <v>46022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СЕЛЕНА ХОЛДИНГ АД</v>
      </c>
      <c r="B1003" s="623" t="str">
        <f t="shared" si="58"/>
        <v>852220791</v>
      </c>
      <c r="C1003" s="627">
        <f t="shared" si="59"/>
        <v>46022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СЕЛЕНА ХОЛДИНГ АД</v>
      </c>
      <c r="B1004" s="623" t="str">
        <f t="shared" si="58"/>
        <v>852220791</v>
      </c>
      <c r="C1004" s="627">
        <f t="shared" si="59"/>
        <v>46022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СЕЛЕНА ХОЛДИНГ АД</v>
      </c>
      <c r="B1005" s="623" t="str">
        <f t="shared" si="58"/>
        <v>852220791</v>
      </c>
      <c r="C1005" s="627">
        <f t="shared" si="59"/>
        <v>46022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СЕЛЕНА ХОЛДИНГ АД</v>
      </c>
      <c r="B1006" s="623" t="str">
        <f t="shared" si="58"/>
        <v>852220791</v>
      </c>
      <c r="C1006" s="627">
        <f t="shared" si="59"/>
        <v>46022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СЕЛЕНА ХОЛДИНГ АД</v>
      </c>
      <c r="B1007" s="623" t="str">
        <f t="shared" si="58"/>
        <v>852220791</v>
      </c>
      <c r="C1007" s="627">
        <f t="shared" si="59"/>
        <v>46022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364</v>
      </c>
    </row>
    <row r="1008" spans="1:8">
      <c r="A1008" s="623" t="str">
        <f t="shared" si="57"/>
        <v>СЕЛЕНА ХОЛДИНГ АД</v>
      </c>
      <c r="B1008" s="623" t="str">
        <f t="shared" si="58"/>
        <v>852220791</v>
      </c>
      <c r="C1008" s="627">
        <f t="shared" si="59"/>
        <v>46022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СЕЛЕНА ХОЛДИНГ АД</v>
      </c>
      <c r="B1009" s="623" t="str">
        <f t="shared" si="58"/>
        <v>852220791</v>
      </c>
      <c r="C1009" s="627">
        <f t="shared" si="59"/>
        <v>46022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СЕЛЕНА ХОЛДИНГ АД</v>
      </c>
      <c r="B1010" s="623" t="str">
        <f t="shared" si="58"/>
        <v>852220791</v>
      </c>
      <c r="C1010" s="627">
        <f t="shared" si="59"/>
        <v>46022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СЕЛЕНА ХОЛДИНГ АД</v>
      </c>
      <c r="B1011" s="623" t="str">
        <f t="shared" si="58"/>
        <v>852220791</v>
      </c>
      <c r="C1011" s="627">
        <f t="shared" si="59"/>
        <v>46022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СЕЛЕНА ХОЛДИНГ АД</v>
      </c>
      <c r="B1012" s="623" t="str">
        <f t="shared" si="58"/>
        <v>852220791</v>
      </c>
      <c r="C1012" s="627">
        <f t="shared" si="59"/>
        <v>46022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0</v>
      </c>
    </row>
    <row r="1013" spans="1:8">
      <c r="A1013" s="623" t="str">
        <f t="shared" si="57"/>
        <v>СЕЛЕНА ХОЛДИНГ АД</v>
      </c>
      <c r="B1013" s="623" t="str">
        <f t="shared" si="58"/>
        <v>852220791</v>
      </c>
      <c r="C1013" s="627">
        <f t="shared" si="59"/>
        <v>46022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0</v>
      </c>
    </row>
    <row r="1014" spans="1:8">
      <c r="A1014" s="623" t="str">
        <f t="shared" si="57"/>
        <v>СЕЛЕНА ХОЛДИНГ АД</v>
      </c>
      <c r="B1014" s="623" t="str">
        <f t="shared" si="58"/>
        <v>852220791</v>
      </c>
      <c r="C1014" s="627">
        <f t="shared" si="59"/>
        <v>46022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СЕЛЕНА ХОЛДИНГ АД</v>
      </c>
      <c r="B1015" s="623" t="str">
        <f t="shared" si="58"/>
        <v>852220791</v>
      </c>
      <c r="C1015" s="627">
        <f t="shared" si="59"/>
        <v>46022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СЕЛЕНА ХОЛДИНГ АД</v>
      </c>
      <c r="B1016" s="623" t="str">
        <f t="shared" si="58"/>
        <v>852220791</v>
      </c>
      <c r="C1016" s="627">
        <f t="shared" si="59"/>
        <v>46022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СЕЛЕНА ХОЛДИНГ АД</v>
      </c>
      <c r="B1017" s="623" t="str">
        <f t="shared" si="58"/>
        <v>852220791</v>
      </c>
      <c r="C1017" s="627">
        <f t="shared" si="59"/>
        <v>46022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СЕЛЕНА ХОЛДИНГ АД</v>
      </c>
      <c r="B1018" s="623" t="str">
        <f t="shared" si="58"/>
        <v>852220791</v>
      </c>
      <c r="C1018" s="627">
        <f t="shared" si="59"/>
        <v>46022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3515</v>
      </c>
    </row>
    <row r="1019" spans="1:8">
      <c r="A1019" s="623" t="str">
        <f t="shared" si="57"/>
        <v>СЕЛЕНА ХОЛДИНГ АД</v>
      </c>
      <c r="B1019" s="623" t="str">
        <f t="shared" si="58"/>
        <v>852220791</v>
      </c>
      <c r="C1019" s="627">
        <f t="shared" si="59"/>
        <v>46022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19000</v>
      </c>
    </row>
    <row r="1020" spans="1:8">
      <c r="A1020" s="623" t="str">
        <f t="shared" si="57"/>
        <v>СЕЛЕНА ХОЛДИНГ АД</v>
      </c>
      <c r="B1020" s="623" t="str">
        <f t="shared" si="58"/>
        <v>852220791</v>
      </c>
      <c r="C1020" s="627">
        <f t="shared" si="59"/>
        <v>46022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СЕЛЕНА ХОЛДИНГ АД</v>
      </c>
      <c r="B1021" s="623" t="str">
        <f t="shared" si="58"/>
        <v>852220791</v>
      </c>
      <c r="C1021" s="627">
        <f t="shared" si="59"/>
        <v>46022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СЕЛЕНА ХОЛДИНГ АД</v>
      </c>
      <c r="B1022" s="623" t="str">
        <f t="shared" si="58"/>
        <v>852220791</v>
      </c>
      <c r="C1022" s="627">
        <f t="shared" si="59"/>
        <v>46022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22515</v>
      </c>
    </row>
    <row r="1023" spans="1:8">
      <c r="A1023" s="623" t="str">
        <f t="shared" si="57"/>
        <v>СЕЛЕНА ХОЛДИНГ АД</v>
      </c>
      <c r="B1023" s="623" t="str">
        <f t="shared" si="58"/>
        <v>852220791</v>
      </c>
      <c r="C1023" s="627">
        <f t="shared" si="59"/>
        <v>46022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229</v>
      </c>
    </row>
    <row r="1024" spans="1:8">
      <c r="A1024" s="623" t="str">
        <f t="shared" si="57"/>
        <v>СЕЛЕНА ХОЛДИНГ АД</v>
      </c>
      <c r="B1024" s="623" t="str">
        <f t="shared" si="58"/>
        <v>852220791</v>
      </c>
      <c r="C1024" s="627">
        <f t="shared" si="59"/>
        <v>46022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122</v>
      </c>
    </row>
    <row r="1025" spans="1:8">
      <c r="A1025" s="623" t="str">
        <f t="shared" si="57"/>
        <v>СЕЛЕНА ХОЛДИНГ АД</v>
      </c>
      <c r="B1025" s="623" t="str">
        <f t="shared" si="58"/>
        <v>852220791</v>
      </c>
      <c r="C1025" s="627">
        <f t="shared" si="59"/>
        <v>46022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СЕЛЕНА ХОЛДИНГ АД</v>
      </c>
      <c r="B1026" s="623" t="str">
        <f t="shared" si="58"/>
        <v>852220791</v>
      </c>
      <c r="C1026" s="627">
        <f t="shared" si="59"/>
        <v>46022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СЕЛЕНА ХОЛДИНГ АД</v>
      </c>
      <c r="B1027" s="623" t="str">
        <f t="shared" si="58"/>
        <v>852220791</v>
      </c>
      <c r="C1027" s="627">
        <f t="shared" si="59"/>
        <v>46022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122</v>
      </c>
    </row>
    <row r="1028" spans="1:8">
      <c r="A1028" s="623" t="str">
        <f t="shared" si="57"/>
        <v>СЕЛЕНА ХОЛДИНГ АД</v>
      </c>
      <c r="B1028" s="623" t="str">
        <f t="shared" si="58"/>
        <v>852220791</v>
      </c>
      <c r="C1028" s="627">
        <f t="shared" si="59"/>
        <v>46022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СЕЛЕНА ХОЛДИНГ АД</v>
      </c>
      <c r="B1029" s="623" t="str">
        <f t="shared" si="58"/>
        <v>852220791</v>
      </c>
      <c r="C1029" s="627">
        <f t="shared" si="59"/>
        <v>46022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СЕЛЕНА ХОЛДИНГ АД</v>
      </c>
      <c r="B1030" s="623" t="str">
        <f t="shared" si="58"/>
        <v>852220791</v>
      </c>
      <c r="C1030" s="627">
        <f t="shared" si="59"/>
        <v>46022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СЕЛЕНА ХОЛДИНГ АД</v>
      </c>
      <c r="B1031" s="623" t="str">
        <f t="shared" si="58"/>
        <v>852220791</v>
      </c>
      <c r="C1031" s="627">
        <f t="shared" si="59"/>
        <v>46022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СЕЛЕНА ХОЛДИНГ АД</v>
      </c>
      <c r="B1032" s="623" t="str">
        <f t="shared" si="58"/>
        <v>852220791</v>
      </c>
      <c r="C1032" s="627">
        <f t="shared" si="59"/>
        <v>46022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СЕЛЕНА ХОЛДИНГ АД</v>
      </c>
      <c r="B1033" s="623" t="str">
        <f t="shared" si="58"/>
        <v>852220791</v>
      </c>
      <c r="C1033" s="627">
        <f t="shared" si="59"/>
        <v>46022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735</v>
      </c>
    </row>
    <row r="1034" spans="1:8">
      <c r="A1034" s="623" t="str">
        <f t="shared" si="57"/>
        <v>СЕЛЕНА ХОЛДИНГ АД</v>
      </c>
      <c r="B1034" s="623" t="str">
        <f t="shared" si="58"/>
        <v>852220791</v>
      </c>
      <c r="C1034" s="627">
        <f t="shared" si="59"/>
        <v>46022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СЕЛЕНА ХОЛДИНГ АД</v>
      </c>
      <c r="B1035" s="623" t="str">
        <f t="shared" si="58"/>
        <v>852220791</v>
      </c>
      <c r="C1035" s="627">
        <f t="shared" si="59"/>
        <v>46022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650</v>
      </c>
    </row>
    <row r="1036" spans="1:8">
      <c r="A1036" s="623" t="str">
        <f t="shared" si="57"/>
        <v>СЕЛЕНА ХОЛДИНГ АД</v>
      </c>
      <c r="B1036" s="623" t="str">
        <f t="shared" si="58"/>
        <v>852220791</v>
      </c>
      <c r="C1036" s="627">
        <f t="shared" si="59"/>
        <v>46022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85</v>
      </c>
    </row>
    <row r="1037" spans="1:8">
      <c r="A1037" s="623" t="str">
        <f t="shared" si="57"/>
        <v>СЕЛЕНА ХОЛДИНГ АД</v>
      </c>
      <c r="B1037" s="623" t="str">
        <f t="shared" si="58"/>
        <v>852220791</v>
      </c>
      <c r="C1037" s="627">
        <f t="shared" si="59"/>
        <v>46022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СЕЛЕНА ХОЛДИНГ АД</v>
      </c>
      <c r="B1038" s="623" t="str">
        <f t="shared" si="58"/>
        <v>852220791</v>
      </c>
      <c r="C1038" s="627">
        <f t="shared" si="59"/>
        <v>46022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17483</v>
      </c>
    </row>
    <row r="1039" spans="1:8">
      <c r="A1039" s="623" t="str">
        <f t="shared" si="57"/>
        <v>СЕЛЕНА ХОЛДИНГ АД</v>
      </c>
      <c r="B1039" s="623" t="str">
        <f t="shared" si="58"/>
        <v>852220791</v>
      </c>
      <c r="C1039" s="627">
        <f t="shared" si="59"/>
        <v>46022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15824</v>
      </c>
    </row>
    <row r="1040" spans="1:8">
      <c r="A1040" s="623" t="str">
        <f t="shared" ref="A1040:A1103" si="60">pdeName</f>
        <v>СЕЛЕНА ХОЛДИНГ АД</v>
      </c>
      <c r="B1040" s="623" t="str">
        <f t="shared" ref="B1040:B1103" si="61">pdeBulstat</f>
        <v>852220791</v>
      </c>
      <c r="C1040" s="627">
        <f t="shared" ref="C1040:C1103" si="62">endDate</f>
        <v>46022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1652</v>
      </c>
    </row>
    <row r="1041" spans="1:8">
      <c r="A1041" s="623" t="str">
        <f t="shared" si="60"/>
        <v>СЕЛЕНА ХОЛДИНГ АД</v>
      </c>
      <c r="B1041" s="623" t="str">
        <f t="shared" si="61"/>
        <v>852220791</v>
      </c>
      <c r="C1041" s="627">
        <f t="shared" si="62"/>
        <v>46022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СЕЛЕНА ХОЛДИНГ АД</v>
      </c>
      <c r="B1042" s="623" t="str">
        <f t="shared" si="61"/>
        <v>852220791</v>
      </c>
      <c r="C1042" s="627">
        <f t="shared" si="62"/>
        <v>46022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4</v>
      </c>
    </row>
    <row r="1043" spans="1:8">
      <c r="A1043" s="623" t="str">
        <f t="shared" si="60"/>
        <v>СЕЛЕНА ХОЛДИНГ АД</v>
      </c>
      <c r="B1043" s="623" t="str">
        <f t="shared" si="61"/>
        <v>852220791</v>
      </c>
      <c r="C1043" s="627">
        <f t="shared" si="62"/>
        <v>46022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2</v>
      </c>
    </row>
    <row r="1044" spans="1:8">
      <c r="A1044" s="623" t="str">
        <f t="shared" si="60"/>
        <v>СЕЛЕНА ХОЛДИНГ АД</v>
      </c>
      <c r="B1044" s="623" t="str">
        <f t="shared" si="61"/>
        <v>852220791</v>
      </c>
      <c r="C1044" s="627">
        <f t="shared" si="62"/>
        <v>46022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СЕЛЕНА ХОЛДИНГ АД</v>
      </c>
      <c r="B1045" s="623" t="str">
        <f t="shared" si="61"/>
        <v>852220791</v>
      </c>
      <c r="C1045" s="627">
        <f t="shared" si="62"/>
        <v>46022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СЕЛЕНА ХОЛДИНГ АД</v>
      </c>
      <c r="B1046" s="623" t="str">
        <f t="shared" si="61"/>
        <v>852220791</v>
      </c>
      <c r="C1046" s="627">
        <f t="shared" si="62"/>
        <v>46022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2</v>
      </c>
    </row>
    <row r="1047" spans="1:8">
      <c r="A1047" s="623" t="str">
        <f t="shared" si="60"/>
        <v>СЕЛЕНА ХОЛДИНГ АД</v>
      </c>
      <c r="B1047" s="623" t="str">
        <f t="shared" si="61"/>
        <v>852220791</v>
      </c>
      <c r="C1047" s="627">
        <f t="shared" si="62"/>
        <v>46022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1</v>
      </c>
    </row>
    <row r="1048" spans="1:8">
      <c r="A1048" s="623" t="str">
        <f t="shared" si="60"/>
        <v>СЕЛЕНА ХОЛДИНГ АД</v>
      </c>
      <c r="B1048" s="623" t="str">
        <f t="shared" si="61"/>
        <v>852220791</v>
      </c>
      <c r="C1048" s="627">
        <f t="shared" si="62"/>
        <v>46022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0</v>
      </c>
    </row>
    <row r="1049" spans="1:8">
      <c r="A1049" s="623" t="str">
        <f t="shared" si="60"/>
        <v>СЕЛЕНА ХОЛДИНГ АД</v>
      </c>
      <c r="B1049" s="623" t="str">
        <f t="shared" si="61"/>
        <v>852220791</v>
      </c>
      <c r="C1049" s="627">
        <f t="shared" si="62"/>
        <v>46022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18340</v>
      </c>
    </row>
    <row r="1050" spans="1:8">
      <c r="A1050" s="623" t="str">
        <f t="shared" si="60"/>
        <v>СЕЛЕНА ХОЛДИНГ АД</v>
      </c>
      <c r="B1050" s="623" t="str">
        <f t="shared" si="61"/>
        <v>852220791</v>
      </c>
      <c r="C1050" s="627">
        <f t="shared" si="62"/>
        <v>46022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41084</v>
      </c>
    </row>
    <row r="1051" spans="1:8">
      <c r="A1051" s="623" t="str">
        <f t="shared" si="60"/>
        <v>СЕЛЕНА ХОЛДИНГ АД</v>
      </c>
      <c r="B1051" s="623" t="str">
        <f t="shared" si="61"/>
        <v>852220791</v>
      </c>
      <c r="C1051" s="627">
        <f t="shared" si="62"/>
        <v>46022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СЕЛЕНА ХОЛДИНГ АД</v>
      </c>
      <c r="B1052" s="623" t="str">
        <f t="shared" si="61"/>
        <v>852220791</v>
      </c>
      <c r="C1052" s="627">
        <f t="shared" si="62"/>
        <v>46022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СЕЛЕНА ХОЛДИНГ АД</v>
      </c>
      <c r="B1053" s="623" t="str">
        <f t="shared" si="61"/>
        <v>852220791</v>
      </c>
      <c r="C1053" s="627">
        <f t="shared" si="62"/>
        <v>46022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СЕЛЕНА ХОЛДИНГ АД</v>
      </c>
      <c r="B1054" s="623" t="str">
        <f t="shared" si="61"/>
        <v>852220791</v>
      </c>
      <c r="C1054" s="627">
        <f t="shared" si="62"/>
        <v>46022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СЕЛЕНА ХОЛДИНГ АД</v>
      </c>
      <c r="B1055" s="623" t="str">
        <f t="shared" si="61"/>
        <v>852220791</v>
      </c>
      <c r="C1055" s="627">
        <f t="shared" si="62"/>
        <v>46022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СЕЛЕНА ХОЛДИНГ АД</v>
      </c>
      <c r="B1056" s="623" t="str">
        <f t="shared" si="61"/>
        <v>852220791</v>
      </c>
      <c r="C1056" s="627">
        <f t="shared" si="62"/>
        <v>46022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СЕЛЕНА ХОЛДИНГ АД</v>
      </c>
      <c r="B1057" s="623" t="str">
        <f t="shared" si="61"/>
        <v>852220791</v>
      </c>
      <c r="C1057" s="627">
        <f t="shared" si="62"/>
        <v>46022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СЕЛЕНА ХОЛДИНГ АД</v>
      </c>
      <c r="B1058" s="623" t="str">
        <f t="shared" si="61"/>
        <v>852220791</v>
      </c>
      <c r="C1058" s="627">
        <f t="shared" si="62"/>
        <v>46022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СЕЛЕНА ХОЛДИНГ АД</v>
      </c>
      <c r="B1059" s="623" t="str">
        <f t="shared" si="61"/>
        <v>852220791</v>
      </c>
      <c r="C1059" s="627">
        <f t="shared" si="62"/>
        <v>46022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СЕЛЕНА ХОЛДИНГ АД</v>
      </c>
      <c r="B1060" s="623" t="str">
        <f t="shared" si="61"/>
        <v>852220791</v>
      </c>
      <c r="C1060" s="627">
        <f t="shared" si="62"/>
        <v>46022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СЕЛЕНА ХОЛДИНГ АД</v>
      </c>
      <c r="B1061" s="623" t="str">
        <f t="shared" si="61"/>
        <v>852220791</v>
      </c>
      <c r="C1061" s="627">
        <f t="shared" si="62"/>
        <v>46022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85</v>
      </c>
    </row>
    <row r="1062" spans="1:8">
      <c r="A1062" s="623" t="str">
        <f t="shared" si="60"/>
        <v>СЕЛЕНА ХОЛДИНГ АД</v>
      </c>
      <c r="B1062" s="623" t="str">
        <f t="shared" si="61"/>
        <v>852220791</v>
      </c>
      <c r="C1062" s="627">
        <f t="shared" si="62"/>
        <v>46022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500</v>
      </c>
    </row>
    <row r="1063" spans="1:8">
      <c r="A1063" s="623" t="str">
        <f t="shared" si="60"/>
        <v>СЕЛЕНА ХОЛДИНГ АД</v>
      </c>
      <c r="B1063" s="623" t="str">
        <f t="shared" si="61"/>
        <v>852220791</v>
      </c>
      <c r="C1063" s="627">
        <f t="shared" si="62"/>
        <v>46022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СЕЛЕНА ХОЛДИНГ АД</v>
      </c>
      <c r="B1064" s="623" t="str">
        <f t="shared" si="61"/>
        <v>852220791</v>
      </c>
      <c r="C1064" s="627">
        <f t="shared" si="62"/>
        <v>46022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СЕЛЕНА ХОЛДИНГ АД</v>
      </c>
      <c r="B1065" s="623" t="str">
        <f t="shared" si="61"/>
        <v>852220791</v>
      </c>
      <c r="C1065" s="627">
        <f t="shared" si="62"/>
        <v>46022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585</v>
      </c>
    </row>
    <row r="1066" spans="1:8">
      <c r="A1066" s="623" t="str">
        <f t="shared" si="60"/>
        <v>СЕЛЕНА ХОЛДИНГ АД</v>
      </c>
      <c r="B1066" s="623" t="str">
        <f t="shared" si="61"/>
        <v>852220791</v>
      </c>
      <c r="C1066" s="627">
        <f t="shared" si="62"/>
        <v>46022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СЕЛЕНА ХОЛДИНГ АД</v>
      </c>
      <c r="B1067" s="623" t="str">
        <f t="shared" si="61"/>
        <v>852220791</v>
      </c>
      <c r="C1067" s="627">
        <f t="shared" si="62"/>
        <v>46022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122</v>
      </c>
    </row>
    <row r="1068" spans="1:8">
      <c r="A1068" s="623" t="str">
        <f t="shared" si="60"/>
        <v>СЕЛЕНА ХОЛДИНГ АД</v>
      </c>
      <c r="B1068" s="623" t="str">
        <f t="shared" si="61"/>
        <v>852220791</v>
      </c>
      <c r="C1068" s="627">
        <f t="shared" si="62"/>
        <v>46022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СЕЛЕНА ХОЛДИНГ АД</v>
      </c>
      <c r="B1069" s="623" t="str">
        <f t="shared" si="61"/>
        <v>852220791</v>
      </c>
      <c r="C1069" s="627">
        <f t="shared" si="62"/>
        <v>46022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СЕЛЕНА ХОЛДИНГ АД</v>
      </c>
      <c r="B1070" s="623" t="str">
        <f t="shared" si="61"/>
        <v>852220791</v>
      </c>
      <c r="C1070" s="627">
        <f t="shared" si="62"/>
        <v>46022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122</v>
      </c>
    </row>
    <row r="1071" spans="1:8">
      <c r="A1071" s="623" t="str">
        <f t="shared" si="60"/>
        <v>СЕЛЕНА ХОЛДИНГ АД</v>
      </c>
      <c r="B1071" s="623" t="str">
        <f t="shared" si="61"/>
        <v>852220791</v>
      </c>
      <c r="C1071" s="627">
        <f t="shared" si="62"/>
        <v>46022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СЕЛЕНА ХОЛДИНГ АД</v>
      </c>
      <c r="B1072" s="623" t="str">
        <f t="shared" si="61"/>
        <v>852220791</v>
      </c>
      <c r="C1072" s="627">
        <f t="shared" si="62"/>
        <v>46022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СЕЛЕНА ХОЛДИНГ АД</v>
      </c>
      <c r="B1073" s="623" t="str">
        <f t="shared" si="61"/>
        <v>852220791</v>
      </c>
      <c r="C1073" s="627">
        <f t="shared" si="62"/>
        <v>46022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СЕЛЕНА ХОЛДИНГ АД</v>
      </c>
      <c r="B1074" s="623" t="str">
        <f t="shared" si="61"/>
        <v>852220791</v>
      </c>
      <c r="C1074" s="627">
        <f t="shared" si="62"/>
        <v>46022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СЕЛЕНА ХОЛДИНГ АД</v>
      </c>
      <c r="B1075" s="623" t="str">
        <f t="shared" si="61"/>
        <v>852220791</v>
      </c>
      <c r="C1075" s="627">
        <f t="shared" si="62"/>
        <v>46022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СЕЛЕНА ХОЛДИНГ АД</v>
      </c>
      <c r="B1076" s="623" t="str">
        <f t="shared" si="61"/>
        <v>852220791</v>
      </c>
      <c r="C1076" s="627">
        <f t="shared" si="62"/>
        <v>46022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735</v>
      </c>
    </row>
    <row r="1077" spans="1:8">
      <c r="A1077" s="623" t="str">
        <f t="shared" si="60"/>
        <v>СЕЛЕНА ХОЛДИНГ АД</v>
      </c>
      <c r="B1077" s="623" t="str">
        <f t="shared" si="61"/>
        <v>852220791</v>
      </c>
      <c r="C1077" s="627">
        <f t="shared" si="62"/>
        <v>46022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СЕЛЕНА ХОЛДИНГ АД</v>
      </c>
      <c r="B1078" s="623" t="str">
        <f t="shared" si="61"/>
        <v>852220791</v>
      </c>
      <c r="C1078" s="627">
        <f t="shared" si="62"/>
        <v>46022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650</v>
      </c>
    </row>
    <row r="1079" spans="1:8">
      <c r="A1079" s="623" t="str">
        <f t="shared" si="60"/>
        <v>СЕЛЕНА ХОЛДИНГ АД</v>
      </c>
      <c r="B1079" s="623" t="str">
        <f t="shared" si="61"/>
        <v>852220791</v>
      </c>
      <c r="C1079" s="627">
        <f t="shared" si="62"/>
        <v>46022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85</v>
      </c>
    </row>
    <row r="1080" spans="1:8">
      <c r="A1080" s="623" t="str">
        <f t="shared" si="60"/>
        <v>СЕЛЕНА ХОЛДИНГ АД</v>
      </c>
      <c r="B1080" s="623" t="str">
        <f t="shared" si="61"/>
        <v>852220791</v>
      </c>
      <c r="C1080" s="627">
        <f t="shared" si="62"/>
        <v>46022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СЕЛЕНА ХОЛДИНГ АД</v>
      </c>
      <c r="B1081" s="623" t="str">
        <f t="shared" si="61"/>
        <v>852220791</v>
      </c>
      <c r="C1081" s="627">
        <f t="shared" si="62"/>
        <v>46022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17483</v>
      </c>
    </row>
    <row r="1082" spans="1:8">
      <c r="A1082" s="623" t="str">
        <f t="shared" si="60"/>
        <v>СЕЛЕНА ХОЛДИНГ АД</v>
      </c>
      <c r="B1082" s="623" t="str">
        <f t="shared" si="61"/>
        <v>852220791</v>
      </c>
      <c r="C1082" s="627">
        <f t="shared" si="62"/>
        <v>46022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15824</v>
      </c>
    </row>
    <row r="1083" spans="1:8">
      <c r="A1083" s="623" t="str">
        <f t="shared" si="60"/>
        <v>СЕЛЕНА ХОЛДИНГ АД</v>
      </c>
      <c r="B1083" s="623" t="str">
        <f t="shared" si="61"/>
        <v>852220791</v>
      </c>
      <c r="C1083" s="627">
        <f t="shared" si="62"/>
        <v>46022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1652</v>
      </c>
    </row>
    <row r="1084" spans="1:8">
      <c r="A1084" s="623" t="str">
        <f t="shared" si="60"/>
        <v>СЕЛЕНА ХОЛДИНГ АД</v>
      </c>
      <c r="B1084" s="623" t="str">
        <f t="shared" si="61"/>
        <v>852220791</v>
      </c>
      <c r="C1084" s="627">
        <f t="shared" si="62"/>
        <v>46022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СЕЛЕНА ХОЛДИНГ АД</v>
      </c>
      <c r="B1085" s="623" t="str">
        <f t="shared" si="61"/>
        <v>852220791</v>
      </c>
      <c r="C1085" s="627">
        <f t="shared" si="62"/>
        <v>46022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4</v>
      </c>
    </row>
    <row r="1086" spans="1:8">
      <c r="A1086" s="623" t="str">
        <f t="shared" si="60"/>
        <v>СЕЛЕНА ХОЛДИНГ АД</v>
      </c>
      <c r="B1086" s="623" t="str">
        <f t="shared" si="61"/>
        <v>852220791</v>
      </c>
      <c r="C1086" s="627">
        <f t="shared" si="62"/>
        <v>46022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2</v>
      </c>
    </row>
    <row r="1087" spans="1:8">
      <c r="A1087" s="623" t="str">
        <f t="shared" si="60"/>
        <v>СЕЛЕНА ХОЛДИНГ АД</v>
      </c>
      <c r="B1087" s="623" t="str">
        <f t="shared" si="61"/>
        <v>852220791</v>
      </c>
      <c r="C1087" s="627">
        <f t="shared" si="62"/>
        <v>46022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СЕЛЕНА ХОЛДИНГ АД</v>
      </c>
      <c r="B1088" s="623" t="str">
        <f t="shared" si="61"/>
        <v>852220791</v>
      </c>
      <c r="C1088" s="627">
        <f t="shared" si="62"/>
        <v>46022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СЕЛЕНА ХОЛДИНГ АД</v>
      </c>
      <c r="B1089" s="623" t="str">
        <f t="shared" si="61"/>
        <v>852220791</v>
      </c>
      <c r="C1089" s="627">
        <f t="shared" si="62"/>
        <v>46022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2</v>
      </c>
    </row>
    <row r="1090" spans="1:8">
      <c r="A1090" s="623" t="str">
        <f t="shared" si="60"/>
        <v>СЕЛЕНА ХОЛДИНГ АД</v>
      </c>
      <c r="B1090" s="623" t="str">
        <f t="shared" si="61"/>
        <v>852220791</v>
      </c>
      <c r="C1090" s="627">
        <f t="shared" si="62"/>
        <v>46022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1</v>
      </c>
    </row>
    <row r="1091" spans="1:8">
      <c r="A1091" s="623" t="str">
        <f t="shared" si="60"/>
        <v>СЕЛЕНА ХОЛДИНГ АД</v>
      </c>
      <c r="B1091" s="623" t="str">
        <f t="shared" si="61"/>
        <v>852220791</v>
      </c>
      <c r="C1091" s="627">
        <f t="shared" si="62"/>
        <v>46022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0</v>
      </c>
    </row>
    <row r="1092" spans="1:8">
      <c r="A1092" s="623" t="str">
        <f t="shared" si="60"/>
        <v>СЕЛЕНА ХОЛДИНГ АД</v>
      </c>
      <c r="B1092" s="623" t="str">
        <f t="shared" si="61"/>
        <v>852220791</v>
      </c>
      <c r="C1092" s="627">
        <f t="shared" si="62"/>
        <v>46022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18340</v>
      </c>
    </row>
    <row r="1093" spans="1:8">
      <c r="A1093" s="623" t="str">
        <f t="shared" si="60"/>
        <v>СЕЛЕНА ХОЛДИНГ АД</v>
      </c>
      <c r="B1093" s="623" t="str">
        <f t="shared" si="61"/>
        <v>852220791</v>
      </c>
      <c r="C1093" s="627">
        <f t="shared" si="62"/>
        <v>46022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18925</v>
      </c>
    </row>
    <row r="1094" spans="1:8">
      <c r="A1094" s="623" t="str">
        <f t="shared" si="60"/>
        <v>СЕЛЕНА ХОЛДИНГ АД</v>
      </c>
      <c r="B1094" s="623" t="str">
        <f t="shared" si="61"/>
        <v>852220791</v>
      </c>
      <c r="C1094" s="627">
        <f t="shared" si="62"/>
        <v>46022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СЕЛЕНА ХОЛДИНГ АД</v>
      </c>
      <c r="B1095" s="623" t="str">
        <f t="shared" si="61"/>
        <v>852220791</v>
      </c>
      <c r="C1095" s="627">
        <f t="shared" si="62"/>
        <v>46022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СЕЛЕНА ХОЛДИНГ АД</v>
      </c>
      <c r="B1096" s="623" t="str">
        <f t="shared" si="61"/>
        <v>852220791</v>
      </c>
      <c r="C1096" s="627">
        <f t="shared" si="62"/>
        <v>46022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СЕЛЕНА ХОЛДИНГ АД</v>
      </c>
      <c r="B1097" s="623" t="str">
        <f t="shared" si="61"/>
        <v>852220791</v>
      </c>
      <c r="C1097" s="627">
        <f t="shared" si="62"/>
        <v>46022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СЕЛЕНА ХОЛДИНГ АД</v>
      </c>
      <c r="B1098" s="623" t="str">
        <f t="shared" si="61"/>
        <v>852220791</v>
      </c>
      <c r="C1098" s="627">
        <f t="shared" si="62"/>
        <v>46022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0</v>
      </c>
    </row>
    <row r="1099" spans="1:8">
      <c r="A1099" s="623" t="str">
        <f t="shared" si="60"/>
        <v>СЕЛЕНА ХОЛДИНГ АД</v>
      </c>
      <c r="B1099" s="623" t="str">
        <f t="shared" si="61"/>
        <v>852220791</v>
      </c>
      <c r="C1099" s="627">
        <f t="shared" si="62"/>
        <v>46022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0</v>
      </c>
    </row>
    <row r="1100" spans="1:8">
      <c r="A1100" s="623" t="str">
        <f t="shared" si="60"/>
        <v>СЕЛЕНА ХОЛДИНГ АД</v>
      </c>
      <c r="B1100" s="623" t="str">
        <f t="shared" si="61"/>
        <v>852220791</v>
      </c>
      <c r="C1100" s="627">
        <f t="shared" si="62"/>
        <v>46022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СЕЛЕНА ХОЛДИНГ АД</v>
      </c>
      <c r="B1101" s="623" t="str">
        <f t="shared" si="61"/>
        <v>852220791</v>
      </c>
      <c r="C1101" s="627">
        <f t="shared" si="62"/>
        <v>46022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СЕЛЕНА ХОЛДИНГ АД</v>
      </c>
      <c r="B1102" s="623" t="str">
        <f t="shared" si="61"/>
        <v>852220791</v>
      </c>
      <c r="C1102" s="627">
        <f t="shared" si="62"/>
        <v>46022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СЕЛЕНА ХОЛДИНГ АД</v>
      </c>
      <c r="B1103" s="623" t="str">
        <f t="shared" si="61"/>
        <v>852220791</v>
      </c>
      <c r="C1103" s="627">
        <f t="shared" si="62"/>
        <v>46022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СЕЛЕНА ХОЛДИНГ АД</v>
      </c>
      <c r="B1104" s="623" t="str">
        <f t="shared" ref="B1104:B1167" si="64">pdeBulstat</f>
        <v>852220791</v>
      </c>
      <c r="C1104" s="627">
        <f t="shared" ref="C1104:C1167" si="65">endDate</f>
        <v>46022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3430</v>
      </c>
    </row>
    <row r="1105" spans="1:8">
      <c r="A1105" s="623" t="str">
        <f t="shared" si="63"/>
        <v>СЕЛЕНА ХОЛДИНГ АД</v>
      </c>
      <c r="B1105" s="623" t="str">
        <f t="shared" si="64"/>
        <v>852220791</v>
      </c>
      <c r="C1105" s="627">
        <f t="shared" si="65"/>
        <v>46022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18500</v>
      </c>
    </row>
    <row r="1106" spans="1:8">
      <c r="A1106" s="623" t="str">
        <f t="shared" si="63"/>
        <v>СЕЛЕНА ХОЛДИНГ АД</v>
      </c>
      <c r="B1106" s="623" t="str">
        <f t="shared" si="64"/>
        <v>852220791</v>
      </c>
      <c r="C1106" s="627">
        <f t="shared" si="65"/>
        <v>46022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СЕЛЕНА ХОЛДИНГ АД</v>
      </c>
      <c r="B1107" s="623" t="str">
        <f t="shared" si="64"/>
        <v>852220791</v>
      </c>
      <c r="C1107" s="627">
        <f t="shared" si="65"/>
        <v>46022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СЕЛЕНА ХОЛДИНГ АД</v>
      </c>
      <c r="B1108" s="623" t="str">
        <f t="shared" si="64"/>
        <v>852220791</v>
      </c>
      <c r="C1108" s="627">
        <f t="shared" si="65"/>
        <v>46022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21930</v>
      </c>
    </row>
    <row r="1109" spans="1:8">
      <c r="A1109" s="623" t="str">
        <f t="shared" si="63"/>
        <v>СЕЛЕНА ХОЛДИНГ АД</v>
      </c>
      <c r="B1109" s="623" t="str">
        <f t="shared" si="64"/>
        <v>852220791</v>
      </c>
      <c r="C1109" s="627">
        <f t="shared" si="65"/>
        <v>46022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229</v>
      </c>
    </row>
    <row r="1110" spans="1:8">
      <c r="A1110" s="623" t="str">
        <f t="shared" si="63"/>
        <v>СЕЛЕНА ХОЛДИНГ АД</v>
      </c>
      <c r="B1110" s="623" t="str">
        <f t="shared" si="64"/>
        <v>852220791</v>
      </c>
      <c r="C1110" s="627">
        <f t="shared" si="65"/>
        <v>46022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СЕЛЕНА ХОЛДИНГ АД</v>
      </c>
      <c r="B1111" s="623" t="str">
        <f t="shared" si="64"/>
        <v>852220791</v>
      </c>
      <c r="C1111" s="627">
        <f t="shared" si="65"/>
        <v>46022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СЕЛЕНА ХОЛДИНГ АД</v>
      </c>
      <c r="B1112" s="623" t="str">
        <f t="shared" si="64"/>
        <v>852220791</v>
      </c>
      <c r="C1112" s="627">
        <f t="shared" si="65"/>
        <v>46022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СЕЛЕНА ХОЛДИНГ АД</v>
      </c>
      <c r="B1113" s="623" t="str">
        <f t="shared" si="64"/>
        <v>852220791</v>
      </c>
      <c r="C1113" s="627">
        <f t="shared" si="65"/>
        <v>46022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СЕЛЕНА ХОЛДИНГ АД</v>
      </c>
      <c r="B1114" s="623" t="str">
        <f t="shared" si="64"/>
        <v>852220791</v>
      </c>
      <c r="C1114" s="627">
        <f t="shared" si="65"/>
        <v>46022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СЕЛЕНА ХОЛДИНГ АД</v>
      </c>
      <c r="B1115" s="623" t="str">
        <f t="shared" si="64"/>
        <v>852220791</v>
      </c>
      <c r="C1115" s="627">
        <f t="shared" si="65"/>
        <v>46022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СЕЛЕНА ХОЛДИНГ АД</v>
      </c>
      <c r="B1116" s="623" t="str">
        <f t="shared" si="64"/>
        <v>852220791</v>
      </c>
      <c r="C1116" s="627">
        <f t="shared" si="65"/>
        <v>46022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СЕЛЕНА ХОЛДИНГ АД</v>
      </c>
      <c r="B1117" s="623" t="str">
        <f t="shared" si="64"/>
        <v>852220791</v>
      </c>
      <c r="C1117" s="627">
        <f t="shared" si="65"/>
        <v>46022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СЕЛЕНА ХОЛДИНГ АД</v>
      </c>
      <c r="B1118" s="623" t="str">
        <f t="shared" si="64"/>
        <v>852220791</v>
      </c>
      <c r="C1118" s="627">
        <f t="shared" si="65"/>
        <v>46022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СЕЛЕНА ХОЛДИНГ АД</v>
      </c>
      <c r="B1119" s="623" t="str">
        <f t="shared" si="64"/>
        <v>852220791</v>
      </c>
      <c r="C1119" s="627">
        <f t="shared" si="65"/>
        <v>46022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СЕЛЕНА ХОЛДИНГ АД</v>
      </c>
      <c r="B1120" s="623" t="str">
        <f t="shared" si="64"/>
        <v>852220791</v>
      </c>
      <c r="C1120" s="627">
        <f t="shared" si="65"/>
        <v>46022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СЕЛЕНА ХОЛДИНГ АД</v>
      </c>
      <c r="B1121" s="623" t="str">
        <f t="shared" si="64"/>
        <v>852220791</v>
      </c>
      <c r="C1121" s="627">
        <f t="shared" si="65"/>
        <v>46022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СЕЛЕНА ХОЛДИНГ АД</v>
      </c>
      <c r="B1122" s="623" t="str">
        <f t="shared" si="64"/>
        <v>852220791</v>
      </c>
      <c r="C1122" s="627">
        <f t="shared" si="65"/>
        <v>46022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СЕЛЕНА ХОЛДИНГ АД</v>
      </c>
      <c r="B1123" s="623" t="str">
        <f t="shared" si="64"/>
        <v>852220791</v>
      </c>
      <c r="C1123" s="627">
        <f t="shared" si="65"/>
        <v>46022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СЕЛЕНА ХОЛДИНГ АД</v>
      </c>
      <c r="B1124" s="623" t="str">
        <f t="shared" si="64"/>
        <v>852220791</v>
      </c>
      <c r="C1124" s="627">
        <f t="shared" si="65"/>
        <v>46022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СЕЛЕНА ХОЛДИНГ АД</v>
      </c>
      <c r="B1125" s="623" t="str">
        <f t="shared" si="64"/>
        <v>852220791</v>
      </c>
      <c r="C1125" s="627">
        <f t="shared" si="65"/>
        <v>46022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СЕЛЕНА ХОЛДИНГ АД</v>
      </c>
      <c r="B1126" s="623" t="str">
        <f t="shared" si="64"/>
        <v>852220791</v>
      </c>
      <c r="C1126" s="627">
        <f t="shared" si="65"/>
        <v>46022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СЕЛЕНА ХОЛДИНГ АД</v>
      </c>
      <c r="B1127" s="623" t="str">
        <f t="shared" si="64"/>
        <v>852220791</v>
      </c>
      <c r="C1127" s="627">
        <f t="shared" si="65"/>
        <v>46022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СЕЛЕНА ХОЛДИНГ АД</v>
      </c>
      <c r="B1128" s="623" t="str">
        <f t="shared" si="64"/>
        <v>852220791</v>
      </c>
      <c r="C1128" s="627">
        <f t="shared" si="65"/>
        <v>46022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СЕЛЕНА ХОЛДИНГ АД</v>
      </c>
      <c r="B1129" s="623" t="str">
        <f t="shared" si="64"/>
        <v>852220791</v>
      </c>
      <c r="C1129" s="627">
        <f t="shared" si="65"/>
        <v>46022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СЕЛЕНА ХОЛДИНГ АД</v>
      </c>
      <c r="B1130" s="623" t="str">
        <f t="shared" si="64"/>
        <v>852220791</v>
      </c>
      <c r="C1130" s="627">
        <f t="shared" si="65"/>
        <v>46022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СЕЛЕНА ХОЛДИНГ АД</v>
      </c>
      <c r="B1131" s="623" t="str">
        <f t="shared" si="64"/>
        <v>852220791</v>
      </c>
      <c r="C1131" s="627">
        <f t="shared" si="65"/>
        <v>46022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СЕЛЕНА ХОЛДИНГ АД</v>
      </c>
      <c r="B1132" s="623" t="str">
        <f t="shared" si="64"/>
        <v>852220791</v>
      </c>
      <c r="C1132" s="627">
        <f t="shared" si="65"/>
        <v>46022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СЕЛЕНА ХОЛДИНГ АД</v>
      </c>
      <c r="B1133" s="623" t="str">
        <f t="shared" si="64"/>
        <v>852220791</v>
      </c>
      <c r="C1133" s="627">
        <f t="shared" si="65"/>
        <v>46022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СЕЛЕНА ХОЛДИНГ АД</v>
      </c>
      <c r="B1134" s="623" t="str">
        <f t="shared" si="64"/>
        <v>852220791</v>
      </c>
      <c r="C1134" s="627">
        <f t="shared" si="65"/>
        <v>46022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СЕЛЕНА ХОЛДИНГ АД</v>
      </c>
      <c r="B1135" s="623" t="str">
        <f t="shared" si="64"/>
        <v>852220791</v>
      </c>
      <c r="C1135" s="627">
        <f t="shared" si="65"/>
        <v>46022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СЕЛЕНА ХОЛДИНГ АД</v>
      </c>
      <c r="B1136" s="623" t="str">
        <f t="shared" si="64"/>
        <v>852220791</v>
      </c>
      <c r="C1136" s="627">
        <f t="shared" si="65"/>
        <v>46022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22159</v>
      </c>
    </row>
    <row r="1137" spans="1:8">
      <c r="A1137" s="623" t="str">
        <f t="shared" si="63"/>
        <v>СЕЛЕНА ХОЛДИНГ АД</v>
      </c>
      <c r="B1137" s="623" t="str">
        <f t="shared" si="64"/>
        <v>852220791</v>
      </c>
      <c r="C1137" s="627">
        <f t="shared" si="65"/>
        <v>46022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СЕЛЕНА ХОЛДИНГ АД</v>
      </c>
      <c r="B1138" s="623" t="str">
        <f t="shared" si="64"/>
        <v>852220791</v>
      </c>
      <c r="C1138" s="627">
        <f t="shared" si="65"/>
        <v>46022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СЕЛЕНА ХОЛДИНГ АД</v>
      </c>
      <c r="B1139" s="623" t="str">
        <f t="shared" si="64"/>
        <v>852220791</v>
      </c>
      <c r="C1139" s="627">
        <f t="shared" si="65"/>
        <v>46022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СЕЛЕНА ХОЛДИНГ АД</v>
      </c>
      <c r="B1140" s="623" t="str">
        <f t="shared" si="64"/>
        <v>852220791</v>
      </c>
      <c r="C1140" s="627">
        <f t="shared" si="65"/>
        <v>46022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СЕЛЕНА ХОЛДИНГ АД</v>
      </c>
      <c r="B1141" s="623" t="str">
        <f t="shared" si="64"/>
        <v>852220791</v>
      </c>
      <c r="C1141" s="627">
        <f t="shared" si="65"/>
        <v>46022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СЕЛЕНА ХОЛДИНГ АД</v>
      </c>
      <c r="B1142" s="623" t="str">
        <f t="shared" si="64"/>
        <v>852220791</v>
      </c>
      <c r="C1142" s="627">
        <f t="shared" si="65"/>
        <v>46022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СЕЛЕНА ХОЛДИНГ АД</v>
      </c>
      <c r="B1143" s="623" t="str">
        <f t="shared" si="64"/>
        <v>852220791</v>
      </c>
      <c r="C1143" s="627">
        <f t="shared" si="65"/>
        <v>46022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СЕЛЕНА ХОЛДИНГ АД</v>
      </c>
      <c r="B1144" s="623" t="str">
        <f t="shared" si="64"/>
        <v>852220791</v>
      </c>
      <c r="C1144" s="627">
        <f t="shared" si="65"/>
        <v>46022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СЕЛЕНА ХОЛДИНГ АД</v>
      </c>
      <c r="B1145" s="623" t="str">
        <f t="shared" si="64"/>
        <v>852220791</v>
      </c>
      <c r="C1145" s="627">
        <f t="shared" si="65"/>
        <v>46022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СЕЛЕНА ХОЛДИНГ АД</v>
      </c>
      <c r="B1146" s="623" t="str">
        <f t="shared" si="64"/>
        <v>852220791</v>
      </c>
      <c r="C1146" s="627">
        <f t="shared" si="65"/>
        <v>46022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СЕЛЕНА ХОЛДИНГ АД</v>
      </c>
      <c r="B1147" s="623" t="str">
        <f t="shared" si="64"/>
        <v>852220791</v>
      </c>
      <c r="C1147" s="627">
        <f t="shared" si="65"/>
        <v>46022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СЕЛЕНА ХОЛДИНГ АД</v>
      </c>
      <c r="B1148" s="623" t="str">
        <f t="shared" si="64"/>
        <v>852220791</v>
      </c>
      <c r="C1148" s="627">
        <f t="shared" si="65"/>
        <v>46022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СЕЛЕНА ХОЛДИНГ АД</v>
      </c>
      <c r="B1149" s="623" t="str">
        <f t="shared" si="64"/>
        <v>852220791</v>
      </c>
      <c r="C1149" s="627">
        <f t="shared" si="65"/>
        <v>46022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СЕЛЕНА ХОЛДИНГ АД</v>
      </c>
      <c r="B1150" s="623" t="str">
        <f t="shared" si="64"/>
        <v>852220791</v>
      </c>
      <c r="C1150" s="627">
        <f t="shared" si="65"/>
        <v>46022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СЕЛЕНА ХОЛДИНГ АД</v>
      </c>
      <c r="B1151" s="623" t="str">
        <f t="shared" si="64"/>
        <v>852220791</v>
      </c>
      <c r="C1151" s="627">
        <f t="shared" si="65"/>
        <v>46022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СЕЛЕНА ХОЛДИНГ АД</v>
      </c>
      <c r="B1152" s="623" t="str">
        <f t="shared" si="64"/>
        <v>852220791</v>
      </c>
      <c r="C1152" s="627">
        <f t="shared" si="65"/>
        <v>46022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СЕЛЕНА ХОЛДИНГ АД</v>
      </c>
      <c r="B1153" s="623" t="str">
        <f t="shared" si="64"/>
        <v>852220791</v>
      </c>
      <c r="C1153" s="627">
        <f t="shared" si="65"/>
        <v>46022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СЕЛЕНА ХОЛДИНГ АД</v>
      </c>
      <c r="B1154" s="623" t="str">
        <f t="shared" si="64"/>
        <v>852220791</v>
      </c>
      <c r="C1154" s="627">
        <f t="shared" si="65"/>
        <v>46022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СЕЛЕНА ХОЛДИНГ АД</v>
      </c>
      <c r="B1155" s="623" t="str">
        <f t="shared" si="64"/>
        <v>852220791</v>
      </c>
      <c r="C1155" s="627">
        <f t="shared" si="65"/>
        <v>46022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СЕЛЕНА ХОЛДИНГ АД</v>
      </c>
      <c r="B1156" s="623" t="str">
        <f t="shared" si="64"/>
        <v>852220791</v>
      </c>
      <c r="C1156" s="627">
        <f t="shared" si="65"/>
        <v>46022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СЕЛЕНА ХОЛДИНГ АД</v>
      </c>
      <c r="B1157" s="623" t="str">
        <f t="shared" si="64"/>
        <v>852220791</v>
      </c>
      <c r="C1157" s="627">
        <f t="shared" si="65"/>
        <v>46022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СЕЛЕНА ХОЛДИНГ АД</v>
      </c>
      <c r="B1158" s="623" t="str">
        <f t="shared" si="64"/>
        <v>852220791</v>
      </c>
      <c r="C1158" s="627">
        <f t="shared" si="65"/>
        <v>46022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СЕЛЕНА ХОЛДИНГ АД</v>
      </c>
      <c r="B1159" s="623" t="str">
        <f t="shared" si="64"/>
        <v>852220791</v>
      </c>
      <c r="C1159" s="627">
        <f t="shared" si="65"/>
        <v>46022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СЕЛЕНА ХОЛДИНГ АД</v>
      </c>
      <c r="B1160" s="623" t="str">
        <f t="shared" si="64"/>
        <v>852220791</v>
      </c>
      <c r="C1160" s="627">
        <f t="shared" si="65"/>
        <v>46022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СЕЛЕНА ХОЛДИНГ АД</v>
      </c>
      <c r="B1161" s="623" t="str">
        <f t="shared" si="64"/>
        <v>852220791</v>
      </c>
      <c r="C1161" s="627">
        <f t="shared" si="65"/>
        <v>46022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СЕЛЕНА ХОЛДИНГ АД</v>
      </c>
      <c r="B1162" s="623" t="str">
        <f t="shared" si="64"/>
        <v>852220791</v>
      </c>
      <c r="C1162" s="627">
        <f t="shared" si="65"/>
        <v>46022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СЕЛЕНА ХОЛДИНГ АД</v>
      </c>
      <c r="B1163" s="623" t="str">
        <f t="shared" si="64"/>
        <v>852220791</v>
      </c>
      <c r="C1163" s="627">
        <f t="shared" si="65"/>
        <v>46022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СЕЛЕНА ХОЛДИНГ АД</v>
      </c>
      <c r="B1164" s="623" t="str">
        <f t="shared" si="64"/>
        <v>852220791</v>
      </c>
      <c r="C1164" s="627">
        <f t="shared" si="65"/>
        <v>46022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СЕЛЕНА ХОЛДИНГ АД</v>
      </c>
      <c r="B1165" s="623" t="str">
        <f t="shared" si="64"/>
        <v>852220791</v>
      </c>
      <c r="C1165" s="627">
        <f t="shared" si="65"/>
        <v>46022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СЕЛЕНА ХОЛДИНГ АД</v>
      </c>
      <c r="B1166" s="623" t="str">
        <f t="shared" si="64"/>
        <v>852220791</v>
      </c>
      <c r="C1166" s="627">
        <f t="shared" si="65"/>
        <v>46022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СЕЛЕНА ХОЛДИНГ АД</v>
      </c>
      <c r="B1167" s="623" t="str">
        <f t="shared" si="64"/>
        <v>852220791</v>
      </c>
      <c r="C1167" s="627">
        <f t="shared" si="65"/>
        <v>46022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СЕЛЕНА ХОЛДИНГ АД</v>
      </c>
      <c r="B1168" s="623" t="str">
        <f t="shared" ref="B1168:B1195" si="67">pdeBulstat</f>
        <v>852220791</v>
      </c>
      <c r="C1168" s="627">
        <f t="shared" ref="C1168:C1195" si="68">endDate</f>
        <v>46022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СЕЛЕНА ХОЛДИНГ АД</v>
      </c>
      <c r="B1169" s="623" t="str">
        <f t="shared" si="67"/>
        <v>852220791</v>
      </c>
      <c r="C1169" s="627">
        <f t="shared" si="68"/>
        <v>46022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СЕЛЕНА ХОЛДИНГ АД</v>
      </c>
      <c r="B1170" s="623" t="str">
        <f t="shared" si="67"/>
        <v>852220791</v>
      </c>
      <c r="C1170" s="627">
        <f t="shared" si="68"/>
        <v>46022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СЕЛЕНА ХОЛДИНГ АД</v>
      </c>
      <c r="B1171" s="623" t="str">
        <f t="shared" si="67"/>
        <v>852220791</v>
      </c>
      <c r="C1171" s="627">
        <f t="shared" si="68"/>
        <v>46022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СЕЛЕНА ХОЛДИНГ АД</v>
      </c>
      <c r="B1172" s="623" t="str">
        <f t="shared" si="67"/>
        <v>852220791</v>
      </c>
      <c r="C1172" s="627">
        <f t="shared" si="68"/>
        <v>46022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СЕЛЕНА ХОЛДИНГ АД</v>
      </c>
      <c r="B1173" s="623" t="str">
        <f t="shared" si="67"/>
        <v>852220791</v>
      </c>
      <c r="C1173" s="627">
        <f t="shared" si="68"/>
        <v>46022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СЕЛЕНА ХОЛДИНГ АД</v>
      </c>
      <c r="B1174" s="623" t="str">
        <f t="shared" si="67"/>
        <v>852220791</v>
      </c>
      <c r="C1174" s="627">
        <f t="shared" si="68"/>
        <v>46022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СЕЛЕНА ХОЛДИНГ АД</v>
      </c>
      <c r="B1175" s="623" t="str">
        <f t="shared" si="67"/>
        <v>852220791</v>
      </c>
      <c r="C1175" s="627">
        <f t="shared" si="68"/>
        <v>46022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СЕЛЕНА ХОЛДИНГ АД</v>
      </c>
      <c r="B1176" s="623" t="str">
        <f t="shared" si="67"/>
        <v>852220791</v>
      </c>
      <c r="C1176" s="627">
        <f t="shared" si="68"/>
        <v>46022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СЕЛЕНА ХОЛДИНГ АД</v>
      </c>
      <c r="B1177" s="623" t="str">
        <f t="shared" si="67"/>
        <v>852220791</v>
      </c>
      <c r="C1177" s="627">
        <f t="shared" si="68"/>
        <v>46022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СЕЛЕНА ХОЛДИНГ АД</v>
      </c>
      <c r="B1178" s="623" t="str">
        <f t="shared" si="67"/>
        <v>852220791</v>
      </c>
      <c r="C1178" s="627">
        <f t="shared" si="68"/>
        <v>46022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СЕЛЕНА ХОЛДИНГ АД</v>
      </c>
      <c r="B1179" s="623" t="str">
        <f t="shared" si="67"/>
        <v>852220791</v>
      </c>
      <c r="C1179" s="627">
        <f t="shared" si="68"/>
        <v>46022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СЕЛЕНА ХОЛДИНГ АД</v>
      </c>
      <c r="B1180" s="623" t="str">
        <f t="shared" si="67"/>
        <v>852220791</v>
      </c>
      <c r="C1180" s="627">
        <f t="shared" si="68"/>
        <v>46022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СЕЛЕНА ХОЛДИНГ АД</v>
      </c>
      <c r="B1181" s="623" t="str">
        <f t="shared" si="67"/>
        <v>852220791</v>
      </c>
      <c r="C1181" s="627">
        <f t="shared" si="68"/>
        <v>46022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СЕЛЕНА ХОЛДИНГ АД</v>
      </c>
      <c r="B1182" s="623" t="str">
        <f t="shared" si="67"/>
        <v>852220791</v>
      </c>
      <c r="C1182" s="627">
        <f t="shared" si="68"/>
        <v>46022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СЕЛЕНА ХОЛДИНГ АД</v>
      </c>
      <c r="B1183" s="623" t="str">
        <f t="shared" si="67"/>
        <v>852220791</v>
      </c>
      <c r="C1183" s="627">
        <f t="shared" si="68"/>
        <v>46022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СЕЛЕНА ХОЛДИНГ АД</v>
      </c>
      <c r="B1184" s="623" t="str">
        <f t="shared" si="67"/>
        <v>852220791</v>
      </c>
      <c r="C1184" s="627">
        <f t="shared" si="68"/>
        <v>46022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СЕЛЕНА ХОЛДИНГ АД</v>
      </c>
      <c r="B1185" s="623" t="str">
        <f t="shared" si="67"/>
        <v>852220791</v>
      </c>
      <c r="C1185" s="627">
        <f t="shared" si="68"/>
        <v>46022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СЕЛЕНА ХОЛДИНГ АД</v>
      </c>
      <c r="B1186" s="623" t="str">
        <f t="shared" si="67"/>
        <v>852220791</v>
      </c>
      <c r="C1186" s="627">
        <f t="shared" si="68"/>
        <v>46022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СЕЛЕНА ХОЛДИНГ АД</v>
      </c>
      <c r="B1187" s="623" t="str">
        <f t="shared" si="67"/>
        <v>852220791</v>
      </c>
      <c r="C1187" s="627">
        <f t="shared" si="68"/>
        <v>46022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СЕЛЕНА ХОЛДИНГ АД</v>
      </c>
      <c r="B1188" s="623" t="str">
        <f t="shared" si="67"/>
        <v>852220791</v>
      </c>
      <c r="C1188" s="627">
        <f t="shared" si="68"/>
        <v>46022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СЕЛЕНА ХОЛДИНГ АД</v>
      </c>
      <c r="B1189" s="623" t="str">
        <f t="shared" si="67"/>
        <v>852220791</v>
      </c>
      <c r="C1189" s="627">
        <f t="shared" si="68"/>
        <v>46022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СЕЛЕНА ХОЛДИНГ АД</v>
      </c>
      <c r="B1190" s="623" t="str">
        <f t="shared" si="67"/>
        <v>852220791</v>
      </c>
      <c r="C1190" s="627">
        <f t="shared" si="68"/>
        <v>46022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СЕЛЕНА ХОЛДИНГ АД</v>
      </c>
      <c r="B1191" s="623" t="str">
        <f t="shared" si="67"/>
        <v>852220791</v>
      </c>
      <c r="C1191" s="627">
        <f t="shared" si="68"/>
        <v>46022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СЕЛЕНА ХОЛДИНГ АД</v>
      </c>
      <c r="B1192" s="623" t="str">
        <f t="shared" si="67"/>
        <v>852220791</v>
      </c>
      <c r="C1192" s="627">
        <f t="shared" si="68"/>
        <v>46022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СЕЛЕНА ХОЛДИНГ АД</v>
      </c>
      <c r="B1193" s="623" t="str">
        <f t="shared" si="67"/>
        <v>852220791</v>
      </c>
      <c r="C1193" s="627">
        <f t="shared" si="68"/>
        <v>46022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СЕЛЕНА ХОЛДИНГ АД</v>
      </c>
      <c r="B1194" s="623" t="str">
        <f t="shared" si="67"/>
        <v>852220791</v>
      </c>
      <c r="C1194" s="627">
        <f t="shared" si="68"/>
        <v>46022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СЕЛЕНА ХОЛДИНГ АД</v>
      </c>
      <c r="B1195" s="623" t="str">
        <f t="shared" si="67"/>
        <v>852220791</v>
      </c>
      <c r="C1195" s="627">
        <f t="shared" si="68"/>
        <v>46022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2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СЕЛЕНА ХОЛДИНГ АД</v>
      </c>
      <c r="B1197" s="623" t="str">
        <f t="shared" ref="B1197:B1228" si="70">pdeBulstat</f>
        <v>852220791</v>
      </c>
      <c r="C1197" s="627">
        <f t="shared" ref="C1197:C1228" si="71">endDate</f>
        <v>46022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801460</v>
      </c>
    </row>
    <row r="1198" spans="1:8">
      <c r="A1198" s="623" t="str">
        <f t="shared" si="69"/>
        <v>СЕЛЕНА ХОЛДИНГ АД</v>
      </c>
      <c r="B1198" s="623" t="str">
        <f t="shared" si="70"/>
        <v>852220791</v>
      </c>
      <c r="C1198" s="627">
        <f t="shared" si="71"/>
        <v>46022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СЕЛЕНА ХОЛДИНГ АД</v>
      </c>
      <c r="B1199" s="623" t="str">
        <f t="shared" si="70"/>
        <v>852220791</v>
      </c>
      <c r="C1199" s="627">
        <f t="shared" si="71"/>
        <v>46022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СЕЛЕНА ХОЛДИНГ АД</v>
      </c>
      <c r="B1200" s="623" t="str">
        <f t="shared" si="70"/>
        <v>852220791</v>
      </c>
      <c r="C1200" s="627">
        <f t="shared" si="71"/>
        <v>46022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СЕЛЕНА ХОЛДИНГ АД</v>
      </c>
      <c r="B1201" s="623" t="str">
        <f t="shared" si="70"/>
        <v>852220791</v>
      </c>
      <c r="C1201" s="627">
        <f t="shared" si="71"/>
        <v>46022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2000</v>
      </c>
    </row>
    <row r="1202" spans="1:8">
      <c r="A1202" s="623" t="str">
        <f t="shared" si="69"/>
        <v>СЕЛЕНА ХОЛДИНГ АД</v>
      </c>
      <c r="B1202" s="623" t="str">
        <f t="shared" si="70"/>
        <v>852220791</v>
      </c>
      <c r="C1202" s="627">
        <f t="shared" si="71"/>
        <v>46022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803460</v>
      </c>
    </row>
    <row r="1203" spans="1:8">
      <c r="A1203" s="623" t="str">
        <f t="shared" si="69"/>
        <v>СЕЛЕНА ХОЛДИНГ АД</v>
      </c>
      <c r="B1203" s="623" t="str">
        <f t="shared" si="70"/>
        <v>852220791</v>
      </c>
      <c r="C1203" s="627">
        <f t="shared" si="71"/>
        <v>46022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388945</v>
      </c>
    </row>
    <row r="1204" spans="1:8">
      <c r="A1204" s="623" t="str">
        <f t="shared" si="69"/>
        <v>СЕЛЕНА ХОЛДИНГ АД</v>
      </c>
      <c r="B1204" s="623" t="str">
        <f t="shared" si="70"/>
        <v>852220791</v>
      </c>
      <c r="C1204" s="627">
        <f t="shared" si="71"/>
        <v>46022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СЕЛЕНА ХОЛДИНГ АД</v>
      </c>
      <c r="B1205" s="623" t="str">
        <f t="shared" si="70"/>
        <v>852220791</v>
      </c>
      <c r="C1205" s="627">
        <f t="shared" si="71"/>
        <v>46022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СЕЛЕНА ХОЛДИНГ АД</v>
      </c>
      <c r="B1206" s="623" t="str">
        <f t="shared" si="70"/>
        <v>852220791</v>
      </c>
      <c r="C1206" s="627">
        <f t="shared" si="71"/>
        <v>46022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СЕЛЕНА ХОЛДИНГ АД</v>
      </c>
      <c r="B1207" s="623" t="str">
        <f t="shared" si="70"/>
        <v>852220791</v>
      </c>
      <c r="C1207" s="627">
        <f t="shared" si="71"/>
        <v>46022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СЕЛЕНА ХОЛДИНГ АД</v>
      </c>
      <c r="B1208" s="623" t="str">
        <f t="shared" si="70"/>
        <v>852220791</v>
      </c>
      <c r="C1208" s="627">
        <f t="shared" si="71"/>
        <v>46022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СЕЛЕНА ХОЛДИНГ АД</v>
      </c>
      <c r="B1209" s="623" t="str">
        <f t="shared" si="70"/>
        <v>852220791</v>
      </c>
      <c r="C1209" s="627">
        <f t="shared" si="71"/>
        <v>46022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СЕЛЕНА ХОЛДИНГ АД</v>
      </c>
      <c r="B1210" s="623" t="str">
        <f t="shared" si="70"/>
        <v>852220791</v>
      </c>
      <c r="C1210" s="627">
        <f t="shared" si="71"/>
        <v>46022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388945</v>
      </c>
    </row>
    <row r="1211" spans="1:8">
      <c r="A1211" s="623" t="str">
        <f t="shared" si="69"/>
        <v>СЕЛЕНА ХОЛДИНГ АД</v>
      </c>
      <c r="B1211" s="623" t="str">
        <f t="shared" si="70"/>
        <v>852220791</v>
      </c>
      <c r="C1211" s="627">
        <f t="shared" si="71"/>
        <v>46022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СЕЛЕНА ХОЛДИНГ АД</v>
      </c>
      <c r="B1212" s="623" t="str">
        <f t="shared" si="70"/>
        <v>852220791</v>
      </c>
      <c r="C1212" s="627">
        <f t="shared" si="71"/>
        <v>46022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СЕЛЕНА ХОЛДИНГ АД</v>
      </c>
      <c r="B1213" s="623" t="str">
        <f t="shared" si="70"/>
        <v>852220791</v>
      </c>
      <c r="C1213" s="627">
        <f t="shared" si="71"/>
        <v>46022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СЕЛЕНА ХОЛДИНГ АД</v>
      </c>
      <c r="B1214" s="623" t="str">
        <f t="shared" si="70"/>
        <v>852220791</v>
      </c>
      <c r="C1214" s="627">
        <f t="shared" si="71"/>
        <v>46022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СЕЛЕНА ХОЛДИНГ АД</v>
      </c>
      <c r="B1215" s="623" t="str">
        <f t="shared" si="70"/>
        <v>852220791</v>
      </c>
      <c r="C1215" s="627">
        <f t="shared" si="71"/>
        <v>46022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СЕЛЕНА ХОЛДИНГ АД</v>
      </c>
      <c r="B1216" s="623" t="str">
        <f t="shared" si="70"/>
        <v>852220791</v>
      </c>
      <c r="C1216" s="627">
        <f t="shared" si="71"/>
        <v>46022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СЕЛЕНА ХОЛДИНГ АД</v>
      </c>
      <c r="B1217" s="623" t="str">
        <f t="shared" si="70"/>
        <v>852220791</v>
      </c>
      <c r="C1217" s="627">
        <f t="shared" si="71"/>
        <v>46022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СЕЛЕНА ХОЛДИНГ АД</v>
      </c>
      <c r="B1218" s="623" t="str">
        <f t="shared" si="70"/>
        <v>852220791</v>
      </c>
      <c r="C1218" s="627">
        <f t="shared" si="71"/>
        <v>46022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СЕЛЕНА ХОЛДИНГ АД</v>
      </c>
      <c r="B1219" s="623" t="str">
        <f t="shared" si="70"/>
        <v>852220791</v>
      </c>
      <c r="C1219" s="627">
        <f t="shared" si="71"/>
        <v>46022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СЕЛЕНА ХОЛДИНГ АД</v>
      </c>
      <c r="B1220" s="623" t="str">
        <f t="shared" si="70"/>
        <v>852220791</v>
      </c>
      <c r="C1220" s="627">
        <f t="shared" si="71"/>
        <v>46022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СЕЛЕНА ХОЛДИНГ АД</v>
      </c>
      <c r="B1221" s="623" t="str">
        <f t="shared" si="70"/>
        <v>852220791</v>
      </c>
      <c r="C1221" s="627">
        <f t="shared" si="71"/>
        <v>46022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СЕЛЕНА ХОЛДИНГ АД</v>
      </c>
      <c r="B1222" s="623" t="str">
        <f t="shared" si="70"/>
        <v>852220791</v>
      </c>
      <c r="C1222" s="627">
        <f t="shared" si="71"/>
        <v>46022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СЕЛЕНА ХОЛДИНГ АД</v>
      </c>
      <c r="B1223" s="623" t="str">
        <f t="shared" si="70"/>
        <v>852220791</v>
      </c>
      <c r="C1223" s="627">
        <f t="shared" si="71"/>
        <v>46022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СЕЛЕНА ХОЛДИНГ АД</v>
      </c>
      <c r="B1224" s="623" t="str">
        <f t="shared" si="70"/>
        <v>852220791</v>
      </c>
      <c r="C1224" s="627">
        <f t="shared" si="71"/>
        <v>46022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СЕЛЕНА ХОЛДИНГ АД</v>
      </c>
      <c r="B1225" s="623" t="str">
        <f t="shared" si="70"/>
        <v>852220791</v>
      </c>
      <c r="C1225" s="627">
        <f t="shared" si="71"/>
        <v>46022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СЕЛЕНА ХОЛДИНГ АД</v>
      </c>
      <c r="B1226" s="623" t="str">
        <f t="shared" si="70"/>
        <v>852220791</v>
      </c>
      <c r="C1226" s="627">
        <f t="shared" si="71"/>
        <v>46022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СЕЛЕНА ХОЛДИНГ АД</v>
      </c>
      <c r="B1227" s="623" t="str">
        <f t="shared" si="70"/>
        <v>852220791</v>
      </c>
      <c r="C1227" s="627">
        <f t="shared" si="71"/>
        <v>46022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СЕЛЕНА ХОЛДИНГ АД</v>
      </c>
      <c r="B1228" s="623" t="str">
        <f t="shared" si="70"/>
        <v>852220791</v>
      </c>
      <c r="C1228" s="627">
        <f t="shared" si="71"/>
        <v>46022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СЕЛЕНА ХОЛДИНГ АД</v>
      </c>
      <c r="B1229" s="623" t="str">
        <f t="shared" ref="B1229:B1260" si="73">pdeBulstat</f>
        <v>852220791</v>
      </c>
      <c r="C1229" s="627">
        <f t="shared" ref="C1229:C1260" si="74">endDate</f>
        <v>46022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СЕЛЕНА ХОЛДИНГ АД</v>
      </c>
      <c r="B1230" s="623" t="str">
        <f t="shared" si="73"/>
        <v>852220791</v>
      </c>
      <c r="C1230" s="627">
        <f t="shared" si="74"/>
        <v>46022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СЕЛЕНА ХОЛДИНГ АД</v>
      </c>
      <c r="B1231" s="623" t="str">
        <f t="shared" si="73"/>
        <v>852220791</v>
      </c>
      <c r="C1231" s="627">
        <f t="shared" si="74"/>
        <v>46022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СЕЛЕНА ХОЛДИНГ АД</v>
      </c>
      <c r="B1232" s="623" t="str">
        <f t="shared" si="73"/>
        <v>852220791</v>
      </c>
      <c r="C1232" s="627">
        <f t="shared" si="74"/>
        <v>46022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СЕЛЕНА ХОЛДИНГ АД</v>
      </c>
      <c r="B1233" s="623" t="str">
        <f t="shared" si="73"/>
        <v>852220791</v>
      </c>
      <c r="C1233" s="627">
        <f t="shared" si="74"/>
        <v>46022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СЕЛЕНА ХОЛДИНГ АД</v>
      </c>
      <c r="B1234" s="623" t="str">
        <f t="shared" si="73"/>
        <v>852220791</v>
      </c>
      <c r="C1234" s="627">
        <f t="shared" si="74"/>
        <v>46022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СЕЛЕНА ХОЛДИНГ АД</v>
      </c>
      <c r="B1235" s="623" t="str">
        <f t="shared" si="73"/>
        <v>852220791</v>
      </c>
      <c r="C1235" s="627">
        <f t="shared" si="74"/>
        <v>46022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СЕЛЕНА ХОЛДИНГ АД</v>
      </c>
      <c r="B1236" s="623" t="str">
        <f t="shared" si="73"/>
        <v>852220791</v>
      </c>
      <c r="C1236" s="627">
        <f t="shared" si="74"/>
        <v>46022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СЕЛЕНА ХОЛДИНГ АД</v>
      </c>
      <c r="B1237" s="623" t="str">
        <f t="shared" si="73"/>
        <v>852220791</v>
      </c>
      <c r="C1237" s="627">
        <f t="shared" si="74"/>
        <v>46022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СЕЛЕНА ХОЛДИНГ АД</v>
      </c>
      <c r="B1238" s="623" t="str">
        <f t="shared" si="73"/>
        <v>852220791</v>
      </c>
      <c r="C1238" s="627">
        <f t="shared" si="74"/>
        <v>46022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СЕЛЕНА ХОЛДИНГ АД</v>
      </c>
      <c r="B1239" s="623" t="str">
        <f t="shared" si="73"/>
        <v>852220791</v>
      </c>
      <c r="C1239" s="627">
        <f t="shared" si="74"/>
        <v>46022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3365</v>
      </c>
    </row>
    <row r="1240" spans="1:8">
      <c r="A1240" s="623" t="str">
        <f t="shared" si="72"/>
        <v>СЕЛЕНА ХОЛДИНГ АД</v>
      </c>
      <c r="B1240" s="623" t="str">
        <f t="shared" si="73"/>
        <v>852220791</v>
      </c>
      <c r="C1240" s="627">
        <f t="shared" si="74"/>
        <v>46022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СЕЛЕНА ХОЛДИНГ АД</v>
      </c>
      <c r="B1241" s="623" t="str">
        <f t="shared" si="73"/>
        <v>852220791</v>
      </c>
      <c r="C1241" s="627">
        <f t="shared" si="74"/>
        <v>46022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СЕЛЕНА ХОЛДИНГ АД</v>
      </c>
      <c r="B1242" s="623" t="str">
        <f t="shared" si="73"/>
        <v>852220791</v>
      </c>
      <c r="C1242" s="627">
        <f t="shared" si="74"/>
        <v>46022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СЕЛЕНА ХОЛДИНГ АД</v>
      </c>
      <c r="B1243" s="623" t="str">
        <f t="shared" si="73"/>
        <v>852220791</v>
      </c>
      <c r="C1243" s="627">
        <f t="shared" si="74"/>
        <v>46022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54</v>
      </c>
    </row>
    <row r="1244" spans="1:8">
      <c r="A1244" s="623" t="str">
        <f t="shared" si="72"/>
        <v>СЕЛЕНА ХОЛДИНГ АД</v>
      </c>
      <c r="B1244" s="623" t="str">
        <f t="shared" si="73"/>
        <v>852220791</v>
      </c>
      <c r="C1244" s="627">
        <f t="shared" si="74"/>
        <v>46022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3419</v>
      </c>
    </row>
    <row r="1245" spans="1:8">
      <c r="A1245" s="623" t="str">
        <f t="shared" si="72"/>
        <v>СЕЛЕНА ХОЛДИНГ АД</v>
      </c>
      <c r="B1245" s="623" t="str">
        <f t="shared" si="73"/>
        <v>852220791</v>
      </c>
      <c r="C1245" s="627">
        <f t="shared" si="74"/>
        <v>46022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4500</v>
      </c>
    </row>
    <row r="1246" spans="1:8">
      <c r="A1246" s="623" t="str">
        <f t="shared" si="72"/>
        <v>СЕЛЕНА ХОЛДИНГ АД</v>
      </c>
      <c r="B1246" s="623" t="str">
        <f t="shared" si="73"/>
        <v>852220791</v>
      </c>
      <c r="C1246" s="627">
        <f t="shared" si="74"/>
        <v>46022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СЕЛЕНА ХОЛДИНГ АД</v>
      </c>
      <c r="B1247" s="623" t="str">
        <f t="shared" si="73"/>
        <v>852220791</v>
      </c>
      <c r="C1247" s="627">
        <f t="shared" si="74"/>
        <v>46022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СЕЛЕНА ХОЛДИНГ АД</v>
      </c>
      <c r="B1248" s="623" t="str">
        <f t="shared" si="73"/>
        <v>852220791</v>
      </c>
      <c r="C1248" s="627">
        <f t="shared" si="74"/>
        <v>46022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СЕЛЕНА ХОЛДИНГ АД</v>
      </c>
      <c r="B1249" s="623" t="str">
        <f t="shared" si="73"/>
        <v>852220791</v>
      </c>
      <c r="C1249" s="627">
        <f t="shared" si="74"/>
        <v>46022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СЕЛЕНА ХОЛДИНГ АД</v>
      </c>
      <c r="B1250" s="623" t="str">
        <f t="shared" si="73"/>
        <v>852220791</v>
      </c>
      <c r="C1250" s="627">
        <f t="shared" si="74"/>
        <v>46022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СЕЛЕНА ХОЛДИНГ АД</v>
      </c>
      <c r="B1251" s="623" t="str">
        <f t="shared" si="73"/>
        <v>852220791</v>
      </c>
      <c r="C1251" s="627">
        <f t="shared" si="74"/>
        <v>46022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СЕЛЕНА ХОЛДИНГ АД</v>
      </c>
      <c r="B1252" s="623" t="str">
        <f t="shared" si="73"/>
        <v>852220791</v>
      </c>
      <c r="C1252" s="627">
        <f t="shared" si="74"/>
        <v>46022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4500</v>
      </c>
    </row>
    <row r="1253" spans="1:8">
      <c r="A1253" s="623" t="str">
        <f t="shared" si="72"/>
        <v>СЕЛЕНА ХОЛДИНГ АД</v>
      </c>
      <c r="B1253" s="623" t="str">
        <f t="shared" si="73"/>
        <v>852220791</v>
      </c>
      <c r="C1253" s="627">
        <f t="shared" si="74"/>
        <v>46022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СЕЛЕНА ХОЛДИНГ АД</v>
      </c>
      <c r="B1254" s="623" t="str">
        <f t="shared" si="73"/>
        <v>852220791</v>
      </c>
      <c r="C1254" s="627">
        <f t="shared" si="74"/>
        <v>46022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СЕЛЕНА ХОЛДИНГ АД</v>
      </c>
      <c r="B1255" s="623" t="str">
        <f t="shared" si="73"/>
        <v>852220791</v>
      </c>
      <c r="C1255" s="627">
        <f t="shared" si="74"/>
        <v>46022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СЕЛЕНА ХОЛДИНГ АД</v>
      </c>
      <c r="B1256" s="623" t="str">
        <f t="shared" si="73"/>
        <v>852220791</v>
      </c>
      <c r="C1256" s="627">
        <f t="shared" si="74"/>
        <v>46022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СЕЛЕНА ХОЛДИНГ АД</v>
      </c>
      <c r="B1257" s="623" t="str">
        <f t="shared" si="73"/>
        <v>852220791</v>
      </c>
      <c r="C1257" s="627">
        <f t="shared" si="74"/>
        <v>46022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СЕЛЕНА ХОЛДИНГ АД</v>
      </c>
      <c r="B1258" s="623" t="str">
        <f t="shared" si="73"/>
        <v>852220791</v>
      </c>
      <c r="C1258" s="627">
        <f t="shared" si="74"/>
        <v>46022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СЕЛЕНА ХОЛДИНГ АД</v>
      </c>
      <c r="B1259" s="623" t="str">
        <f t="shared" si="73"/>
        <v>852220791</v>
      </c>
      <c r="C1259" s="627">
        <f t="shared" si="74"/>
        <v>46022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СЕЛЕНА ХОЛДИНГ АД</v>
      </c>
      <c r="B1260" s="623" t="str">
        <f t="shared" si="73"/>
        <v>852220791</v>
      </c>
      <c r="C1260" s="627">
        <f t="shared" si="74"/>
        <v>46022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СЕЛЕНА ХОЛДИНГ АД</v>
      </c>
      <c r="B1261" s="623" t="str">
        <f t="shared" ref="B1261:B1294" si="76">pdeBulstat</f>
        <v>852220791</v>
      </c>
      <c r="C1261" s="627">
        <f t="shared" ref="C1261:C1294" si="77">endDate</f>
        <v>46022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СЕЛЕНА ХОЛДИНГ АД</v>
      </c>
      <c r="B1262" s="623" t="str">
        <f t="shared" si="76"/>
        <v>852220791</v>
      </c>
      <c r="C1262" s="627">
        <f t="shared" si="77"/>
        <v>46022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СЕЛЕНА ХОЛДИНГ АД</v>
      </c>
      <c r="B1263" s="623" t="str">
        <f t="shared" si="76"/>
        <v>852220791</v>
      </c>
      <c r="C1263" s="627">
        <f t="shared" si="77"/>
        <v>46022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СЕЛЕНА ХОЛДИНГ АД</v>
      </c>
      <c r="B1264" s="623" t="str">
        <f t="shared" si="76"/>
        <v>852220791</v>
      </c>
      <c r="C1264" s="627">
        <f t="shared" si="77"/>
        <v>46022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СЕЛЕНА ХОЛДИНГ АД</v>
      </c>
      <c r="B1265" s="623" t="str">
        <f t="shared" si="76"/>
        <v>852220791</v>
      </c>
      <c r="C1265" s="627">
        <f t="shared" si="77"/>
        <v>46022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СЕЛЕНА ХОЛДИНГ АД</v>
      </c>
      <c r="B1266" s="623" t="str">
        <f t="shared" si="76"/>
        <v>852220791</v>
      </c>
      <c r="C1266" s="627">
        <f t="shared" si="77"/>
        <v>46022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СЕЛЕНА ХОЛДИНГ АД</v>
      </c>
      <c r="B1267" s="623" t="str">
        <f t="shared" si="76"/>
        <v>852220791</v>
      </c>
      <c r="C1267" s="627">
        <f t="shared" si="77"/>
        <v>46022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СЕЛЕНА ХОЛДИНГ АД</v>
      </c>
      <c r="B1268" s="623" t="str">
        <f t="shared" si="76"/>
        <v>852220791</v>
      </c>
      <c r="C1268" s="627">
        <f t="shared" si="77"/>
        <v>46022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СЕЛЕНА ХОЛДИНГ АД</v>
      </c>
      <c r="B1269" s="623" t="str">
        <f t="shared" si="76"/>
        <v>852220791</v>
      </c>
      <c r="C1269" s="627">
        <f t="shared" si="77"/>
        <v>46022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СЕЛЕНА ХОЛДИНГ АД</v>
      </c>
      <c r="B1270" s="623" t="str">
        <f t="shared" si="76"/>
        <v>852220791</v>
      </c>
      <c r="C1270" s="627">
        <f t="shared" si="77"/>
        <v>46022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СЕЛЕНА ХОЛДИНГ АД</v>
      </c>
      <c r="B1271" s="623" t="str">
        <f t="shared" si="76"/>
        <v>852220791</v>
      </c>
      <c r="C1271" s="627">
        <f t="shared" si="77"/>
        <v>46022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СЕЛЕНА ХОЛДИНГ АД</v>
      </c>
      <c r="B1272" s="623" t="str">
        <f t="shared" si="76"/>
        <v>852220791</v>
      </c>
      <c r="C1272" s="627">
        <f t="shared" si="77"/>
        <v>46022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СЕЛЕНА ХОЛДИНГ АД</v>
      </c>
      <c r="B1273" s="623" t="str">
        <f t="shared" si="76"/>
        <v>852220791</v>
      </c>
      <c r="C1273" s="627">
        <f t="shared" si="77"/>
        <v>46022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СЕЛЕНА ХОЛДИНГ АД</v>
      </c>
      <c r="B1274" s="623" t="str">
        <f t="shared" si="76"/>
        <v>852220791</v>
      </c>
      <c r="C1274" s="627">
        <f t="shared" si="77"/>
        <v>46022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СЕЛЕНА ХОЛДИНГ АД</v>
      </c>
      <c r="B1275" s="623" t="str">
        <f t="shared" si="76"/>
        <v>852220791</v>
      </c>
      <c r="C1275" s="627">
        <f t="shared" si="77"/>
        <v>46022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СЕЛЕНА ХОЛДИНГ АД</v>
      </c>
      <c r="B1276" s="623" t="str">
        <f t="shared" si="76"/>
        <v>852220791</v>
      </c>
      <c r="C1276" s="627">
        <f t="shared" si="77"/>
        <v>46022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СЕЛЕНА ХОЛДИНГ АД</v>
      </c>
      <c r="B1277" s="623" t="str">
        <f t="shared" si="76"/>
        <v>852220791</v>
      </c>
      <c r="C1277" s="627">
        <f t="shared" si="77"/>
        <v>46022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СЕЛЕНА ХОЛДИНГ АД</v>
      </c>
      <c r="B1278" s="623" t="str">
        <f t="shared" si="76"/>
        <v>852220791</v>
      </c>
      <c r="C1278" s="627">
        <f t="shared" si="77"/>
        <v>46022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СЕЛЕНА ХОЛДИНГ АД</v>
      </c>
      <c r="B1279" s="623" t="str">
        <f t="shared" si="76"/>
        <v>852220791</v>
      </c>
      <c r="C1279" s="627">
        <f t="shared" si="77"/>
        <v>46022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СЕЛЕНА ХОЛДИНГ АД</v>
      </c>
      <c r="B1280" s="623" t="str">
        <f t="shared" si="76"/>
        <v>852220791</v>
      </c>
      <c r="C1280" s="627">
        <f t="shared" si="77"/>
        <v>46022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СЕЛЕНА ХОЛДИНГ АД</v>
      </c>
      <c r="B1281" s="623" t="str">
        <f t="shared" si="76"/>
        <v>852220791</v>
      </c>
      <c r="C1281" s="627">
        <f t="shared" si="77"/>
        <v>46022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3365</v>
      </c>
    </row>
    <row r="1282" spans="1:8">
      <c r="A1282" s="623" t="str">
        <f t="shared" si="75"/>
        <v>СЕЛЕНА ХОЛДИНГ АД</v>
      </c>
      <c r="B1282" s="623" t="str">
        <f t="shared" si="76"/>
        <v>852220791</v>
      </c>
      <c r="C1282" s="627">
        <f t="shared" si="77"/>
        <v>46022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СЕЛЕНА ХОЛДИНГ АД</v>
      </c>
      <c r="B1283" s="623" t="str">
        <f t="shared" si="76"/>
        <v>852220791</v>
      </c>
      <c r="C1283" s="627">
        <f t="shared" si="77"/>
        <v>46022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СЕЛЕНА ХОЛДИНГ АД</v>
      </c>
      <c r="B1284" s="623" t="str">
        <f t="shared" si="76"/>
        <v>852220791</v>
      </c>
      <c r="C1284" s="627">
        <f t="shared" si="77"/>
        <v>46022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СЕЛЕНА ХОЛДИНГ АД</v>
      </c>
      <c r="B1285" s="623" t="str">
        <f t="shared" si="76"/>
        <v>852220791</v>
      </c>
      <c r="C1285" s="627">
        <f t="shared" si="77"/>
        <v>46022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54</v>
      </c>
    </row>
    <row r="1286" spans="1:8">
      <c r="A1286" s="623" t="str">
        <f t="shared" si="75"/>
        <v>СЕЛЕНА ХОЛДИНГ АД</v>
      </c>
      <c r="B1286" s="623" t="str">
        <f t="shared" si="76"/>
        <v>852220791</v>
      </c>
      <c r="C1286" s="627">
        <f t="shared" si="77"/>
        <v>46022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3419</v>
      </c>
    </row>
    <row r="1287" spans="1:8">
      <c r="A1287" s="623" t="str">
        <f t="shared" si="75"/>
        <v>СЕЛЕНА ХОЛДИНГ АД</v>
      </c>
      <c r="B1287" s="623" t="str">
        <f t="shared" si="76"/>
        <v>852220791</v>
      </c>
      <c r="C1287" s="627">
        <f t="shared" si="77"/>
        <v>46022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4500</v>
      </c>
    </row>
    <row r="1288" spans="1:8">
      <c r="A1288" s="623" t="str">
        <f t="shared" si="75"/>
        <v>СЕЛЕНА ХОЛДИНГ АД</v>
      </c>
      <c r="B1288" s="623" t="str">
        <f t="shared" si="76"/>
        <v>852220791</v>
      </c>
      <c r="C1288" s="627">
        <f t="shared" si="77"/>
        <v>46022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СЕЛЕНА ХОЛДИНГ АД</v>
      </c>
      <c r="B1289" s="623" t="str">
        <f t="shared" si="76"/>
        <v>852220791</v>
      </c>
      <c r="C1289" s="627">
        <f t="shared" si="77"/>
        <v>46022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СЕЛЕНА ХОЛДИНГ АД</v>
      </c>
      <c r="B1290" s="623" t="str">
        <f t="shared" si="76"/>
        <v>852220791</v>
      </c>
      <c r="C1290" s="627">
        <f t="shared" si="77"/>
        <v>46022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СЕЛЕНА ХОЛДИНГ АД</v>
      </c>
      <c r="B1291" s="623" t="str">
        <f t="shared" si="76"/>
        <v>852220791</v>
      </c>
      <c r="C1291" s="627">
        <f t="shared" si="77"/>
        <v>46022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СЕЛЕНА ХОЛДИНГ АД</v>
      </c>
      <c r="B1292" s="623" t="str">
        <f t="shared" si="76"/>
        <v>852220791</v>
      </c>
      <c r="C1292" s="627">
        <f t="shared" si="77"/>
        <v>46022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СЕЛЕНА ХОЛДИНГ АД</v>
      </c>
      <c r="B1293" s="623" t="str">
        <f t="shared" si="76"/>
        <v>852220791</v>
      </c>
      <c r="C1293" s="627">
        <f t="shared" si="77"/>
        <v>46022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СЕЛЕНА ХОЛДИНГ АД</v>
      </c>
      <c r="B1294" s="623" t="str">
        <f t="shared" si="76"/>
        <v>852220791</v>
      </c>
      <c r="C1294" s="627">
        <f t="shared" si="77"/>
        <v>46022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4500</v>
      </c>
    </row>
    <row r="1295" spans="1:8" s="442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СЕЛЕНА ХОЛДИНГ АД</v>
      </c>
      <c r="B1296" s="623" t="str">
        <f t="shared" ref="B1296:B1335" si="79">pdeBulstat</f>
        <v>852220791</v>
      </c>
      <c r="C1296" s="627">
        <f t="shared" ref="C1296:C1335" si="80">endDate</f>
        <v>46022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52</v>
      </c>
    </row>
    <row r="1297" spans="1:8">
      <c r="A1297" s="623" t="str">
        <f t="shared" si="78"/>
        <v>СЕЛЕНА ХОЛДИНГ АД</v>
      </c>
      <c r="B1297" s="623" t="str">
        <f t="shared" si="79"/>
        <v>852220791</v>
      </c>
      <c r="C1297" s="627">
        <f t="shared" si="80"/>
        <v>46022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СЕЛЕНА ХОЛДИНГ АД</v>
      </c>
      <c r="B1298" s="623" t="str">
        <f t="shared" si="79"/>
        <v>852220791</v>
      </c>
      <c r="C1298" s="627">
        <f t="shared" si="80"/>
        <v>46022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СЕЛЕНА ХОЛДИНГ АД</v>
      </c>
      <c r="B1299" s="623" t="str">
        <f t="shared" si="79"/>
        <v>852220791</v>
      </c>
      <c r="C1299" s="627">
        <f t="shared" si="80"/>
        <v>46022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3368</v>
      </c>
    </row>
    <row r="1300" spans="1:8">
      <c r="A1300" s="623" t="str">
        <f t="shared" si="78"/>
        <v>СЕЛЕНА ХОЛДИНГ АД</v>
      </c>
      <c r="B1300" s="623" t="str">
        <f t="shared" si="79"/>
        <v>852220791</v>
      </c>
      <c r="C1300" s="627">
        <f t="shared" si="80"/>
        <v>46022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3420</v>
      </c>
    </row>
    <row r="1301" spans="1:8">
      <c r="A1301" s="623" t="str">
        <f t="shared" si="78"/>
        <v>СЕЛЕНА ХОЛДИНГ АД</v>
      </c>
      <c r="B1301" s="623" t="str">
        <f t="shared" si="79"/>
        <v>852220791</v>
      </c>
      <c r="C1301" s="627">
        <f t="shared" si="80"/>
        <v>46022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СЕЛЕНА ХОЛДИНГ АД</v>
      </c>
      <c r="B1302" s="623" t="str">
        <f t="shared" si="79"/>
        <v>852220791</v>
      </c>
      <c r="C1302" s="627">
        <f t="shared" si="80"/>
        <v>46022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СЕЛЕНА ХОЛДИНГ АД</v>
      </c>
      <c r="B1303" s="623" t="str">
        <f t="shared" si="79"/>
        <v>852220791</v>
      </c>
      <c r="C1303" s="627">
        <f t="shared" si="80"/>
        <v>46022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СЕЛЕНА ХОЛДИНГ АД</v>
      </c>
      <c r="B1304" s="623" t="str">
        <f t="shared" si="79"/>
        <v>852220791</v>
      </c>
      <c r="C1304" s="627">
        <f t="shared" si="80"/>
        <v>46022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СЕЛЕНА ХОЛДИНГ АД</v>
      </c>
      <c r="B1305" s="623" t="str">
        <f t="shared" si="79"/>
        <v>852220791</v>
      </c>
      <c r="C1305" s="627">
        <f t="shared" si="80"/>
        <v>46022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СЕЛЕНА ХОЛДИНГ АД</v>
      </c>
      <c r="B1306" s="623" t="str">
        <f t="shared" si="79"/>
        <v>852220791</v>
      </c>
      <c r="C1306" s="627">
        <f t="shared" si="80"/>
        <v>46022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СЕЛЕНА ХОЛДИНГ АД</v>
      </c>
      <c r="B1307" s="623" t="str">
        <f t="shared" si="79"/>
        <v>852220791</v>
      </c>
      <c r="C1307" s="627">
        <f t="shared" si="80"/>
        <v>46022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СЕЛЕНА ХОЛДИНГ АД</v>
      </c>
      <c r="B1308" s="623" t="str">
        <f t="shared" si="79"/>
        <v>852220791</v>
      </c>
      <c r="C1308" s="627">
        <f t="shared" si="80"/>
        <v>46022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СЕЛЕНА ХОЛДИНГ АД</v>
      </c>
      <c r="B1309" s="623" t="str">
        <f t="shared" si="79"/>
        <v>852220791</v>
      </c>
      <c r="C1309" s="627">
        <f t="shared" si="80"/>
        <v>46022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СЕЛЕНА ХОЛДИНГ АД</v>
      </c>
      <c r="B1310" s="623" t="str">
        <f t="shared" si="79"/>
        <v>852220791</v>
      </c>
      <c r="C1310" s="627">
        <f t="shared" si="80"/>
        <v>46022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СЕЛЕНА ХОЛДИНГ АД</v>
      </c>
      <c r="B1311" s="623" t="str">
        <f t="shared" si="79"/>
        <v>852220791</v>
      </c>
      <c r="C1311" s="627">
        <f t="shared" si="80"/>
        <v>46022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СЕЛЕНА ХОЛДИНГ АД</v>
      </c>
      <c r="B1312" s="623" t="str">
        <f t="shared" si="79"/>
        <v>852220791</v>
      </c>
      <c r="C1312" s="627">
        <f t="shared" si="80"/>
        <v>46022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СЕЛЕНА ХОЛДИНГ АД</v>
      </c>
      <c r="B1313" s="623" t="str">
        <f t="shared" si="79"/>
        <v>852220791</v>
      </c>
      <c r="C1313" s="627">
        <f t="shared" si="80"/>
        <v>46022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СЕЛЕНА ХОЛДИНГ АД</v>
      </c>
      <c r="B1314" s="623" t="str">
        <f t="shared" si="79"/>
        <v>852220791</v>
      </c>
      <c r="C1314" s="627">
        <f t="shared" si="80"/>
        <v>46022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СЕЛЕНА ХОЛДИНГ АД</v>
      </c>
      <c r="B1315" s="623" t="str">
        <f t="shared" si="79"/>
        <v>852220791</v>
      </c>
      <c r="C1315" s="627">
        <f t="shared" si="80"/>
        <v>46022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СЕЛЕНА ХОЛДИНГ АД</v>
      </c>
      <c r="B1316" s="623" t="str">
        <f t="shared" si="79"/>
        <v>852220791</v>
      </c>
      <c r="C1316" s="627">
        <f t="shared" si="80"/>
        <v>46022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СЕЛЕНА ХОЛДИНГ АД</v>
      </c>
      <c r="B1317" s="623" t="str">
        <f t="shared" si="79"/>
        <v>852220791</v>
      </c>
      <c r="C1317" s="627">
        <f t="shared" si="80"/>
        <v>46022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СЕЛЕНА ХОЛДИНГ АД</v>
      </c>
      <c r="B1318" s="623" t="str">
        <f t="shared" si="79"/>
        <v>852220791</v>
      </c>
      <c r="C1318" s="627">
        <f t="shared" si="80"/>
        <v>46022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СЕЛЕНА ХОЛДИНГ АД</v>
      </c>
      <c r="B1319" s="623" t="str">
        <f t="shared" si="79"/>
        <v>852220791</v>
      </c>
      <c r="C1319" s="627">
        <f t="shared" si="80"/>
        <v>46022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3367</v>
      </c>
    </row>
    <row r="1320" spans="1:8">
      <c r="A1320" s="623" t="str">
        <f t="shared" si="78"/>
        <v>СЕЛЕНА ХОЛДИНГ АД</v>
      </c>
      <c r="B1320" s="623" t="str">
        <f t="shared" si="79"/>
        <v>852220791</v>
      </c>
      <c r="C1320" s="627">
        <f t="shared" si="80"/>
        <v>46022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3367</v>
      </c>
    </row>
    <row r="1321" spans="1:8">
      <c r="A1321" s="623" t="str">
        <f t="shared" si="78"/>
        <v>СЕЛЕНА ХОЛДИНГ АД</v>
      </c>
      <c r="B1321" s="623" t="str">
        <f t="shared" si="79"/>
        <v>852220791</v>
      </c>
      <c r="C1321" s="627">
        <f t="shared" si="80"/>
        <v>46022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СЕЛЕНА ХОЛДИНГ АД</v>
      </c>
      <c r="B1322" s="623" t="str">
        <f t="shared" si="79"/>
        <v>852220791</v>
      </c>
      <c r="C1322" s="627">
        <f t="shared" si="80"/>
        <v>46022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СЕЛЕНА ХОЛДИНГ АД</v>
      </c>
      <c r="B1323" s="623" t="str">
        <f t="shared" si="79"/>
        <v>852220791</v>
      </c>
      <c r="C1323" s="627">
        <f t="shared" si="80"/>
        <v>46022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СЕЛЕНА ХОЛДИНГ АД</v>
      </c>
      <c r="B1324" s="623" t="str">
        <f t="shared" si="79"/>
        <v>852220791</v>
      </c>
      <c r="C1324" s="627">
        <f t="shared" si="80"/>
        <v>46022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СЕЛЕНА ХОЛДИНГ АД</v>
      </c>
      <c r="B1325" s="623" t="str">
        <f t="shared" si="79"/>
        <v>852220791</v>
      </c>
      <c r="C1325" s="627">
        <f t="shared" si="80"/>
        <v>46022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СЕЛЕНА ХОЛДИНГ АД</v>
      </c>
      <c r="B1326" s="623" t="str">
        <f t="shared" si="79"/>
        <v>852220791</v>
      </c>
      <c r="C1326" s="627">
        <f t="shared" si="80"/>
        <v>46022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52</v>
      </c>
    </row>
    <row r="1327" spans="1:8">
      <c r="A1327" s="623" t="str">
        <f t="shared" si="78"/>
        <v>СЕЛЕНА ХОЛДИНГ АД</v>
      </c>
      <c r="B1327" s="623" t="str">
        <f t="shared" si="79"/>
        <v>852220791</v>
      </c>
      <c r="C1327" s="627">
        <f t="shared" si="80"/>
        <v>46022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СЕЛЕНА ХОЛДИНГ АД</v>
      </c>
      <c r="B1328" s="623" t="str">
        <f t="shared" si="79"/>
        <v>852220791</v>
      </c>
      <c r="C1328" s="627">
        <f t="shared" si="80"/>
        <v>46022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СЕЛЕНА ХОЛДИНГ АД</v>
      </c>
      <c r="B1329" s="623" t="str">
        <f t="shared" si="79"/>
        <v>852220791</v>
      </c>
      <c r="C1329" s="627">
        <f t="shared" si="80"/>
        <v>46022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1</v>
      </c>
    </row>
    <row r="1330" spans="1:8">
      <c r="A1330" s="623" t="str">
        <f t="shared" si="78"/>
        <v>СЕЛЕНА ХОЛДИНГ АД</v>
      </c>
      <c r="B1330" s="623" t="str">
        <f t="shared" si="79"/>
        <v>852220791</v>
      </c>
      <c r="C1330" s="627">
        <f t="shared" si="80"/>
        <v>46022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53</v>
      </c>
    </row>
    <row r="1331" spans="1:8">
      <c r="A1331" s="623" t="str">
        <f t="shared" si="78"/>
        <v>СЕЛЕНА ХОЛДИНГ АД</v>
      </c>
      <c r="B1331" s="623" t="str">
        <f t="shared" si="79"/>
        <v>852220791</v>
      </c>
      <c r="C1331" s="627">
        <f t="shared" si="80"/>
        <v>46022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СЕЛЕНА ХОЛДИНГ АД</v>
      </c>
      <c r="B1332" s="623" t="str">
        <f t="shared" si="79"/>
        <v>852220791</v>
      </c>
      <c r="C1332" s="627">
        <f t="shared" si="80"/>
        <v>46022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СЕЛЕНА ХОЛДИНГ АД</v>
      </c>
      <c r="B1333" s="623" t="str">
        <f t="shared" si="79"/>
        <v>852220791</v>
      </c>
      <c r="C1333" s="627">
        <f t="shared" si="80"/>
        <v>46022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СЕЛЕНА ХОЛДИНГ АД</v>
      </c>
      <c r="B1334" s="623" t="str">
        <f t="shared" si="79"/>
        <v>852220791</v>
      </c>
      <c r="C1334" s="627">
        <f t="shared" si="80"/>
        <v>46022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СЕЛЕНА ХОЛДИНГ АД</v>
      </c>
      <c r="B1335" s="623" t="str">
        <f t="shared" si="79"/>
        <v>852220791</v>
      </c>
      <c r="C1335" s="627">
        <f t="shared" si="80"/>
        <v>46022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980</v>
      </c>
    </row>
    <row r="2" spans="1:6" ht="15.4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85"/>
  <sheetViews>
    <sheetView topLeftCell="C34" zoomScale="85" zoomScaleNormal="85" zoomScaleSheetLayoutView="80" workbookViewId="0">
      <selection activeCell="G33" sqref="G33"/>
    </sheetView>
  </sheetViews>
  <sheetFormatPr defaultColWidth="9.265625" defaultRowHeight="15.4"/>
  <cols>
    <col min="1" max="1" width="70.73046875" style="38" customWidth="1"/>
    <col min="2" max="2" width="10.73046875" style="38" customWidth="1"/>
    <col min="3" max="4" width="15.73046875" style="38" customWidth="1"/>
    <col min="5" max="5" width="70.73046875" style="38" customWidth="1"/>
    <col min="6" max="6" width="10.73046875" style="512" customWidth="1"/>
    <col min="7" max="7" width="15.73046875" style="38" customWidth="1"/>
    <col min="8" max="8" width="15.73046875" style="35" customWidth="1"/>
    <col min="9" max="9" width="3.3984375" style="35" customWidth="1"/>
    <col min="10" max="16384" width="9.265625" style="35"/>
  </cols>
  <sheetData>
    <row r="1" spans="1:8" s="11" customFormat="1">
      <c r="A1" s="13" t="s">
        <v>25</v>
      </c>
      <c r="B1" s="23"/>
      <c r="C1" s="23"/>
      <c r="D1" s="23"/>
      <c r="H1" s="12"/>
    </row>
    <row r="2" spans="1: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8" s="11" customFormat="1">
      <c r="A3" s="23"/>
      <c r="B3" s="16"/>
      <c r="C3" s="16"/>
      <c r="D3" s="16"/>
      <c r="E3" s="42"/>
      <c r="F3" s="17"/>
      <c r="G3" s="18"/>
      <c r="H3" s="18"/>
    </row>
    <row r="4" spans="1:8" s="11" customFormat="1">
      <c r="A4" s="62" t="str">
        <f>CONCATENATE("на ",UPPER(pdeName))</f>
        <v>на СЕЛЕНА ХОЛДИНГ АД</v>
      </c>
      <c r="B4" s="16"/>
      <c r="C4" s="16"/>
      <c r="D4" s="16"/>
      <c r="H4" s="15"/>
    </row>
    <row r="5" spans="1:8" s="11" customFormat="1">
      <c r="A5" s="62" t="str">
        <f>CONCATENATE("ЕИК по БУЛСТАТ: ", pdeBulstat)</f>
        <v>ЕИК по БУЛСТАТ: 852220791</v>
      </c>
      <c r="B5" s="13"/>
      <c r="C5" s="13"/>
      <c r="D5" s="13"/>
      <c r="H5" s="67"/>
    </row>
    <row r="6" spans="1: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</row>
    <row r="7" spans="1:8" s="11" customFormat="1" ht="15.75" thickBot="1">
      <c r="A7" s="20"/>
      <c r="B7" s="20"/>
      <c r="C7" s="21"/>
      <c r="D7" s="22"/>
      <c r="E7" s="22"/>
      <c r="F7" s="20"/>
      <c r="G7" s="15"/>
      <c r="H7" s="28" t="s">
        <v>26</v>
      </c>
    </row>
    <row r="8" spans="1: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</row>
    <row r="9" spans="1:8" ht="15.7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</row>
    <row r="10" spans="1: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</row>
    <row r="11" spans="1: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</row>
    <row r="12" spans="1: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908</v>
      </c>
      <c r="H12" s="159">
        <v>908</v>
      </c>
    </row>
    <row r="13" spans="1: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</row>
    <row r="14" spans="1: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</row>
    <row r="15" spans="1: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</row>
    <row r="16" spans="1: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</row>
    <row r="17" spans="1: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</row>
    <row r="18" spans="1:8" ht="30.7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3">
        <f>G12+G15+G16+G17</f>
        <v>908</v>
      </c>
      <c r="H18" s="544">
        <f>H12+H15+H16+H17</f>
        <v>908</v>
      </c>
    </row>
    <row r="19" spans="1: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5"/>
      <c r="H19" s="546"/>
    </row>
    <row r="20" spans="1:8">
      <c r="A20" s="429" t="s">
        <v>71</v>
      </c>
      <c r="B20" s="80" t="s">
        <v>72</v>
      </c>
      <c r="C20" s="531">
        <f>SUM(C12:C19)</f>
        <v>0</v>
      </c>
      <c r="D20" s="532">
        <f>SUM(D12:D19)</f>
        <v>0</v>
      </c>
      <c r="E20" s="74" t="s">
        <v>73</v>
      </c>
      <c r="F20" s="78" t="s">
        <v>74</v>
      </c>
      <c r="G20" s="160">
        <v>6935</v>
      </c>
      <c r="H20" s="159">
        <v>6935</v>
      </c>
    </row>
    <row r="21" spans="1:8">
      <c r="A21" s="83" t="s">
        <v>75</v>
      </c>
      <c r="B21" s="80" t="s">
        <v>76</v>
      </c>
      <c r="C21" s="423">
        <v>6032</v>
      </c>
      <c r="D21" s="424">
        <v>5469</v>
      </c>
      <c r="E21" s="74" t="s">
        <v>77</v>
      </c>
      <c r="F21" s="78" t="s">
        <v>78</v>
      </c>
      <c r="G21" s="160"/>
      <c r="H21" s="159"/>
    </row>
    <row r="22" spans="1: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9">
        <f>SUM(G23:G25)</f>
        <v>762</v>
      </c>
      <c r="H22" s="530">
        <f>SUM(H23:H25)</f>
        <v>762</v>
      </c>
    </row>
    <row r="23" spans="1: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>
        <v>762</v>
      </c>
      <c r="H23" s="159">
        <v>762</v>
      </c>
    </row>
    <row r="24" spans="1: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</row>
    <row r="25" spans="1: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</row>
    <row r="26" spans="1: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1">
        <f>G20+G21+G22</f>
        <v>7697</v>
      </c>
      <c r="H26" s="532">
        <f>H20+H21+H22</f>
        <v>7697</v>
      </c>
    </row>
    <row r="27" spans="1: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5"/>
      <c r="H27" s="546"/>
    </row>
    <row r="28" spans="1:8">
      <c r="A28" s="429" t="s">
        <v>101</v>
      </c>
      <c r="B28" s="80" t="s">
        <v>102</v>
      </c>
      <c r="C28" s="531">
        <f>SUM(C24:C27)</f>
        <v>0</v>
      </c>
      <c r="D28" s="532">
        <f>SUM(D24:D27)</f>
        <v>0</v>
      </c>
      <c r="E28" s="165" t="s">
        <v>103</v>
      </c>
      <c r="F28" s="78" t="s">
        <v>104</v>
      </c>
      <c r="G28" s="529">
        <f>SUM(G29:G31)</f>
        <v>3471</v>
      </c>
      <c r="H28" s="530">
        <f>SUM(H29:H31)</f>
        <v>2474</v>
      </c>
    </row>
    <row r="29" spans="1:8">
      <c r="A29" s="74"/>
      <c r="B29" s="76"/>
      <c r="C29" s="529"/>
      <c r="D29" s="530"/>
      <c r="E29" s="74" t="s">
        <v>105</v>
      </c>
      <c r="F29" s="78" t="s">
        <v>106</v>
      </c>
      <c r="G29" s="160">
        <v>3929</v>
      </c>
      <c r="H29" s="159">
        <v>2932</v>
      </c>
    </row>
    <row r="30" spans="1: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>
        <v>-458</v>
      </c>
      <c r="H30" s="159">
        <v>-458</v>
      </c>
    </row>
    <row r="31" spans="1: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</row>
    <row r="32" spans="1: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319</v>
      </c>
      <c r="H32" s="159">
        <v>997</v>
      </c>
    </row>
    <row r="33" spans="1:8">
      <c r="A33" s="429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/>
      <c r="H33" s="159"/>
    </row>
    <row r="34" spans="1:8">
      <c r="A34" s="83" t="s">
        <v>122</v>
      </c>
      <c r="B34" s="76"/>
      <c r="C34" s="529"/>
      <c r="D34" s="530"/>
      <c r="E34" s="431" t="s">
        <v>123</v>
      </c>
      <c r="F34" s="79" t="s">
        <v>124</v>
      </c>
      <c r="G34" s="531">
        <f>G28+G32+G33</f>
        <v>3790</v>
      </c>
      <c r="H34" s="532">
        <f>H28+H32+H33</f>
        <v>3471</v>
      </c>
    </row>
    <row r="35" spans="1:8">
      <c r="A35" s="74" t="s">
        <v>125</v>
      </c>
      <c r="B35" s="76" t="s">
        <v>126</v>
      </c>
      <c r="C35" s="529">
        <f>SUM(C36:C39)</f>
        <v>3419</v>
      </c>
      <c r="D35" s="530">
        <f>SUM(D36:D39)</f>
        <v>3419</v>
      </c>
      <c r="E35" s="74"/>
      <c r="F35" s="82"/>
      <c r="G35" s="547"/>
      <c r="H35" s="548"/>
    </row>
    <row r="36" spans="1:8">
      <c r="A36" s="74" t="s">
        <v>127</v>
      </c>
      <c r="B36" s="76" t="s">
        <v>128</v>
      </c>
      <c r="C36" s="160">
        <v>52</v>
      </c>
      <c r="D36" s="159">
        <v>52</v>
      </c>
      <c r="E36" s="166"/>
      <c r="F36" s="84"/>
      <c r="G36" s="547"/>
      <c r="H36" s="548"/>
    </row>
    <row r="37" spans="1: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3">
        <f>G26+G18+G34</f>
        <v>12395</v>
      </c>
      <c r="H37" s="534">
        <f>H26+H18+H34</f>
        <v>12076</v>
      </c>
    </row>
    <row r="38" spans="1:8">
      <c r="A38" s="74" t="s">
        <v>133</v>
      </c>
      <c r="B38" s="76" t="s">
        <v>134</v>
      </c>
      <c r="C38" s="160"/>
      <c r="D38" s="159"/>
      <c r="E38" s="74"/>
      <c r="F38" s="82"/>
      <c r="G38" s="547"/>
      <c r="H38" s="548"/>
    </row>
    <row r="39" spans="1:8" ht="15.75" thickBot="1">
      <c r="A39" s="74" t="s">
        <v>135</v>
      </c>
      <c r="B39" s="76" t="s">
        <v>136</v>
      </c>
      <c r="C39" s="160">
        <v>3367</v>
      </c>
      <c r="D39" s="159">
        <v>3367</v>
      </c>
      <c r="E39" s="176"/>
      <c r="F39" s="177"/>
      <c r="G39" s="549"/>
      <c r="H39" s="550"/>
    </row>
    <row r="40" spans="1: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</row>
    <row r="41" spans="1:8" ht="15.75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</row>
    <row r="42" spans="1: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</row>
    <row r="43" spans="1: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</row>
    <row r="44" spans="1: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</row>
    <row r="45" spans="1: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2495</v>
      </c>
      <c r="H45" s="159">
        <v>3515</v>
      </c>
    </row>
    <row r="46" spans="1:8">
      <c r="A46" s="420" t="s">
        <v>157</v>
      </c>
      <c r="B46" s="80" t="s">
        <v>158</v>
      </c>
      <c r="C46" s="531">
        <f>C35+C40+C45</f>
        <v>3419</v>
      </c>
      <c r="D46" s="532">
        <f>D35+D40+D45</f>
        <v>3419</v>
      </c>
      <c r="E46" s="164" t="s">
        <v>159</v>
      </c>
      <c r="F46" s="78" t="s">
        <v>160</v>
      </c>
      <c r="G46" s="160"/>
      <c r="H46" s="159"/>
    </row>
    <row r="47" spans="1: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</row>
    <row r="48" spans="1: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17000</v>
      </c>
      <c r="H48" s="159">
        <v>19000</v>
      </c>
    </row>
    <row r="49" spans="1: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</row>
    <row r="50" spans="1: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19495</v>
      </c>
      <c r="H50" s="530">
        <f>SUM(H44:H49)</f>
        <v>22515</v>
      </c>
    </row>
    <row r="51" spans="1:8">
      <c r="A51" s="74" t="s">
        <v>98</v>
      </c>
      <c r="B51" s="76" t="s">
        <v>175</v>
      </c>
      <c r="C51" s="160"/>
      <c r="D51" s="159"/>
      <c r="E51" s="74"/>
      <c r="F51" s="78"/>
      <c r="G51" s="529"/>
      <c r="H51" s="530"/>
    </row>
    <row r="52" spans="1:8">
      <c r="A52" s="429" t="s">
        <v>176</v>
      </c>
      <c r="B52" s="80" t="s">
        <v>177</v>
      </c>
      <c r="C52" s="531">
        <f>SUM(C48:C51)</f>
        <v>0</v>
      </c>
      <c r="D52" s="532">
        <f>SUM(D48:D51)</f>
        <v>0</v>
      </c>
      <c r="E52" s="164" t="s">
        <v>178</v>
      </c>
      <c r="F52" s="79" t="s">
        <v>179</v>
      </c>
      <c r="G52" s="160"/>
      <c r="H52" s="159"/>
    </row>
    <row r="53" spans="1: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</row>
    <row r="54" spans="1:8">
      <c r="A54" s="83" t="s">
        <v>183</v>
      </c>
      <c r="B54" s="80" t="s">
        <v>184</v>
      </c>
      <c r="C54" s="425">
        <v>286</v>
      </c>
      <c r="D54" s="426">
        <v>364</v>
      </c>
      <c r="E54" s="74" t="s">
        <v>185</v>
      </c>
      <c r="F54" s="79" t="s">
        <v>186</v>
      </c>
      <c r="G54" s="160">
        <v>264</v>
      </c>
      <c r="H54" s="159">
        <v>229</v>
      </c>
    </row>
    <row r="55" spans="1: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8" ht="15.75" thickBot="1">
      <c r="A56" s="422" t="s">
        <v>191</v>
      </c>
      <c r="B56" s="171" t="s">
        <v>192</v>
      </c>
      <c r="C56" s="535">
        <f>C20+C21+C22+C28+C33+C46+C52+C54+C55</f>
        <v>9737</v>
      </c>
      <c r="D56" s="536">
        <f>D20+D21+D22+D28+D33+D46+D52+D54+D55</f>
        <v>9252</v>
      </c>
      <c r="E56" s="83" t="s">
        <v>193</v>
      </c>
      <c r="F56" s="82" t="s">
        <v>194</v>
      </c>
      <c r="G56" s="533">
        <f>G50+G52+G53+G54+G55</f>
        <v>19759</v>
      </c>
      <c r="H56" s="534">
        <f>H50+H52+H53+H54+H55</f>
        <v>22744</v>
      </c>
    </row>
    <row r="57" spans="1: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</row>
    <row r="59" spans="1:8" ht="30.7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3317</v>
      </c>
      <c r="H60" s="159">
        <v>1395</v>
      </c>
    </row>
    <row r="61" spans="1: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9">
        <f>SUM(G62:G68)</f>
        <v>17581</v>
      </c>
      <c r="H61" s="530">
        <f>SUM(H62:H68)</f>
        <v>17046</v>
      </c>
    </row>
    <row r="62" spans="1: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122</v>
      </c>
      <c r="H62" s="159">
        <v>155</v>
      </c>
    </row>
    <row r="63" spans="1: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16129</v>
      </c>
      <c r="H63" s="159">
        <v>15228</v>
      </c>
    </row>
    <row r="64" spans="1: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1323</v>
      </c>
      <c r="H64" s="159">
        <v>1652</v>
      </c>
    </row>
    <row r="65" spans="1:8">
      <c r="A65" s="429" t="s">
        <v>71</v>
      </c>
      <c r="B65" s="80" t="s">
        <v>222</v>
      </c>
      <c r="C65" s="531">
        <f>SUM(C59:C64)</f>
        <v>0</v>
      </c>
      <c r="D65" s="532">
        <f>SUM(D59:D64)</f>
        <v>0</v>
      </c>
      <c r="E65" s="74" t="s">
        <v>223</v>
      </c>
      <c r="F65" s="78" t="s">
        <v>224</v>
      </c>
      <c r="G65" s="160"/>
      <c r="H65" s="159"/>
    </row>
    <row r="66" spans="1:8">
      <c r="A66" s="74"/>
      <c r="B66" s="80"/>
      <c r="C66" s="529"/>
      <c r="D66" s="530"/>
      <c r="E66" s="74" t="s">
        <v>225</v>
      </c>
      <c r="F66" s="78" t="s">
        <v>226</v>
      </c>
      <c r="G66" s="160">
        <v>4</v>
      </c>
      <c r="H66" s="159">
        <v>7</v>
      </c>
    </row>
    <row r="67" spans="1:8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>
        <v>1</v>
      </c>
      <c r="H67" s="159">
        <v>2</v>
      </c>
    </row>
    <row r="68" spans="1:8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2</v>
      </c>
      <c r="H68" s="159">
        <v>2</v>
      </c>
    </row>
    <row r="69" spans="1:8">
      <c r="A69" s="74" t="s">
        <v>234</v>
      </c>
      <c r="B69" s="76" t="s">
        <v>235</v>
      </c>
      <c r="C69" s="160">
        <v>312</v>
      </c>
      <c r="D69" s="159">
        <v>312</v>
      </c>
      <c r="E69" s="164" t="s">
        <v>98</v>
      </c>
      <c r="F69" s="78" t="s">
        <v>236</v>
      </c>
      <c r="G69" s="160"/>
      <c r="H69" s="159"/>
    </row>
    <row r="70" spans="1:8">
      <c r="A70" s="74" t="s">
        <v>237</v>
      </c>
      <c r="B70" s="76" t="s">
        <v>238</v>
      </c>
      <c r="C70" s="160">
        <v>3919</v>
      </c>
      <c r="D70" s="159">
        <v>6040</v>
      </c>
      <c r="E70" s="74" t="s">
        <v>239</v>
      </c>
      <c r="F70" s="78" t="s">
        <v>240</v>
      </c>
      <c r="G70" s="160"/>
      <c r="H70" s="159"/>
    </row>
    <row r="71" spans="1:8">
      <c r="A71" s="74" t="s">
        <v>241</v>
      </c>
      <c r="B71" s="76" t="s">
        <v>242</v>
      </c>
      <c r="C71" s="160">
        <v>34005</v>
      </c>
      <c r="D71" s="159">
        <v>31122</v>
      </c>
      <c r="E71" s="421" t="s">
        <v>66</v>
      </c>
      <c r="F71" s="79" t="s">
        <v>243</v>
      </c>
      <c r="G71" s="531">
        <f>G59+G60+G61+G69+G70</f>
        <v>20898</v>
      </c>
      <c r="H71" s="532">
        <f>H59+H60+H61+H69+H70</f>
        <v>18441</v>
      </c>
    </row>
    <row r="72" spans="1:8">
      <c r="A72" s="74" t="s">
        <v>244</v>
      </c>
      <c r="B72" s="76" t="s">
        <v>245</v>
      </c>
      <c r="C72" s="160"/>
      <c r="D72" s="159"/>
      <c r="E72" s="163"/>
      <c r="F72" s="78"/>
      <c r="G72" s="529"/>
      <c r="H72" s="530"/>
    </row>
    <row r="73" spans="1:8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8">
      <c r="A74" s="74" t="s">
        <v>250</v>
      </c>
      <c r="B74" s="76" t="s">
        <v>251</v>
      </c>
      <c r="C74" s="160"/>
      <c r="D74" s="159"/>
      <c r="E74" s="508"/>
      <c r="F74" s="509"/>
      <c r="G74" s="529"/>
      <c r="H74" s="553"/>
    </row>
    <row r="75" spans="1:8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8">
      <c r="A76" s="429" t="s">
        <v>96</v>
      </c>
      <c r="B76" s="80" t="s">
        <v>255</v>
      </c>
      <c r="C76" s="531">
        <f>SUM(C68:C75)</f>
        <v>38236</v>
      </c>
      <c r="D76" s="532">
        <f>SUM(D68:D75)</f>
        <v>37474</v>
      </c>
      <c r="E76" s="508"/>
      <c r="F76" s="509"/>
      <c r="G76" s="529"/>
      <c r="H76" s="553"/>
    </row>
    <row r="77" spans="1:8">
      <c r="A77" s="74"/>
      <c r="B77" s="76"/>
      <c r="C77" s="529"/>
      <c r="D77" s="530"/>
      <c r="E77" s="420" t="s">
        <v>256</v>
      </c>
      <c r="F77" s="79" t="s">
        <v>257</v>
      </c>
      <c r="G77" s="425"/>
      <c r="H77" s="426"/>
    </row>
    <row r="78" spans="1:8">
      <c r="A78" s="83" t="s">
        <v>258</v>
      </c>
      <c r="B78" s="73"/>
      <c r="C78" s="533"/>
      <c r="D78" s="534"/>
      <c r="E78" s="74"/>
      <c r="F78" s="84"/>
      <c r="G78" s="547"/>
      <c r="H78" s="548"/>
    </row>
    <row r="79" spans="1:8">
      <c r="A79" s="74" t="s">
        <v>259</v>
      </c>
      <c r="B79" s="76" t="s">
        <v>260</v>
      </c>
      <c r="C79" s="529">
        <f>SUM(C80:C82)</f>
        <v>491</v>
      </c>
      <c r="D79" s="530">
        <f>SUM(D80:D82)</f>
        <v>359</v>
      </c>
      <c r="E79" s="168" t="s">
        <v>261</v>
      </c>
      <c r="F79" s="82" t="s">
        <v>262</v>
      </c>
      <c r="G79" s="533">
        <f>G71+G73+G75+G77</f>
        <v>20898</v>
      </c>
      <c r="H79" s="534">
        <f>H71+H73+H75+H77</f>
        <v>18441</v>
      </c>
    </row>
    <row r="80" spans="1:8">
      <c r="A80" s="74" t="s">
        <v>263</v>
      </c>
      <c r="B80" s="76" t="s">
        <v>264</v>
      </c>
      <c r="C80" s="160"/>
      <c r="D80" s="159"/>
      <c r="E80" s="508"/>
      <c r="F80" s="509"/>
      <c r="G80" s="529"/>
      <c r="H80" s="553"/>
    </row>
    <row r="81" spans="1:8">
      <c r="A81" s="74" t="s">
        <v>265</v>
      </c>
      <c r="B81" s="76" t="s">
        <v>266</v>
      </c>
      <c r="C81" s="160"/>
      <c r="D81" s="159"/>
      <c r="E81" s="74"/>
      <c r="F81" s="85"/>
      <c r="G81" s="554"/>
      <c r="H81" s="555"/>
    </row>
    <row r="82" spans="1:8">
      <c r="A82" s="74" t="s">
        <v>267</v>
      </c>
      <c r="B82" s="76" t="s">
        <v>268</v>
      </c>
      <c r="C82" s="160">
        <v>491</v>
      </c>
      <c r="D82" s="159">
        <v>359</v>
      </c>
      <c r="E82" s="170"/>
      <c r="F82" s="86"/>
      <c r="G82" s="554"/>
      <c r="H82" s="555"/>
    </row>
    <row r="83" spans="1:8">
      <c r="A83" s="74" t="s">
        <v>269</v>
      </c>
      <c r="B83" s="76" t="s">
        <v>270</v>
      </c>
      <c r="C83" s="160"/>
      <c r="D83" s="159"/>
      <c r="E83" s="167"/>
      <c r="F83" s="86"/>
      <c r="G83" s="554"/>
      <c r="H83" s="555"/>
    </row>
    <row r="84" spans="1:8">
      <c r="A84" s="74" t="s">
        <v>153</v>
      </c>
      <c r="B84" s="76" t="s">
        <v>271</v>
      </c>
      <c r="C84" s="160">
        <v>4009</v>
      </c>
      <c r="D84" s="159">
        <v>5599</v>
      </c>
      <c r="E84" s="170"/>
      <c r="F84" s="86"/>
      <c r="G84" s="554"/>
      <c r="H84" s="555"/>
    </row>
    <row r="85" spans="1:8">
      <c r="A85" s="429" t="s">
        <v>272</v>
      </c>
      <c r="B85" s="80" t="s">
        <v>273</v>
      </c>
      <c r="C85" s="531">
        <f>C84+C83+C79</f>
        <v>4500</v>
      </c>
      <c r="D85" s="532">
        <f>D84+D83+D79</f>
        <v>5958</v>
      </c>
      <c r="E85" s="167"/>
      <c r="F85" s="86"/>
      <c r="G85" s="554"/>
      <c r="H85" s="555"/>
    </row>
    <row r="86" spans="1:8">
      <c r="A86" s="74"/>
      <c r="B86" s="80"/>
      <c r="C86" s="529"/>
      <c r="D86" s="530"/>
      <c r="E86" s="170"/>
      <c r="F86" s="86"/>
      <c r="G86" s="554"/>
      <c r="H86" s="555"/>
    </row>
    <row r="87" spans="1:8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8">
      <c r="A88" s="74" t="s">
        <v>275</v>
      </c>
      <c r="B88" s="76" t="s">
        <v>276</v>
      </c>
      <c r="C88" s="160"/>
      <c r="D88" s="159"/>
      <c r="E88" s="170"/>
      <c r="F88" s="86"/>
      <c r="G88" s="554"/>
      <c r="H88" s="555"/>
    </row>
    <row r="89" spans="1:8">
      <c r="A89" s="74" t="s">
        <v>277</v>
      </c>
      <c r="B89" s="76" t="s">
        <v>278</v>
      </c>
      <c r="C89" s="160">
        <v>500</v>
      </c>
      <c r="D89" s="159">
        <v>498</v>
      </c>
      <c r="E89" s="167"/>
      <c r="F89" s="86"/>
      <c r="G89" s="554"/>
      <c r="H89" s="555"/>
    </row>
    <row r="90" spans="1:8">
      <c r="A90" s="74" t="s">
        <v>279</v>
      </c>
      <c r="B90" s="76" t="s">
        <v>280</v>
      </c>
      <c r="C90" s="160"/>
      <c r="D90" s="159"/>
      <c r="E90" s="167"/>
      <c r="F90" s="86"/>
      <c r="G90" s="554"/>
      <c r="H90" s="555"/>
    </row>
    <row r="91" spans="1:8">
      <c r="A91" s="74" t="s">
        <v>281</v>
      </c>
      <c r="B91" s="76" t="s">
        <v>282</v>
      </c>
      <c r="C91" s="160"/>
      <c r="D91" s="159"/>
      <c r="E91" s="167"/>
      <c r="F91" s="86"/>
      <c r="G91" s="554"/>
      <c r="H91" s="555"/>
    </row>
    <row r="92" spans="1:8">
      <c r="A92" s="429" t="s">
        <v>283</v>
      </c>
      <c r="B92" s="80" t="s">
        <v>284</v>
      </c>
      <c r="C92" s="531">
        <f>SUM(C88:C91)</f>
        <v>500</v>
      </c>
      <c r="D92" s="532">
        <f>SUM(D88:D91)</f>
        <v>498</v>
      </c>
      <c r="E92" s="167"/>
      <c r="F92" s="86"/>
      <c r="G92" s="554"/>
      <c r="H92" s="555"/>
    </row>
    <row r="93" spans="1:8">
      <c r="A93" s="420" t="s">
        <v>285</v>
      </c>
      <c r="B93" s="80" t="s">
        <v>286</v>
      </c>
      <c r="C93" s="425">
        <v>79</v>
      </c>
      <c r="D93" s="426">
        <v>79</v>
      </c>
      <c r="E93" s="167"/>
      <c r="F93" s="86"/>
      <c r="G93" s="554"/>
      <c r="H93" s="555"/>
    </row>
    <row r="94" spans="1:8" ht="15.75" thickBot="1">
      <c r="A94" s="422" t="s">
        <v>287</v>
      </c>
      <c r="B94" s="171" t="s">
        <v>288</v>
      </c>
      <c r="C94" s="535">
        <f>C65+C76+C85+C92+C93</f>
        <v>43315</v>
      </c>
      <c r="D94" s="536">
        <f>D65+D76+D85+D92+D93</f>
        <v>44009</v>
      </c>
      <c r="E94" s="189"/>
      <c r="F94" s="190"/>
      <c r="G94" s="556"/>
      <c r="H94" s="557"/>
    </row>
    <row r="95" spans="1:8" ht="30.4" thickBot="1">
      <c r="A95" s="434" t="s">
        <v>289</v>
      </c>
      <c r="B95" s="435" t="s">
        <v>290</v>
      </c>
      <c r="C95" s="537">
        <f>C94+C56</f>
        <v>53052</v>
      </c>
      <c r="D95" s="538">
        <f>D94+D56</f>
        <v>53261</v>
      </c>
      <c r="E95" s="191" t="s">
        <v>291</v>
      </c>
      <c r="F95" s="436" t="s">
        <v>292</v>
      </c>
      <c r="G95" s="537">
        <f>G37+G40+G56+G79</f>
        <v>53052</v>
      </c>
      <c r="H95" s="538">
        <f>H37+H40+H56+H79</f>
        <v>53261</v>
      </c>
    </row>
    <row r="96" spans="1:8">
      <c r="A96" s="144"/>
      <c r="B96" s="510"/>
      <c r="C96" s="144"/>
      <c r="D96" s="144"/>
      <c r="E96" s="511"/>
    </row>
    <row r="97" spans="1:8">
      <c r="A97" s="513"/>
      <c r="B97" s="510"/>
      <c r="C97" s="144"/>
      <c r="D97" s="144"/>
      <c r="E97" s="511"/>
    </row>
    <row r="98" spans="1:8">
      <c r="A98" s="612" t="s">
        <v>8</v>
      </c>
      <c r="B98" s="635">
        <f>pdeReportingDate</f>
        <v>46109</v>
      </c>
      <c r="C98" s="635"/>
      <c r="D98" s="635"/>
      <c r="E98" s="635"/>
      <c r="F98" s="635"/>
      <c r="G98" s="635"/>
      <c r="H98" s="635"/>
    </row>
    <row r="99" spans="1:8">
      <c r="A99" s="612"/>
      <c r="B99" s="44"/>
      <c r="C99" s="44"/>
      <c r="D99" s="44"/>
      <c r="E99" s="44"/>
      <c r="F99" s="44"/>
      <c r="G99" s="44"/>
      <c r="H99" s="44"/>
    </row>
    <row r="100" spans="1:8">
      <c r="A100" s="613" t="s">
        <v>293</v>
      </c>
      <c r="B100" s="636" t="str">
        <f>authorName</f>
        <v xml:space="preserve">Счетоводна Кантора Бахарян ЕООД  чрез Такухи Бахарян 
</v>
      </c>
      <c r="C100" s="636"/>
      <c r="D100" s="636"/>
      <c r="E100" s="636"/>
      <c r="F100" s="636"/>
      <c r="G100" s="636"/>
      <c r="H100" s="636"/>
    </row>
    <row r="101" spans="1:8">
      <c r="A101" s="613"/>
      <c r="B101" s="66"/>
      <c r="C101" s="66"/>
      <c r="D101" s="66"/>
      <c r="E101" s="66"/>
      <c r="F101" s="66"/>
      <c r="G101" s="66"/>
      <c r="H101" s="66"/>
    </row>
    <row r="102" spans="1:8">
      <c r="A102" s="613" t="s">
        <v>13</v>
      </c>
      <c r="B102" s="637"/>
      <c r="C102" s="637"/>
      <c r="D102" s="637"/>
      <c r="E102" s="637"/>
      <c r="F102" s="637"/>
      <c r="G102" s="637"/>
      <c r="H102" s="637"/>
    </row>
    <row r="103" spans="1:8" ht="21.75" customHeight="1">
      <c r="A103" s="614"/>
      <c r="B103" s="634" t="s">
        <v>294</v>
      </c>
      <c r="C103" s="634"/>
      <c r="D103" s="634"/>
      <c r="E103" s="634"/>
    </row>
    <row r="104" spans="1:8" ht="21.75" customHeight="1">
      <c r="A104" s="614"/>
      <c r="B104" s="634" t="s">
        <v>294</v>
      </c>
      <c r="C104" s="634"/>
      <c r="D104" s="634"/>
      <c r="E104" s="634"/>
    </row>
    <row r="105" spans="1:8" ht="21.75" customHeight="1">
      <c r="A105" s="614"/>
      <c r="B105" s="634" t="s">
        <v>294</v>
      </c>
      <c r="C105" s="634"/>
      <c r="D105" s="634"/>
      <c r="E105" s="634"/>
    </row>
    <row r="106" spans="1:8" ht="21.75" customHeight="1">
      <c r="A106" s="614"/>
      <c r="B106" s="634" t="s">
        <v>294</v>
      </c>
      <c r="C106" s="634"/>
      <c r="D106" s="634"/>
      <c r="E106" s="634"/>
    </row>
    <row r="107" spans="1:8" ht="21.75" customHeight="1">
      <c r="A107" s="614"/>
      <c r="B107" s="634"/>
      <c r="C107" s="634"/>
      <c r="D107" s="634"/>
      <c r="E107" s="634"/>
    </row>
    <row r="108" spans="1:8" ht="21.75" customHeight="1">
      <c r="A108" s="614"/>
      <c r="B108" s="634"/>
      <c r="C108" s="634"/>
      <c r="D108" s="634"/>
      <c r="E108" s="634"/>
    </row>
    <row r="109" spans="1:8" ht="21.75" customHeight="1">
      <c r="A109" s="614"/>
      <c r="B109" s="634"/>
      <c r="C109" s="634"/>
      <c r="D109" s="634"/>
      <c r="E109" s="634"/>
    </row>
    <row r="117" spans="5:5">
      <c r="E117" s="511"/>
    </row>
    <row r="119" spans="5:5">
      <c r="E119" s="511"/>
    </row>
    <row r="121" spans="5:5">
      <c r="E121" s="511"/>
    </row>
    <row r="123" spans="5:5">
      <c r="E123" s="511"/>
    </row>
    <row r="125" spans="5:5">
      <c r="E125" s="511"/>
    </row>
    <row r="127" spans="5:5">
      <c r="E127" s="511"/>
    </row>
    <row r="135" spans="5:5">
      <c r="E135" s="511"/>
    </row>
    <row r="137" spans="5:5">
      <c r="E137" s="511"/>
    </row>
    <row r="139" spans="5:5">
      <c r="E139" s="511"/>
    </row>
    <row r="141" spans="5:5">
      <c r="E141" s="511"/>
    </row>
    <row r="143" spans="5:5">
      <c r="E143" s="511"/>
    </row>
    <row r="145" spans="5:5">
      <c r="E145" s="511"/>
    </row>
    <row r="147" spans="5:5">
      <c r="E147" s="511"/>
    </row>
    <row r="149" spans="5:5">
      <c r="E149" s="511"/>
    </row>
    <row r="159" spans="5:5">
      <c r="E159" s="511"/>
    </row>
    <row r="161" spans="1:9" s="512" customFormat="1">
      <c r="A161" s="38"/>
      <c r="B161" s="38"/>
      <c r="C161" s="38"/>
      <c r="D161" s="38"/>
      <c r="E161" s="511"/>
      <c r="G161" s="38"/>
      <c r="H161" s="35"/>
      <c r="I161" s="35"/>
    </row>
    <row r="163" spans="1:9" s="512" customFormat="1">
      <c r="A163" s="38"/>
      <c r="B163" s="38"/>
      <c r="C163" s="38"/>
      <c r="D163" s="38"/>
      <c r="E163" s="511"/>
      <c r="G163" s="38"/>
      <c r="H163" s="35"/>
      <c r="I163" s="35"/>
    </row>
    <row r="165" spans="1:9" s="512" customFormat="1">
      <c r="A165" s="38"/>
      <c r="B165" s="38"/>
      <c r="C165" s="38"/>
      <c r="D165" s="38"/>
      <c r="E165" s="511"/>
      <c r="G165" s="38"/>
      <c r="H165" s="35"/>
      <c r="I165" s="35"/>
    </row>
    <row r="167" spans="1:9" s="512" customFormat="1">
      <c r="A167" s="38"/>
      <c r="B167" s="38"/>
      <c r="C167" s="38"/>
      <c r="D167" s="38"/>
      <c r="E167" s="511"/>
      <c r="G167" s="38"/>
      <c r="H167" s="35"/>
      <c r="I167" s="35"/>
    </row>
    <row r="175" spans="1:9" s="512" customFormat="1">
      <c r="A175" s="38"/>
      <c r="B175" s="38"/>
      <c r="C175" s="38"/>
      <c r="D175" s="38"/>
      <c r="E175" s="511"/>
      <c r="G175" s="38"/>
      <c r="H175" s="35"/>
      <c r="I175" s="35"/>
    </row>
    <row r="177" spans="1:9" s="512" customFormat="1">
      <c r="A177" s="38"/>
      <c r="B177" s="38"/>
      <c r="C177" s="38"/>
      <c r="D177" s="38"/>
      <c r="E177" s="511"/>
      <c r="G177" s="38"/>
      <c r="H177" s="35"/>
      <c r="I177" s="35"/>
    </row>
    <row r="179" spans="1:9" s="512" customFormat="1">
      <c r="A179" s="38"/>
      <c r="B179" s="38"/>
      <c r="C179" s="38"/>
      <c r="D179" s="38"/>
      <c r="E179" s="511"/>
      <c r="G179" s="38"/>
      <c r="H179" s="35"/>
      <c r="I179" s="35"/>
    </row>
    <row r="181" spans="1:9" s="512" customFormat="1">
      <c r="A181" s="38"/>
      <c r="B181" s="38"/>
      <c r="C181" s="38"/>
      <c r="D181" s="38"/>
      <c r="E181" s="511"/>
      <c r="G181" s="38"/>
      <c r="H181" s="35"/>
      <c r="I181" s="35"/>
    </row>
    <row r="185" spans="1:9" s="512" customFormat="1">
      <c r="A185" s="38"/>
      <c r="B185" s="38"/>
      <c r="C185" s="38"/>
      <c r="D185" s="38"/>
      <c r="E185" s="511"/>
      <c r="G185" s="38"/>
      <c r="H185" s="35"/>
      <c r="I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31" zoomScale="110" zoomScaleNormal="110" zoomScaleSheetLayoutView="70" workbookViewId="0">
      <selection activeCell="C41" sqref="C41"/>
    </sheetView>
  </sheetViews>
  <sheetFormatPr defaultColWidth="9.265625" defaultRowHeight="15.4"/>
  <cols>
    <col min="1" max="1" width="50.73046875" style="27" customWidth="1"/>
    <col min="2" max="2" width="10.73046875" style="27" customWidth="1"/>
    <col min="3" max="4" width="15.73046875" style="26" customWidth="1"/>
    <col min="5" max="5" width="50.73046875" style="27" customWidth="1"/>
    <col min="6" max="6" width="10.73046875" style="27" customWidth="1"/>
    <col min="7" max="8" width="15.73046875" style="26" customWidth="1"/>
    <col min="9" max="16384" width="9.26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СЕЛЕНА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852220791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5.75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5.7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291</v>
      </c>
      <c r="D13" s="276">
        <v>251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35</v>
      </c>
      <c r="D15" s="276">
        <v>110</v>
      </c>
      <c r="E15" s="157" t="s">
        <v>98</v>
      </c>
      <c r="F15" s="202" t="s">
        <v>316</v>
      </c>
      <c r="G15" s="275">
        <v>567</v>
      </c>
      <c r="H15" s="276">
        <v>1184</v>
      </c>
    </row>
    <row r="16" spans="1:9">
      <c r="A16" s="157" t="s">
        <v>317</v>
      </c>
      <c r="B16" s="155" t="s">
        <v>318</v>
      </c>
      <c r="C16" s="275">
        <v>7</v>
      </c>
      <c r="D16" s="276">
        <v>5</v>
      </c>
      <c r="E16" s="198" t="s">
        <v>71</v>
      </c>
      <c r="F16" s="224" t="s">
        <v>319</v>
      </c>
      <c r="G16" s="558">
        <f>SUM(G12:G15)</f>
        <v>567</v>
      </c>
      <c r="H16" s="559">
        <f>SUM(H12:H15)</f>
        <v>1184</v>
      </c>
    </row>
    <row r="17" spans="1:8" ht="30.75">
      <c r="A17" s="157" t="s">
        <v>320</v>
      </c>
      <c r="B17" s="155" t="s">
        <v>321</v>
      </c>
      <c r="C17" s="275"/>
      <c r="D17" s="276">
        <v>0</v>
      </c>
      <c r="E17" s="157"/>
      <c r="F17" s="199"/>
      <c r="G17" s="153"/>
      <c r="H17" s="204"/>
    </row>
    <row r="18" spans="1:8" ht="30.7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7"/>
      <c r="H18" s="568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333</v>
      </c>
      <c r="D22" s="559">
        <f>SUM(D12:D18)+D19</f>
        <v>366</v>
      </c>
      <c r="E22" s="157" t="s">
        <v>336</v>
      </c>
      <c r="F22" s="199" t="s">
        <v>337</v>
      </c>
      <c r="G22" s="275">
        <v>1896</v>
      </c>
      <c r="H22" s="276">
        <v>1999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0.7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263</v>
      </c>
      <c r="H24" s="276">
        <v>459</v>
      </c>
    </row>
    <row r="25" spans="1:8" ht="30.75">
      <c r="A25" s="157" t="s">
        <v>343</v>
      </c>
      <c r="B25" s="199" t="s">
        <v>344</v>
      </c>
      <c r="C25" s="275">
        <v>1969</v>
      </c>
      <c r="D25" s="276">
        <v>1963</v>
      </c>
      <c r="E25" s="157" t="s">
        <v>345</v>
      </c>
      <c r="F25" s="199" t="s">
        <v>346</v>
      </c>
      <c r="G25" s="275"/>
      <c r="H25" s="276"/>
    </row>
    <row r="26" spans="1:8" ht="30.75">
      <c r="A26" s="157" t="s">
        <v>347</v>
      </c>
      <c r="B26" s="199" t="s">
        <v>348</v>
      </c>
      <c r="C26" s="275">
        <v>43</v>
      </c>
      <c r="D26" s="276">
        <v>179</v>
      </c>
      <c r="E26" s="157" t="s">
        <v>349</v>
      </c>
      <c r="F26" s="199" t="s">
        <v>350</v>
      </c>
      <c r="G26" s="275"/>
      <c r="H26" s="276"/>
    </row>
    <row r="27" spans="1:8" ht="30.7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8">
        <f>SUM(G22:G26)</f>
        <v>2159</v>
      </c>
      <c r="H27" s="559">
        <f>SUM(H22:H26)</f>
        <v>2458</v>
      </c>
    </row>
    <row r="28" spans="1:8">
      <c r="A28" s="157" t="s">
        <v>98</v>
      </c>
      <c r="B28" s="199" t="s">
        <v>354</v>
      </c>
      <c r="C28" s="275">
        <v>27</v>
      </c>
      <c r="D28" s="276">
        <v>26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2039</v>
      </c>
      <c r="D29" s="559">
        <f>SUM(D25:D28)</f>
        <v>2168</v>
      </c>
      <c r="E29" s="157"/>
      <c r="F29" s="154"/>
      <c r="G29" s="153"/>
      <c r="H29" s="204"/>
    </row>
    <row r="30" spans="1:8" ht="15.75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2372</v>
      </c>
      <c r="D31" s="214">
        <f>D29+D22</f>
        <v>2534</v>
      </c>
      <c r="E31" s="211" t="s">
        <v>358</v>
      </c>
      <c r="F31" s="226" t="s">
        <v>359</v>
      </c>
      <c r="G31" s="213">
        <f>G16+G18+G27</f>
        <v>2726</v>
      </c>
      <c r="H31" s="214">
        <f>H16+H18+H27</f>
        <v>3642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354</v>
      </c>
      <c r="D33" s="205">
        <f>IF((H31-D31)&gt;0,H31-D31,0)</f>
        <v>1108</v>
      </c>
      <c r="E33" s="195" t="s">
        <v>362</v>
      </c>
      <c r="F33" s="200" t="s">
        <v>363</v>
      </c>
      <c r="G33" s="558">
        <f>IF((C31-G31)&gt;0,C31-G31,0)</f>
        <v>0</v>
      </c>
      <c r="H33" s="559">
        <f>IF((D31-H31)&gt;0,D31-H31,0)</f>
        <v>0</v>
      </c>
    </row>
    <row r="34" spans="1:8" ht="30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5.75" thickBot="1">
      <c r="A36" s="218" t="s">
        <v>372</v>
      </c>
      <c r="B36" s="216" t="s">
        <v>373</v>
      </c>
      <c r="C36" s="564">
        <f>C31-C34+C35</f>
        <v>2372</v>
      </c>
      <c r="D36" s="565">
        <f>D31-D34+D35</f>
        <v>2534</v>
      </c>
      <c r="E36" s="222" t="s">
        <v>374</v>
      </c>
      <c r="F36" s="216" t="s">
        <v>375</v>
      </c>
      <c r="G36" s="227">
        <f>G35-G34+G31</f>
        <v>2726</v>
      </c>
      <c r="H36" s="228">
        <f>H35-H34+H31</f>
        <v>3642</v>
      </c>
    </row>
    <row r="37" spans="1:8">
      <c r="A37" s="221" t="s">
        <v>376</v>
      </c>
      <c r="B37" s="193" t="s">
        <v>377</v>
      </c>
      <c r="C37" s="213">
        <f>IF((G36-C36)&gt;0,G36-C36,0)</f>
        <v>354</v>
      </c>
      <c r="D37" s="214">
        <f>IF((H36-D36)&gt;0,H36-D36,0)</f>
        <v>1108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35</v>
      </c>
      <c r="D38" s="559">
        <f>D39+D40+D41</f>
        <v>111</v>
      </c>
      <c r="E38" s="206"/>
      <c r="F38" s="154"/>
      <c r="G38" s="153"/>
      <c r="H38" s="204"/>
    </row>
    <row r="39" spans="1:8" ht="30.7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0.75">
      <c r="A40" s="157" t="s">
        <v>384</v>
      </c>
      <c r="B40" s="202" t="s">
        <v>385</v>
      </c>
      <c r="C40" s="275">
        <v>35</v>
      </c>
      <c r="D40" s="276">
        <v>111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319</v>
      </c>
      <c r="D42" s="205">
        <f>+IF((H36-D36-D38)&gt;0,H36-D36-D38,0)</f>
        <v>997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9"/>
      <c r="H43" s="566"/>
    </row>
    <row r="44" spans="1:8" ht="15.75" thickBot="1">
      <c r="A44" s="222" t="s">
        <v>395</v>
      </c>
      <c r="B44" s="209" t="s">
        <v>396</v>
      </c>
      <c r="C44" s="227">
        <f>IF(G42=0,IF(C42-C43&gt;0,C42-C43+G43,0),IF(G42-G43&lt;0,G43-G42+C42,0))</f>
        <v>319</v>
      </c>
      <c r="D44" s="228">
        <f>IF(H42=0,IF(D42-D43&gt;0,D42-D43+H43,0),IF(H42-H43&lt;0,H43-H42+D42,0))</f>
        <v>997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5.75" thickBot="1">
      <c r="A45" s="230" t="s">
        <v>399</v>
      </c>
      <c r="B45" s="231" t="s">
        <v>400</v>
      </c>
      <c r="C45" s="560">
        <f>C36+C38+C42</f>
        <v>2726</v>
      </c>
      <c r="D45" s="561">
        <f>D36+D38+D42</f>
        <v>3642</v>
      </c>
      <c r="E45" s="230" t="s">
        <v>401</v>
      </c>
      <c r="F45" s="232" t="s">
        <v>402</v>
      </c>
      <c r="G45" s="560">
        <f>G42+G36</f>
        <v>2726</v>
      </c>
      <c r="H45" s="561">
        <f>H42+H36</f>
        <v>3642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8" t="s">
        <v>403</v>
      </c>
      <c r="B47" s="638"/>
      <c r="C47" s="638"/>
      <c r="D47" s="638"/>
      <c r="E47" s="638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5">
        <f>pdeReportingDate</f>
        <v>46109</v>
      </c>
      <c r="C50" s="635"/>
      <c r="D50" s="635"/>
      <c r="E50" s="635"/>
      <c r="F50" s="635"/>
      <c r="G50" s="635"/>
      <c r="H50" s="635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6" t="str">
        <f>authorName</f>
        <v xml:space="preserve">Счетоводна Кантора Бахарян ЕООД  чрез Такухи Бахарян 
</v>
      </c>
      <c r="C52" s="636"/>
      <c r="D52" s="636"/>
      <c r="E52" s="636"/>
      <c r="F52" s="636"/>
      <c r="G52" s="636"/>
      <c r="H52" s="636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7"/>
      <c r="C54" s="637"/>
      <c r="D54" s="637"/>
      <c r="E54" s="637"/>
      <c r="F54" s="637"/>
      <c r="G54" s="637"/>
      <c r="H54" s="637"/>
    </row>
    <row r="55" spans="1:13" ht="15.75" customHeight="1">
      <c r="A55" s="614"/>
      <c r="B55" s="634" t="s">
        <v>294</v>
      </c>
      <c r="C55" s="634"/>
      <c r="D55" s="634"/>
      <c r="E55" s="634"/>
      <c r="F55" s="512"/>
      <c r="G55" s="38"/>
      <c r="H55" s="35"/>
    </row>
    <row r="56" spans="1:13" ht="15.75" customHeight="1">
      <c r="A56" s="614"/>
      <c r="B56" s="634" t="s">
        <v>294</v>
      </c>
      <c r="C56" s="634"/>
      <c r="D56" s="634"/>
      <c r="E56" s="634"/>
      <c r="F56" s="512"/>
      <c r="G56" s="38"/>
      <c r="H56" s="35"/>
    </row>
    <row r="57" spans="1:13" ht="15.75" customHeight="1">
      <c r="A57" s="614"/>
      <c r="B57" s="634" t="s">
        <v>294</v>
      </c>
      <c r="C57" s="634"/>
      <c r="D57" s="634"/>
      <c r="E57" s="634"/>
      <c r="F57" s="512"/>
      <c r="G57" s="38"/>
      <c r="H57" s="35"/>
    </row>
    <row r="58" spans="1:13" ht="15.75" customHeight="1">
      <c r="A58" s="614"/>
      <c r="B58" s="634" t="s">
        <v>294</v>
      </c>
      <c r="C58" s="634"/>
      <c r="D58" s="634"/>
      <c r="E58" s="634"/>
      <c r="F58" s="512"/>
      <c r="G58" s="38"/>
      <c r="H58" s="35"/>
    </row>
    <row r="59" spans="1:13">
      <c r="A59" s="614"/>
      <c r="B59" s="634"/>
      <c r="C59" s="634"/>
      <c r="D59" s="634"/>
      <c r="E59" s="634"/>
      <c r="F59" s="512"/>
      <c r="G59" s="38"/>
      <c r="H59" s="35"/>
    </row>
    <row r="60" spans="1:13">
      <c r="A60" s="614"/>
      <c r="B60" s="634"/>
      <c r="C60" s="634"/>
      <c r="D60" s="634"/>
      <c r="E60" s="634"/>
      <c r="F60" s="512"/>
      <c r="G60" s="38"/>
      <c r="H60" s="35"/>
    </row>
    <row r="61" spans="1:13">
      <c r="A61" s="614"/>
      <c r="B61" s="634"/>
      <c r="C61" s="634"/>
      <c r="D61" s="634"/>
      <c r="E61" s="634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95" zoomScaleNormal="95" zoomScaleSheetLayoutView="80" workbookViewId="0">
      <selection activeCell="C41" sqref="C41"/>
    </sheetView>
  </sheetViews>
  <sheetFormatPr defaultColWidth="9.265625" defaultRowHeight="15.4"/>
  <cols>
    <col min="1" max="1" width="69.86328125" style="142" customWidth="1"/>
    <col min="2" max="2" width="11.86328125" style="142" bestFit="1" customWidth="1"/>
    <col min="3" max="4" width="22.73046875" style="142" customWidth="1"/>
    <col min="5" max="5" width="10.1328125" style="142" customWidth="1"/>
    <col min="6" max="6" width="12" style="142" customWidth="1"/>
    <col min="7" max="7" width="12.1328125" style="142" bestFit="1" customWidth="1"/>
    <col min="8" max="16384" width="9.26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СЕЛЕНА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852220791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5.7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5.7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-110</v>
      </c>
      <c r="D12" s="159">
        <v>-204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0.7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-151</v>
      </c>
      <c r="D14" s="159">
        <v>-81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-4</v>
      </c>
      <c r="D15" s="159">
        <v>-144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0.7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5.75" thickBot="1">
      <c r="A21" s="251" t="s">
        <v>427</v>
      </c>
      <c r="B21" s="252" t="s">
        <v>428</v>
      </c>
      <c r="C21" s="581">
        <f>SUM(C11:C20)</f>
        <v>-265</v>
      </c>
      <c r="D21" s="582">
        <f>SUM(D11:D20)</f>
        <v>-430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>
        <v>-5927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>
        <v>3420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>
        <v>-142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>
        <v>293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60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-1410</v>
      </c>
      <c r="D28" s="159">
        <v>-15760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8471</v>
      </c>
      <c r="D29" s="159">
        <v>6917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5.75" thickBot="1">
      <c r="A33" s="251" t="s">
        <v>449</v>
      </c>
      <c r="B33" s="252" t="s">
        <v>450</v>
      </c>
      <c r="C33" s="581">
        <f>SUM(C23:C32)</f>
        <v>7121</v>
      </c>
      <c r="D33" s="582">
        <f>SUM(D23:D32)</f>
        <v>-11199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>
        <v>16239</v>
      </c>
      <c r="D35" s="159">
        <v>7341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2523</v>
      </c>
      <c r="D37" s="159">
        <v>21874</v>
      </c>
    </row>
    <row r="38" spans="1:13">
      <c r="A38" s="237" t="s">
        <v>458</v>
      </c>
      <c r="B38" s="147" t="s">
        <v>459</v>
      </c>
      <c r="C38" s="160">
        <v>-24036</v>
      </c>
      <c r="D38" s="159">
        <v>-15817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0.75">
      <c r="A40" s="237" t="s">
        <v>462</v>
      </c>
      <c r="B40" s="147" t="s">
        <v>463</v>
      </c>
      <c r="C40" s="160">
        <v>-1567</v>
      </c>
      <c r="D40" s="159">
        <v>-1326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-13</v>
      </c>
      <c r="D42" s="159">
        <v>-19</v>
      </c>
      <c r="G42" s="148"/>
      <c r="H42" s="148"/>
    </row>
    <row r="43" spans="1:13" ht="15.75" thickBot="1">
      <c r="A43" s="254" t="s">
        <v>468</v>
      </c>
      <c r="B43" s="255" t="s">
        <v>469</v>
      </c>
      <c r="C43" s="583">
        <f>SUM(C35:C42)</f>
        <v>-6854</v>
      </c>
      <c r="D43" s="584">
        <f>SUM(D35:D42)</f>
        <v>12053</v>
      </c>
      <c r="G43" s="148"/>
      <c r="H43" s="148"/>
    </row>
    <row r="44" spans="1:13" ht="15.75" thickBot="1">
      <c r="A44" s="258" t="s">
        <v>470</v>
      </c>
      <c r="B44" s="259" t="s">
        <v>471</v>
      </c>
      <c r="C44" s="265">
        <f>C43+C33+C21</f>
        <v>2</v>
      </c>
      <c r="D44" s="266">
        <f>D43+D33+D21</f>
        <v>424</v>
      </c>
      <c r="G44" s="148"/>
      <c r="H44" s="148"/>
    </row>
    <row r="45" spans="1:13" ht="15.75" thickBot="1">
      <c r="A45" s="260" t="s">
        <v>472</v>
      </c>
      <c r="B45" s="261" t="s">
        <v>473</v>
      </c>
      <c r="C45" s="267">
        <v>498</v>
      </c>
      <c r="D45" s="268">
        <v>74</v>
      </c>
      <c r="G45" s="148"/>
      <c r="H45" s="148"/>
    </row>
    <row r="46" spans="1:13" ht="15.75" thickBot="1">
      <c r="A46" s="263" t="s">
        <v>474</v>
      </c>
      <c r="B46" s="264" t="s">
        <v>475</v>
      </c>
      <c r="C46" s="269">
        <f>C45+C44</f>
        <v>500</v>
      </c>
      <c r="D46" s="270">
        <f>D45+D44</f>
        <v>498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5.7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39" t="s">
        <v>481</v>
      </c>
      <c r="B51" s="639"/>
      <c r="C51" s="639"/>
      <c r="D51" s="639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5">
        <f>pdeReportingDate</f>
        <v>46109</v>
      </c>
      <c r="C54" s="635"/>
      <c r="D54" s="635"/>
      <c r="E54" s="635"/>
      <c r="F54" s="615"/>
      <c r="G54" s="615"/>
      <c r="H54" s="615"/>
      <c r="M54" s="81"/>
    </row>
    <row r="55" spans="1:13" s="35" customFormat="1">
      <c r="A55" s="612"/>
      <c r="B55" s="635"/>
      <c r="C55" s="635"/>
      <c r="D55" s="635"/>
      <c r="E55" s="635"/>
      <c r="F55" s="44"/>
      <c r="G55" s="44"/>
      <c r="H55" s="44"/>
      <c r="M55" s="81"/>
    </row>
    <row r="56" spans="1:13" s="35" customFormat="1">
      <c r="A56" s="613" t="s">
        <v>293</v>
      </c>
      <c r="B56" s="636" t="str">
        <f>authorName</f>
        <v xml:space="preserve">Счетоводна Кантора Бахарян ЕООД  чрез Такухи Бахарян 
</v>
      </c>
      <c r="C56" s="636"/>
      <c r="D56" s="636"/>
      <c r="E56" s="636"/>
      <c r="F56" s="66"/>
      <c r="G56" s="66"/>
      <c r="H56" s="66"/>
    </row>
    <row r="57" spans="1:13" s="35" customFormat="1">
      <c r="A57" s="613"/>
      <c r="B57" s="636"/>
      <c r="C57" s="636"/>
      <c r="D57" s="636"/>
      <c r="E57" s="636"/>
      <c r="F57" s="66"/>
      <c r="G57" s="66"/>
      <c r="H57" s="66"/>
    </row>
    <row r="58" spans="1:13" s="35" customFormat="1">
      <c r="A58" s="613" t="s">
        <v>13</v>
      </c>
      <c r="B58" s="636"/>
      <c r="C58" s="636"/>
      <c r="D58" s="636"/>
      <c r="E58" s="636"/>
      <c r="F58" s="66"/>
      <c r="G58" s="66"/>
      <c r="H58" s="66"/>
    </row>
    <row r="59" spans="1:13" s="26" customFormat="1">
      <c r="A59" s="614"/>
      <c r="B59" s="634" t="s">
        <v>294</v>
      </c>
      <c r="C59" s="634"/>
      <c r="D59" s="634"/>
      <c r="E59" s="634"/>
      <c r="F59" s="512"/>
      <c r="G59" s="38"/>
      <c r="H59" s="35"/>
    </row>
    <row r="60" spans="1:13">
      <c r="A60" s="614"/>
      <c r="B60" s="634" t="s">
        <v>294</v>
      </c>
      <c r="C60" s="634"/>
      <c r="D60" s="634"/>
      <c r="E60" s="634"/>
      <c r="F60" s="512"/>
      <c r="G60" s="38"/>
      <c r="H60" s="35"/>
    </row>
    <row r="61" spans="1:13">
      <c r="A61" s="614"/>
      <c r="B61" s="634" t="s">
        <v>294</v>
      </c>
      <c r="C61" s="634"/>
      <c r="D61" s="634"/>
      <c r="E61" s="634"/>
      <c r="F61" s="512"/>
      <c r="G61" s="38"/>
      <c r="H61" s="35"/>
    </row>
    <row r="62" spans="1:13">
      <c r="A62" s="614"/>
      <c r="B62" s="634" t="s">
        <v>294</v>
      </c>
      <c r="C62" s="634"/>
      <c r="D62" s="634"/>
      <c r="E62" s="634"/>
      <c r="F62" s="512"/>
      <c r="G62" s="38"/>
      <c r="H62" s="35"/>
    </row>
    <row r="63" spans="1:13">
      <c r="A63" s="614"/>
      <c r="B63" s="634"/>
      <c r="C63" s="634"/>
      <c r="D63" s="634"/>
      <c r="E63" s="634"/>
      <c r="F63" s="512"/>
      <c r="G63" s="38"/>
      <c r="H63" s="35"/>
    </row>
    <row r="64" spans="1:13">
      <c r="A64" s="614"/>
      <c r="B64" s="634"/>
      <c r="C64" s="634"/>
      <c r="D64" s="634"/>
      <c r="E64" s="634"/>
      <c r="F64" s="512"/>
      <c r="G64" s="38"/>
      <c r="H64" s="35"/>
    </row>
    <row r="65" spans="1:8">
      <c r="A65" s="614"/>
      <c r="B65" s="634"/>
      <c r="C65" s="634"/>
      <c r="D65" s="634"/>
      <c r="E65" s="634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0" zoomScaleNormal="100" zoomScaleSheetLayoutView="82" workbookViewId="0">
      <selection activeCell="I18" sqref="I18"/>
    </sheetView>
  </sheetViews>
  <sheetFormatPr defaultColWidth="9.265625" defaultRowHeight="15.4"/>
  <cols>
    <col min="1" max="1" width="50.73046875" style="502" customWidth="1"/>
    <col min="2" max="2" width="10.73046875" style="503" customWidth="1"/>
    <col min="3" max="3" width="10.73046875" style="139" customWidth="1"/>
    <col min="4" max="4" width="12.73046875" style="139" customWidth="1"/>
    <col min="5" max="8" width="11.73046875" style="139" customWidth="1"/>
    <col min="9" max="10" width="10.73046875" style="139" customWidth="1"/>
    <col min="11" max="11" width="11.1328125" style="139" customWidth="1"/>
    <col min="12" max="12" width="14.73046875" style="139" customWidth="1"/>
    <col min="13" max="13" width="16.86328125" style="139" customWidth="1"/>
    <col min="14" max="14" width="11" style="139" customWidth="1"/>
    <col min="15" max="16384" width="9.26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СЕЛЕНА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852220791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5.7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4" t="s">
        <v>484</v>
      </c>
      <c r="B8" s="647" t="s">
        <v>485</v>
      </c>
      <c r="C8" s="640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0" t="s">
        <v>489</v>
      </c>
      <c r="L8" s="640" t="s">
        <v>490</v>
      </c>
      <c r="M8" s="472"/>
      <c r="N8" s="473"/>
    </row>
    <row r="9" spans="1:14" s="474" customFormat="1" ht="30">
      <c r="A9" s="645"/>
      <c r="B9" s="648"/>
      <c r="C9" s="641"/>
      <c r="D9" s="643" t="s">
        <v>491</v>
      </c>
      <c r="E9" s="643" t="s">
        <v>492</v>
      </c>
      <c r="F9" s="476" t="s">
        <v>493</v>
      </c>
      <c r="G9" s="476"/>
      <c r="H9" s="476"/>
      <c r="I9" s="650" t="s">
        <v>494</v>
      </c>
      <c r="J9" s="650" t="s">
        <v>495</v>
      </c>
      <c r="K9" s="641"/>
      <c r="L9" s="641"/>
      <c r="M9" s="477" t="s">
        <v>496</v>
      </c>
      <c r="N9" s="473"/>
    </row>
    <row r="10" spans="1:14" s="474" customFormat="1" ht="30">
      <c r="A10" s="646"/>
      <c r="B10" s="649"/>
      <c r="C10" s="642"/>
      <c r="D10" s="643"/>
      <c r="E10" s="643"/>
      <c r="F10" s="475" t="s">
        <v>497</v>
      </c>
      <c r="G10" s="475" t="s">
        <v>498</v>
      </c>
      <c r="H10" s="475" t="s">
        <v>499</v>
      </c>
      <c r="I10" s="642"/>
      <c r="J10" s="642"/>
      <c r="K10" s="642"/>
      <c r="L10" s="642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8">
        <f>'1-Баланс'!H18</f>
        <v>908</v>
      </c>
      <c r="D13" s="518">
        <f>'1-Баланс'!H20</f>
        <v>6935</v>
      </c>
      <c r="E13" s="518">
        <f>'1-Баланс'!H21</f>
        <v>0</v>
      </c>
      <c r="F13" s="518">
        <f>'1-Баланс'!H23</f>
        <v>762</v>
      </c>
      <c r="G13" s="518">
        <f>'1-Баланс'!H24</f>
        <v>0</v>
      </c>
      <c r="H13" s="519"/>
      <c r="I13" s="518">
        <f>'1-Баланс'!H29+'1-Баланс'!H32</f>
        <v>3929</v>
      </c>
      <c r="J13" s="518">
        <f>'1-Баланс'!H30+'1-Баланс'!H33</f>
        <v>-458</v>
      </c>
      <c r="K13" s="519"/>
      <c r="L13" s="518">
        <f>SUM(C13:K13)</f>
        <v>12076</v>
      </c>
      <c r="M13" s="520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8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8">
        <f t="shared" si="1"/>
        <v>0</v>
      </c>
      <c r="M16" s="276"/>
    </row>
    <row r="17" spans="1:14">
      <c r="A17" s="487" t="s">
        <v>510</v>
      </c>
      <c r="B17" s="488" t="s">
        <v>511</v>
      </c>
      <c r="C17" s="518">
        <f>C13+C14</f>
        <v>908</v>
      </c>
      <c r="D17" s="518">
        <f t="shared" ref="D17:M17" si="2">D13+D14</f>
        <v>6935</v>
      </c>
      <c r="E17" s="518">
        <f t="shared" si="2"/>
        <v>0</v>
      </c>
      <c r="F17" s="518">
        <f t="shared" si="2"/>
        <v>762</v>
      </c>
      <c r="G17" s="518">
        <f t="shared" si="2"/>
        <v>0</v>
      </c>
      <c r="H17" s="518">
        <f t="shared" si="2"/>
        <v>0</v>
      </c>
      <c r="I17" s="518">
        <f t="shared" si="2"/>
        <v>3929</v>
      </c>
      <c r="J17" s="518">
        <f t="shared" si="2"/>
        <v>-458</v>
      </c>
      <c r="K17" s="518">
        <f t="shared" si="2"/>
        <v>0</v>
      </c>
      <c r="L17" s="518">
        <f t="shared" si="1"/>
        <v>12076</v>
      </c>
      <c r="M17" s="520">
        <f t="shared" si="2"/>
        <v>0</v>
      </c>
    </row>
    <row r="18" spans="1:14">
      <c r="A18" s="487" t="s">
        <v>512</v>
      </c>
      <c r="B18" s="488" t="s">
        <v>513</v>
      </c>
      <c r="C18" s="578"/>
      <c r="D18" s="578"/>
      <c r="E18" s="578"/>
      <c r="F18" s="578"/>
      <c r="G18" s="578"/>
      <c r="H18" s="578"/>
      <c r="I18" s="518">
        <f>+'1-Баланс'!G32</f>
        <v>319</v>
      </c>
      <c r="J18" s="518">
        <f>+'1-Баланс'!G33</f>
        <v>0</v>
      </c>
      <c r="K18" s="519"/>
      <c r="L18" s="518">
        <f t="shared" si="1"/>
        <v>319</v>
      </c>
      <c r="M18" s="566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8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8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8">
        <f t="shared" si="1"/>
        <v>0</v>
      </c>
      <c r="M22" s="276"/>
    </row>
    <row r="23" spans="1:14" ht="30.7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8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8">
        <f t="shared" si="1"/>
        <v>0</v>
      </c>
      <c r="M25" s="276"/>
    </row>
    <row r="26" spans="1:14" ht="30.7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8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8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8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8">
        <f t="shared" si="1"/>
        <v>0</v>
      </c>
      <c r="M30" s="276"/>
    </row>
    <row r="31" spans="1:14">
      <c r="A31" s="487" t="s">
        <v>536</v>
      </c>
      <c r="B31" s="488" t="s">
        <v>537</v>
      </c>
      <c r="C31" s="518">
        <f>C19+C22+C23+C26+C30+C29+C17+C18</f>
        <v>908</v>
      </c>
      <c r="D31" s="518">
        <f t="shared" ref="D31:M31" si="6">D19+D22+D23+D26+D30+D29+D17+D18</f>
        <v>6935</v>
      </c>
      <c r="E31" s="518">
        <f t="shared" si="6"/>
        <v>0</v>
      </c>
      <c r="F31" s="518">
        <f t="shared" si="6"/>
        <v>762</v>
      </c>
      <c r="G31" s="518">
        <f t="shared" si="6"/>
        <v>0</v>
      </c>
      <c r="H31" s="518">
        <f t="shared" si="6"/>
        <v>0</v>
      </c>
      <c r="I31" s="518">
        <f t="shared" si="6"/>
        <v>4248</v>
      </c>
      <c r="J31" s="518">
        <f t="shared" si="6"/>
        <v>-458</v>
      </c>
      <c r="K31" s="518">
        <f t="shared" si="6"/>
        <v>0</v>
      </c>
      <c r="L31" s="518">
        <f t="shared" si="1"/>
        <v>12395</v>
      </c>
      <c r="M31" s="520">
        <f t="shared" si="6"/>
        <v>0</v>
      </c>
      <c r="N31" s="138"/>
    </row>
    <row r="32" spans="1:14" ht="30.7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8">
        <f t="shared" si="1"/>
        <v>0</v>
      </c>
      <c r="M32" s="276"/>
    </row>
    <row r="33" spans="1:13" ht="31.1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7">
        <f t="shared" si="1"/>
        <v>0</v>
      </c>
      <c r="M33" s="278"/>
    </row>
    <row r="34" spans="1:13" ht="30.4" thickBot="1">
      <c r="A34" s="495" t="s">
        <v>542</v>
      </c>
      <c r="B34" s="496" t="s">
        <v>543</v>
      </c>
      <c r="C34" s="521">
        <f t="shared" ref="C34:K34" si="7">C31+C32+C33</f>
        <v>908</v>
      </c>
      <c r="D34" s="521">
        <f t="shared" si="7"/>
        <v>6935</v>
      </c>
      <c r="E34" s="521">
        <f t="shared" si="7"/>
        <v>0</v>
      </c>
      <c r="F34" s="521">
        <f t="shared" si="7"/>
        <v>762</v>
      </c>
      <c r="G34" s="521">
        <f t="shared" si="7"/>
        <v>0</v>
      </c>
      <c r="H34" s="521">
        <f t="shared" si="7"/>
        <v>0</v>
      </c>
      <c r="I34" s="521">
        <f t="shared" si="7"/>
        <v>4248</v>
      </c>
      <c r="J34" s="521">
        <f t="shared" si="7"/>
        <v>-458</v>
      </c>
      <c r="K34" s="521">
        <f t="shared" si="7"/>
        <v>0</v>
      </c>
      <c r="L34" s="521">
        <f t="shared" si="1"/>
        <v>12395</v>
      </c>
      <c r="M34" s="522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5">
        <f>pdeReportingDate</f>
        <v>46109</v>
      </c>
      <c r="C38" s="635"/>
      <c r="D38" s="635"/>
      <c r="E38" s="635"/>
      <c r="F38" s="635"/>
      <c r="G38" s="635"/>
      <c r="H38" s="635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6" t="str">
        <f>authorName</f>
        <v xml:space="preserve">Счетоводна Кантора Бахарян ЕООД  чрез Такухи Бахарян 
</v>
      </c>
      <c r="C40" s="636"/>
      <c r="D40" s="636"/>
      <c r="E40" s="636"/>
      <c r="F40" s="636"/>
      <c r="G40" s="636"/>
      <c r="H40" s="636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7"/>
      <c r="C42" s="637"/>
      <c r="D42" s="637"/>
      <c r="E42" s="637"/>
      <c r="F42" s="637"/>
      <c r="G42" s="637"/>
      <c r="H42" s="637"/>
    </row>
    <row r="43" spans="1:13">
      <c r="A43" s="614"/>
      <c r="B43" s="634" t="s">
        <v>294</v>
      </c>
      <c r="C43" s="634"/>
      <c r="D43" s="634"/>
      <c r="E43" s="634"/>
      <c r="F43" s="512"/>
      <c r="G43" s="38"/>
      <c r="H43" s="35"/>
    </row>
    <row r="44" spans="1:13">
      <c r="A44" s="614"/>
      <c r="B44" s="634" t="s">
        <v>294</v>
      </c>
      <c r="C44" s="634"/>
      <c r="D44" s="634"/>
      <c r="E44" s="634"/>
      <c r="F44" s="512"/>
      <c r="G44" s="38"/>
      <c r="H44" s="35"/>
    </row>
    <row r="45" spans="1:13">
      <c r="A45" s="614"/>
      <c r="B45" s="634" t="s">
        <v>294</v>
      </c>
      <c r="C45" s="634"/>
      <c r="D45" s="634"/>
      <c r="E45" s="634"/>
      <c r="F45" s="512"/>
      <c r="G45" s="38"/>
      <c r="H45" s="35"/>
    </row>
    <row r="46" spans="1:13">
      <c r="A46" s="614"/>
      <c r="B46" s="634" t="s">
        <v>294</v>
      </c>
      <c r="C46" s="634"/>
      <c r="D46" s="634"/>
      <c r="E46" s="634"/>
      <c r="F46" s="512"/>
      <c r="G46" s="38"/>
      <c r="H46" s="35"/>
    </row>
    <row r="47" spans="1:13">
      <c r="A47" s="614"/>
      <c r="B47" s="634"/>
      <c r="C47" s="634"/>
      <c r="D47" s="634"/>
      <c r="E47" s="634"/>
      <c r="F47" s="512"/>
      <c r="G47" s="38"/>
      <c r="H47" s="35"/>
    </row>
    <row r="48" spans="1:13">
      <c r="A48" s="614"/>
      <c r="B48" s="634"/>
      <c r="C48" s="634"/>
      <c r="D48" s="634"/>
      <c r="E48" s="634"/>
      <c r="F48" s="512"/>
      <c r="G48" s="38"/>
      <c r="H48" s="35"/>
    </row>
    <row r="49" spans="1:8">
      <c r="A49" s="614"/>
      <c r="B49" s="634"/>
      <c r="C49" s="634"/>
      <c r="D49" s="634"/>
      <c r="E49" s="634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A20" sqref="A20"/>
    </sheetView>
  </sheetViews>
  <sheetFormatPr defaultColWidth="10.73046875" defaultRowHeight="15.4"/>
  <cols>
    <col min="1" max="1" width="60.73046875" style="32" customWidth="1"/>
    <col min="2" max="2" width="10.73046875" style="92" customWidth="1"/>
    <col min="3" max="3" width="17.73046875" style="32" customWidth="1"/>
    <col min="4" max="4" width="19.73046875" style="32" customWidth="1"/>
    <col min="5" max="6" width="21.73046875" style="32" customWidth="1"/>
    <col min="7" max="16384" width="10.730468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СЕЛЕНА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852220791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599" t="s">
        <v>999</v>
      </c>
      <c r="B12" s="600"/>
      <c r="C12" s="77">
        <v>52</v>
      </c>
      <c r="D12" s="77">
        <v>100</v>
      </c>
      <c r="E12" s="77"/>
      <c r="F12" s="417">
        <f>C12-E12</f>
        <v>52</v>
      </c>
      <c r="G12" s="619"/>
    </row>
    <row r="13" spans="1:7">
      <c r="A13" s="599">
        <v>2</v>
      </c>
      <c r="B13" s="600"/>
      <c r="C13" s="77"/>
      <c r="D13" s="77"/>
      <c r="E13" s="77"/>
      <c r="F13" s="417">
        <f t="shared" ref="F13:F26" si="0">C13-E13</f>
        <v>0</v>
      </c>
    </row>
    <row r="14" spans="1:7">
      <c r="A14" s="599">
        <v>3</v>
      </c>
      <c r="B14" s="600"/>
      <c r="C14" s="77"/>
      <c r="D14" s="77"/>
      <c r="E14" s="77"/>
      <c r="F14" s="417">
        <f t="shared" si="0"/>
        <v>0</v>
      </c>
    </row>
    <row r="15" spans="1:7">
      <c r="A15" s="599">
        <v>4</v>
      </c>
      <c r="B15" s="600"/>
      <c r="C15" s="77"/>
      <c r="D15" s="77"/>
      <c r="E15" s="77"/>
      <c r="F15" s="417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7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7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7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7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7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7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7">
        <f t="shared" si="0"/>
        <v>0</v>
      </c>
      <c r="G22" s="619"/>
    </row>
    <row r="23" spans="1:8">
      <c r="A23" s="599">
        <v>12</v>
      </c>
      <c r="B23" s="600"/>
      <c r="C23" s="77"/>
      <c r="D23" s="77"/>
      <c r="E23" s="77"/>
      <c r="F23" s="417">
        <f t="shared" si="0"/>
        <v>0</v>
      </c>
      <c r="H23" s="619"/>
    </row>
    <row r="24" spans="1:8">
      <c r="A24" s="599">
        <v>13</v>
      </c>
      <c r="B24" s="600"/>
      <c r="C24" s="77"/>
      <c r="D24" s="77"/>
      <c r="E24" s="77"/>
      <c r="F24" s="417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7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52</v>
      </c>
      <c r="D27" s="419"/>
      <c r="E27" s="419">
        <f>SUM(E12:E26)</f>
        <v>0</v>
      </c>
      <c r="F27" s="419">
        <f>SUM(F12:F26)</f>
        <v>52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9">
        <v>1</v>
      </c>
      <c r="B29" s="600"/>
      <c r="C29" s="77"/>
      <c r="D29" s="77"/>
      <c r="E29" s="77"/>
      <c r="F29" s="417">
        <f>C29-E29</f>
        <v>0</v>
      </c>
    </row>
    <row r="30" spans="1:8">
      <c r="A30" s="599">
        <v>2</v>
      </c>
      <c r="B30" s="600"/>
      <c r="C30" s="77"/>
      <c r="D30" s="77"/>
      <c r="E30" s="77"/>
      <c r="F30" s="417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7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7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7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7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7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7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7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7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7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7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7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7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9">
        <v>1</v>
      </c>
      <c r="B46" s="600"/>
      <c r="C46" s="77"/>
      <c r="D46" s="77"/>
      <c r="E46" s="77"/>
      <c r="F46" s="417">
        <f>C46-E46</f>
        <v>0</v>
      </c>
    </row>
    <row r="47" spans="1:6">
      <c r="A47" s="599">
        <v>2</v>
      </c>
      <c r="B47" s="600"/>
      <c r="C47" s="77"/>
      <c r="D47" s="77"/>
      <c r="E47" s="77"/>
      <c r="F47" s="417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7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7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7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7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7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7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7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7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7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7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7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7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599" t="s">
        <v>1000</v>
      </c>
      <c r="B63" s="600"/>
      <c r="C63" s="77">
        <v>3367</v>
      </c>
      <c r="D63" s="77"/>
      <c r="E63" s="77">
        <v>3367</v>
      </c>
      <c r="F63" s="417">
        <f>C63-E63</f>
        <v>0</v>
      </c>
    </row>
    <row r="64" spans="1:6">
      <c r="A64" s="599" t="s">
        <v>1001</v>
      </c>
      <c r="B64" s="600"/>
      <c r="C64" s="77">
        <v>1</v>
      </c>
      <c r="D64" s="77"/>
      <c r="E64" s="77"/>
      <c r="F64" s="417">
        <f t="shared" ref="F64:F77" si="3">C64-E64</f>
        <v>1</v>
      </c>
    </row>
    <row r="65" spans="1:6">
      <c r="A65" s="599">
        <v>3</v>
      </c>
      <c r="B65" s="600"/>
      <c r="C65" s="77"/>
      <c r="D65" s="77"/>
      <c r="E65" s="77"/>
      <c r="F65" s="417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7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7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7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7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7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7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7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7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7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7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7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3368</v>
      </c>
      <c r="D78" s="419"/>
      <c r="E78" s="419">
        <f>SUM(E63:E77)</f>
        <v>3367</v>
      </c>
      <c r="F78" s="419">
        <f>SUM(F63:F77)</f>
        <v>1</v>
      </c>
    </row>
    <row r="79" spans="1:6">
      <c r="A79" s="454" t="s">
        <v>564</v>
      </c>
      <c r="B79" s="451" t="s">
        <v>565</v>
      </c>
      <c r="C79" s="419">
        <f>C78+C61+C44+C27</f>
        <v>3420</v>
      </c>
      <c r="D79" s="419"/>
      <c r="E79" s="419">
        <f>E78+E61+E44+E27</f>
        <v>3367</v>
      </c>
      <c r="F79" s="419">
        <f>F78+F61+F44+F27</f>
        <v>53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599">
        <v>1</v>
      </c>
      <c r="B82" s="600"/>
      <c r="C82" s="77"/>
      <c r="D82" s="77"/>
      <c r="E82" s="77"/>
      <c r="F82" s="417">
        <f>C82-E82</f>
        <v>0</v>
      </c>
    </row>
    <row r="83" spans="1:6">
      <c r="A83" s="599">
        <v>2</v>
      </c>
      <c r="B83" s="600"/>
      <c r="C83" s="77"/>
      <c r="D83" s="77"/>
      <c r="E83" s="77"/>
      <c r="F83" s="417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7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7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7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7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7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7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7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7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7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7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7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7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9">
        <v>1</v>
      </c>
      <c r="B99" s="600"/>
      <c r="C99" s="77"/>
      <c r="D99" s="77"/>
      <c r="E99" s="77"/>
      <c r="F99" s="417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7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7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7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7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7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7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7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7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7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7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7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7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7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9">
        <v>1</v>
      </c>
      <c r="B116" s="600"/>
      <c r="C116" s="77"/>
      <c r="D116" s="77"/>
      <c r="E116" s="77"/>
      <c r="F116" s="417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7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7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7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7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7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7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7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7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7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7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7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7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7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9">
        <v>1</v>
      </c>
      <c r="B133" s="600"/>
      <c r="C133" s="77"/>
      <c r="D133" s="77"/>
      <c r="E133" s="77"/>
      <c r="F133" s="417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7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7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7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7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7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7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7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7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7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7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7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7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7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5">
        <f>pdeReportingDate</f>
        <v>46109</v>
      </c>
      <c r="C151" s="635"/>
      <c r="D151" s="635"/>
      <c r="E151" s="635"/>
      <c r="F151" s="635"/>
      <c r="G151" s="635"/>
      <c r="H151" s="635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6" t="str">
        <f>authorName</f>
        <v xml:space="preserve">Счетоводна Кантора Бахарян ЕООД  чрез Такухи Бахарян 
</v>
      </c>
      <c r="C153" s="636"/>
      <c r="D153" s="636"/>
      <c r="E153" s="636"/>
      <c r="F153" s="636"/>
      <c r="G153" s="636"/>
      <c r="H153" s="636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7"/>
      <c r="C155" s="637"/>
      <c r="D155" s="637"/>
      <c r="E155" s="637"/>
      <c r="F155" s="637"/>
      <c r="G155" s="637"/>
      <c r="H155" s="637"/>
    </row>
    <row r="156" spans="1:8">
      <c r="A156" s="614"/>
      <c r="B156" s="634" t="s">
        <v>294</v>
      </c>
      <c r="C156" s="634"/>
      <c r="D156" s="634"/>
      <c r="E156" s="634"/>
      <c r="F156" s="512"/>
      <c r="G156" s="38"/>
      <c r="H156" s="35"/>
    </row>
    <row r="157" spans="1:8">
      <c r="A157" s="614"/>
      <c r="B157" s="634" t="s">
        <v>294</v>
      </c>
      <c r="C157" s="634"/>
      <c r="D157" s="634"/>
      <c r="E157" s="634"/>
      <c r="F157" s="512"/>
      <c r="G157" s="38"/>
      <c r="H157" s="35"/>
    </row>
    <row r="158" spans="1:8">
      <c r="A158" s="614"/>
      <c r="B158" s="634" t="s">
        <v>294</v>
      </c>
      <c r="C158" s="634"/>
      <c r="D158" s="634"/>
      <c r="E158" s="634"/>
      <c r="F158" s="512"/>
      <c r="G158" s="38"/>
      <c r="H158" s="35"/>
    </row>
    <row r="159" spans="1:8">
      <c r="A159" s="614"/>
      <c r="B159" s="634" t="s">
        <v>294</v>
      </c>
      <c r="C159" s="634"/>
      <c r="D159" s="634"/>
      <c r="E159" s="634"/>
      <c r="F159" s="512"/>
      <c r="G159" s="38"/>
      <c r="H159" s="35"/>
    </row>
    <row r="160" spans="1:8">
      <c r="A160" s="614"/>
      <c r="B160" s="634"/>
      <c r="C160" s="634"/>
      <c r="D160" s="634"/>
      <c r="E160" s="634"/>
      <c r="F160" s="512"/>
      <c r="G160" s="38"/>
      <c r="H160" s="35"/>
    </row>
    <row r="161" spans="1:8">
      <c r="A161" s="614"/>
      <c r="B161" s="634"/>
      <c r="C161" s="634"/>
      <c r="D161" s="634"/>
      <c r="E161" s="634"/>
      <c r="F161" s="512"/>
      <c r="G161" s="38"/>
      <c r="H161" s="35"/>
    </row>
    <row r="162" spans="1:8">
      <c r="A162" s="614"/>
      <c r="B162" s="634"/>
      <c r="C162" s="634"/>
      <c r="D162" s="634"/>
      <c r="E162" s="634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0" zoomScale="85" zoomScaleNormal="85" zoomScaleSheetLayoutView="80" workbookViewId="0">
      <selection activeCell="J43" sqref="J43"/>
    </sheetView>
  </sheetViews>
  <sheetFormatPr defaultColWidth="10.73046875" defaultRowHeight="15.4"/>
  <cols>
    <col min="1" max="1" width="4.73046875" style="32" customWidth="1"/>
    <col min="2" max="2" width="55.73046875" style="32" customWidth="1"/>
    <col min="3" max="9" width="10.73046875" style="32" customWidth="1"/>
    <col min="10" max="10" width="13.73046875" style="32" customWidth="1"/>
    <col min="11" max="16" width="10.73046875" style="32" customWidth="1"/>
    <col min="17" max="18" width="14.73046875" style="32" customWidth="1"/>
    <col min="19" max="16384" width="10.730468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СЕЛЕНА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852220791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5.7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5" t="s">
        <v>484</v>
      </c>
      <c r="B7" s="656"/>
      <c r="C7" s="659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1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1" t="s">
        <v>578</v>
      </c>
      <c r="R7" s="653" t="s">
        <v>579</v>
      </c>
    </row>
    <row r="8" spans="1:19" s="93" customFormat="1" ht="66.75" customHeight="1">
      <c r="A8" s="657"/>
      <c r="B8" s="658"/>
      <c r="C8" s="660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2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2"/>
      <c r="R8" s="654"/>
    </row>
    <row r="9" spans="1:19" s="93" customFormat="1" ht="15.7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0.7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0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5469</v>
      </c>
      <c r="E20" s="287"/>
      <c r="F20" s="287"/>
      <c r="G20" s="283">
        <f t="shared" si="2"/>
        <v>5469</v>
      </c>
      <c r="H20" s="287">
        <v>563</v>
      </c>
      <c r="I20" s="287"/>
      <c r="J20" s="283">
        <f t="shared" si="3"/>
        <v>6032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6032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3419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3419</v>
      </c>
      <c r="H30" s="293">
        <f t="shared" si="6"/>
        <v>0</v>
      </c>
      <c r="I30" s="293">
        <f t="shared" si="6"/>
        <v>0</v>
      </c>
      <c r="J30" s="293">
        <f t="shared" si="3"/>
        <v>3419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3419</v>
      </c>
    </row>
    <row r="31" spans="1:18">
      <c r="A31" s="296"/>
      <c r="B31" s="280" t="s">
        <v>127</v>
      </c>
      <c r="C31" s="126" t="s">
        <v>637</v>
      </c>
      <c r="D31" s="287">
        <v>52</v>
      </c>
      <c r="E31" s="287"/>
      <c r="F31" s="287"/>
      <c r="G31" s="283">
        <f t="shared" si="2"/>
        <v>52</v>
      </c>
      <c r="H31" s="287"/>
      <c r="I31" s="287"/>
      <c r="J31" s="283">
        <f t="shared" si="3"/>
        <v>52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52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3367</v>
      </c>
      <c r="E34" s="287"/>
      <c r="F34" s="287"/>
      <c r="G34" s="283">
        <f t="shared" si="2"/>
        <v>3367</v>
      </c>
      <c r="H34" s="287"/>
      <c r="I34" s="287"/>
      <c r="J34" s="283">
        <f t="shared" si="3"/>
        <v>3367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3367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3419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3419</v>
      </c>
      <c r="H41" s="288">
        <f t="shared" si="10"/>
        <v>0</v>
      </c>
      <c r="I41" s="288">
        <f t="shared" si="10"/>
        <v>0</v>
      </c>
      <c r="J41" s="283">
        <f t="shared" si="3"/>
        <v>3419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3419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5.75" thickBot="1">
      <c r="A43" s="303"/>
      <c r="B43" s="304" t="s">
        <v>656</v>
      </c>
      <c r="C43" s="305" t="s">
        <v>657</v>
      </c>
      <c r="D43" s="306">
        <f>D19+D20+D22+D28+D41+D42</f>
        <v>8888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8888</v>
      </c>
      <c r="H43" s="306">
        <f t="shared" si="11"/>
        <v>563</v>
      </c>
      <c r="I43" s="306">
        <f t="shared" si="11"/>
        <v>0</v>
      </c>
      <c r="J43" s="306">
        <f t="shared" si="11"/>
        <v>9451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9451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5">
        <f>pdeReportingDate</f>
        <v>46109</v>
      </c>
      <c r="D46" s="635"/>
      <c r="E46" s="635"/>
      <c r="F46" s="635"/>
      <c r="G46" s="635"/>
      <c r="H46" s="635"/>
      <c r="I46" s="635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6" t="str">
        <f>authorName</f>
        <v xml:space="preserve">Счетоводна Кантора Бахарян ЕООД  чрез Такухи Бахарян 
</v>
      </c>
      <c r="D48" s="636"/>
      <c r="E48" s="636"/>
      <c r="F48" s="636"/>
      <c r="G48" s="636"/>
      <c r="H48" s="636"/>
      <c r="I48" s="636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7"/>
      <c r="D50" s="637"/>
      <c r="E50" s="637"/>
      <c r="F50" s="637"/>
      <c r="G50" s="637"/>
      <c r="H50" s="637"/>
      <c r="I50" s="637"/>
    </row>
    <row r="51" spans="2:9">
      <c r="B51" s="614"/>
      <c r="C51" s="634" t="s">
        <v>294</v>
      </c>
      <c r="D51" s="634"/>
      <c r="E51" s="634"/>
      <c r="F51" s="634"/>
      <c r="G51" s="512"/>
      <c r="H51" s="38"/>
      <c r="I51" s="35"/>
    </row>
    <row r="52" spans="2:9">
      <c r="B52" s="614"/>
      <c r="C52" s="634" t="s">
        <v>294</v>
      </c>
      <c r="D52" s="634"/>
      <c r="E52" s="634"/>
      <c r="F52" s="634"/>
      <c r="G52" s="512"/>
      <c r="H52" s="38"/>
      <c r="I52" s="35"/>
    </row>
    <row r="53" spans="2:9">
      <c r="B53" s="614"/>
      <c r="C53" s="634" t="s">
        <v>294</v>
      </c>
      <c r="D53" s="634"/>
      <c r="E53" s="634"/>
      <c r="F53" s="634"/>
      <c r="G53" s="512"/>
      <c r="H53" s="38"/>
      <c r="I53" s="35"/>
    </row>
    <row r="54" spans="2:9">
      <c r="B54" s="614"/>
      <c r="C54" s="634" t="s">
        <v>294</v>
      </c>
      <c r="D54" s="634"/>
      <c r="E54" s="634"/>
      <c r="F54" s="634"/>
      <c r="G54" s="512"/>
      <c r="H54" s="38"/>
      <c r="I54" s="35"/>
    </row>
    <row r="55" spans="2:9">
      <c r="B55" s="614"/>
      <c r="C55" s="634"/>
      <c r="D55" s="634"/>
      <c r="E55" s="634"/>
      <c r="F55" s="634"/>
      <c r="G55" s="512"/>
      <c r="H55" s="38"/>
      <c r="I55" s="35"/>
    </row>
    <row r="56" spans="2:9">
      <c r="B56" s="614"/>
      <c r="C56" s="634"/>
      <c r="D56" s="634"/>
      <c r="E56" s="634"/>
      <c r="F56" s="634"/>
      <c r="G56" s="512"/>
      <c r="H56" s="38"/>
      <c r="I56" s="35"/>
    </row>
    <row r="57" spans="2:9">
      <c r="B57" s="614"/>
      <c r="C57" s="634"/>
      <c r="D57" s="634"/>
      <c r="E57" s="634"/>
      <c r="F57" s="634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61" zoomScale="85" zoomScaleNormal="85" zoomScaleSheetLayoutView="80" workbookViewId="0">
      <selection activeCell="D96" sqref="D96"/>
    </sheetView>
  </sheetViews>
  <sheetFormatPr defaultColWidth="10.73046875" defaultRowHeight="15.4"/>
  <cols>
    <col min="1" max="1" width="52.73046875" style="32" customWidth="1"/>
    <col min="2" max="2" width="10.73046875" style="92" customWidth="1"/>
    <col min="3" max="3" width="17.73046875" style="32" customWidth="1"/>
    <col min="4" max="5" width="15.73046875" style="32" customWidth="1"/>
    <col min="6" max="6" width="16.86328125" style="32" customWidth="1"/>
    <col min="7" max="26" width="10.73046875" style="32" customWidth="1"/>
    <col min="27" max="16384" width="10.730468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СЕЛЕНА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852220791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5.75" thickBot="1">
      <c r="A7" s="103" t="s">
        <v>660</v>
      </c>
      <c r="C7" s="11"/>
      <c r="D7" s="11"/>
      <c r="E7" s="28" t="s">
        <v>26</v>
      </c>
    </row>
    <row r="8" spans="1:8" s="93" customFormat="1" ht="15">
      <c r="A8" s="664" t="s">
        <v>484</v>
      </c>
      <c r="B8" s="666" t="s">
        <v>28</v>
      </c>
      <c r="C8" s="662" t="s">
        <v>661</v>
      </c>
      <c r="D8" s="322" t="s">
        <v>662</v>
      </c>
      <c r="E8" s="323"/>
      <c r="F8" s="105"/>
    </row>
    <row r="9" spans="1:8" s="93" customFormat="1" ht="15">
      <c r="A9" s="665"/>
      <c r="B9" s="667"/>
      <c r="C9" s="663"/>
      <c r="D9" s="108" t="s">
        <v>663</v>
      </c>
      <c r="E9" s="324" t="s">
        <v>664</v>
      </c>
      <c r="F9" s="105"/>
    </row>
    <row r="10" spans="1:8" s="93" customFormat="1" ht="15.7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5.7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443</v>
      </c>
      <c r="D18" s="319">
        <f>+D19+D20</f>
        <v>79</v>
      </c>
      <c r="E18" s="326">
        <f t="shared" si="0"/>
        <v>364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443</v>
      </c>
      <c r="D20" s="325">
        <v>79</v>
      </c>
      <c r="E20" s="326">
        <f t="shared" si="0"/>
        <v>364</v>
      </c>
      <c r="F20" s="110"/>
    </row>
    <row r="21" spans="1:6" ht="15.75" thickBot="1">
      <c r="A21" s="340" t="s">
        <v>683</v>
      </c>
      <c r="B21" s="341" t="s">
        <v>684</v>
      </c>
      <c r="C21" s="388">
        <f>C13+C17+C18</f>
        <v>443</v>
      </c>
      <c r="D21" s="388">
        <f>D13+D17+D18</f>
        <v>79</v>
      </c>
      <c r="E21" s="389">
        <f>E13+E17+E18</f>
        <v>364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5.7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312</v>
      </c>
      <c r="D30" s="325">
        <v>312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6040</v>
      </c>
      <c r="D31" s="325">
        <v>6040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30861</v>
      </c>
      <c r="D32" s="325">
        <v>30861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5.75" thickBot="1">
      <c r="A45" s="345" t="s">
        <v>727</v>
      </c>
      <c r="B45" s="346" t="s">
        <v>728</v>
      </c>
      <c r="C45" s="386">
        <f>C26+C30+C31+C33+C32+C34+C35+C40</f>
        <v>37213</v>
      </c>
      <c r="D45" s="386">
        <f>D26+D30+D31+D33+D32+D34+D35+D40</f>
        <v>37213</v>
      </c>
      <c r="E45" s="387">
        <f>E26+E30+E31+E33+E32+E34+E35+E40</f>
        <v>0</v>
      </c>
      <c r="F45" s="110"/>
    </row>
    <row r="46" spans="1:6" ht="15.75" thickBot="1">
      <c r="A46" s="347" t="s">
        <v>729</v>
      </c>
      <c r="B46" s="348" t="s">
        <v>730</v>
      </c>
      <c r="C46" s="392">
        <f>C45+C23+C21+C11</f>
        <v>37656</v>
      </c>
      <c r="D46" s="392">
        <f>D45+D23+D21+D11</f>
        <v>37292</v>
      </c>
      <c r="E46" s="393">
        <f>E45+E23+E21+E11</f>
        <v>364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5.7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4" t="s">
        <v>484</v>
      </c>
      <c r="B50" s="666" t="s">
        <v>28</v>
      </c>
      <c r="C50" s="668" t="s">
        <v>732</v>
      </c>
      <c r="D50" s="322" t="s">
        <v>733</v>
      </c>
      <c r="E50" s="322"/>
      <c r="F50" s="670" t="s">
        <v>734</v>
      </c>
    </row>
    <row r="51" spans="1:6" s="93" customFormat="1" ht="18" customHeight="1">
      <c r="A51" s="665"/>
      <c r="B51" s="667"/>
      <c r="C51" s="669"/>
      <c r="D51" s="107" t="s">
        <v>663</v>
      </c>
      <c r="E51" s="107" t="s">
        <v>664</v>
      </c>
      <c r="F51" s="671"/>
    </row>
    <row r="52" spans="1:6" s="93" customFormat="1" ht="15.7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0.7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>
        <v>3515</v>
      </c>
      <c r="D64" s="160">
        <v>85</v>
      </c>
      <c r="E64" s="111">
        <f t="shared" si="1"/>
        <v>3430</v>
      </c>
      <c r="F64" s="159"/>
    </row>
    <row r="65" spans="1:6">
      <c r="A65" s="327" t="s">
        <v>754</v>
      </c>
      <c r="B65" s="112" t="s">
        <v>755</v>
      </c>
      <c r="C65" s="160">
        <v>19000</v>
      </c>
      <c r="D65" s="160">
        <v>500</v>
      </c>
      <c r="E65" s="111">
        <f t="shared" si="1"/>
        <v>18500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5.75" thickBot="1">
      <c r="A68" s="340" t="s">
        <v>760</v>
      </c>
      <c r="B68" s="341" t="s">
        <v>761</v>
      </c>
      <c r="C68" s="384">
        <f>C54+C58+C63+C64+C65+C66</f>
        <v>22515</v>
      </c>
      <c r="D68" s="384">
        <f>D54+D58+D63+D64+D65+D66</f>
        <v>585</v>
      </c>
      <c r="E68" s="382">
        <f t="shared" si="1"/>
        <v>21930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229</v>
      </c>
      <c r="D70" s="160"/>
      <c r="E70" s="111">
        <f t="shared" si="1"/>
        <v>229</v>
      </c>
      <c r="F70" s="159"/>
    </row>
    <row r="71" spans="1:6" ht="15.7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122</v>
      </c>
      <c r="D73" s="113">
        <f>SUM(D74:D76)</f>
        <v>122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122</v>
      </c>
      <c r="D76" s="160">
        <v>122</v>
      </c>
      <c r="E76" s="111">
        <f t="shared" si="1"/>
        <v>0</v>
      </c>
      <c r="F76" s="159"/>
    </row>
    <row r="77" spans="1:6" ht="30.7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735</v>
      </c>
      <c r="D82" s="113">
        <f>SUM(D83:D86)</f>
        <v>735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650</v>
      </c>
      <c r="D84" s="160">
        <v>650</v>
      </c>
      <c r="E84" s="111">
        <f t="shared" si="1"/>
        <v>0</v>
      </c>
      <c r="F84" s="159"/>
    </row>
    <row r="85" spans="1:6" ht="30.75">
      <c r="A85" s="327" t="s">
        <v>787</v>
      </c>
      <c r="B85" s="112" t="s">
        <v>788</v>
      </c>
      <c r="C85" s="160">
        <v>85</v>
      </c>
      <c r="D85" s="160">
        <v>85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17483</v>
      </c>
      <c r="D87" s="111">
        <f>SUM(D88:D92)+D96</f>
        <v>17483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15824</v>
      </c>
      <c r="D88" s="160">
        <v>15824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1652</v>
      </c>
      <c r="D89" s="160">
        <v>1652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4</v>
      </c>
      <c r="D91" s="160">
        <v>4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</v>
      </c>
      <c r="D92" s="113">
        <f>SUM(D93:D95)</f>
        <v>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5.75" thickBot="1">
      <c r="A98" s="340" t="s">
        <v>811</v>
      </c>
      <c r="B98" s="341" t="s">
        <v>812</v>
      </c>
      <c r="C98" s="382">
        <f>C87+C82+C77+C73+C97</f>
        <v>18340</v>
      </c>
      <c r="D98" s="382">
        <f>D87+D82+D77+D73+D97</f>
        <v>18340</v>
      </c>
      <c r="E98" s="382">
        <f>E87+E82+E77+E73+E97</f>
        <v>0</v>
      </c>
      <c r="F98" s="383">
        <f>F87+F82+F77+F73+F97</f>
        <v>0</v>
      </c>
    </row>
    <row r="99" spans="1:8" ht="15.75" thickBot="1">
      <c r="A99" s="363" t="s">
        <v>813</v>
      </c>
      <c r="B99" s="364" t="s">
        <v>814</v>
      </c>
      <c r="C99" s="376">
        <f>C98+C70+C68</f>
        <v>41084</v>
      </c>
      <c r="D99" s="376">
        <f>D98+D70+D68</f>
        <v>18925</v>
      </c>
      <c r="E99" s="376">
        <f>E98+E70+E68</f>
        <v>22159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5.7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5.7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5.7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5.7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1" t="s">
        <v>829</v>
      </c>
      <c r="B109" s="661"/>
      <c r="C109" s="661"/>
      <c r="D109" s="661"/>
      <c r="E109" s="661"/>
      <c r="F109" s="661"/>
    </row>
    <row r="111" spans="1:8">
      <c r="A111" s="612" t="s">
        <v>8</v>
      </c>
      <c r="B111" s="635">
        <f>pdeReportingDate</f>
        <v>46109</v>
      </c>
      <c r="C111" s="635"/>
      <c r="D111" s="635"/>
      <c r="E111" s="635"/>
      <c r="F111" s="635"/>
      <c r="G111" s="44"/>
      <c r="H111" s="44"/>
    </row>
    <row r="112" spans="1:8">
      <c r="A112" s="612"/>
      <c r="B112" s="635"/>
      <c r="C112" s="635"/>
      <c r="D112" s="635"/>
      <c r="E112" s="635"/>
      <c r="F112" s="635"/>
      <c r="G112" s="44"/>
      <c r="H112" s="44"/>
    </row>
    <row r="113" spans="1:8">
      <c r="A113" s="613" t="s">
        <v>293</v>
      </c>
      <c r="B113" s="636" t="str">
        <f>authorName</f>
        <v xml:space="preserve">Счетоводна Кантора Бахарян ЕООД  чрез Такухи Бахарян 
</v>
      </c>
      <c r="C113" s="636"/>
      <c r="D113" s="636"/>
      <c r="E113" s="636"/>
      <c r="F113" s="636"/>
      <c r="G113" s="66"/>
      <c r="H113" s="66"/>
    </row>
    <row r="114" spans="1:8">
      <c r="A114" s="613"/>
      <c r="B114" s="636"/>
      <c r="C114" s="636"/>
      <c r="D114" s="636"/>
      <c r="E114" s="636"/>
      <c r="F114" s="636"/>
      <c r="G114" s="66"/>
      <c r="H114" s="66"/>
    </row>
    <row r="115" spans="1:8">
      <c r="A115" s="613" t="s">
        <v>13</v>
      </c>
      <c r="B115" s="637"/>
      <c r="C115" s="637"/>
      <c r="D115" s="637"/>
      <c r="E115" s="637"/>
      <c r="F115" s="637"/>
      <c r="G115" s="68"/>
      <c r="H115" s="68"/>
    </row>
    <row r="116" spans="1:8" ht="15.75" customHeight="1">
      <c r="A116" s="614"/>
      <c r="B116" s="634" t="s">
        <v>294</v>
      </c>
      <c r="C116" s="634"/>
      <c r="D116" s="634"/>
      <c r="E116" s="634"/>
      <c r="F116" s="634"/>
      <c r="G116" s="614"/>
      <c r="H116" s="614"/>
    </row>
    <row r="117" spans="1:8" ht="15.75" customHeight="1">
      <c r="A117" s="614"/>
      <c r="B117" s="634" t="s">
        <v>294</v>
      </c>
      <c r="C117" s="634"/>
      <c r="D117" s="634"/>
      <c r="E117" s="634"/>
      <c r="F117" s="634"/>
      <c r="G117" s="614"/>
      <c r="H117" s="614"/>
    </row>
    <row r="118" spans="1:8" ht="15.75" customHeight="1">
      <c r="A118" s="614"/>
      <c r="B118" s="634" t="s">
        <v>294</v>
      </c>
      <c r="C118" s="634"/>
      <c r="D118" s="634"/>
      <c r="E118" s="634"/>
      <c r="F118" s="634"/>
      <c r="G118" s="614"/>
      <c r="H118" s="614"/>
    </row>
    <row r="119" spans="1:8" ht="15.75" customHeight="1">
      <c r="A119" s="614"/>
      <c r="B119" s="634" t="s">
        <v>294</v>
      </c>
      <c r="C119" s="634"/>
      <c r="D119" s="634"/>
      <c r="E119" s="634"/>
      <c r="F119" s="634"/>
      <c r="G119" s="614"/>
      <c r="H119" s="614"/>
    </row>
    <row r="120" spans="1:8">
      <c r="A120" s="614"/>
      <c r="B120" s="634"/>
      <c r="C120" s="634"/>
      <c r="D120" s="634"/>
      <c r="E120" s="634"/>
      <c r="F120" s="634"/>
      <c r="G120" s="614"/>
      <c r="H120" s="614"/>
    </row>
    <row r="121" spans="1:8">
      <c r="A121" s="614"/>
      <c r="B121" s="634"/>
      <c r="C121" s="634"/>
      <c r="D121" s="634"/>
      <c r="E121" s="634"/>
      <c r="F121" s="634"/>
      <c r="G121" s="614"/>
      <c r="H121" s="614"/>
    </row>
    <row r="122" spans="1:8">
      <c r="A122" s="614"/>
      <c r="B122" s="634"/>
      <c r="C122" s="634"/>
      <c r="D122" s="634"/>
      <c r="E122" s="634"/>
      <c r="F122" s="634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3046875" defaultRowHeight="15.4"/>
  <cols>
    <col min="1" max="1" width="51.86328125" style="32" customWidth="1"/>
    <col min="2" max="2" width="10.73046875" style="92" customWidth="1"/>
    <col min="3" max="7" width="13.73046875" style="32" customWidth="1"/>
    <col min="8" max="9" width="14.73046875" style="32" customWidth="1"/>
    <col min="10" max="20" width="10.73046875" style="32"/>
    <col min="21" max="21" width="13.3984375" style="32" bestFit="1" customWidth="1"/>
    <col min="22" max="16384" width="10.730468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СЕЛЕНА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852220791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5.7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5.7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v>801460</v>
      </c>
      <c r="D13" s="397"/>
      <c r="E13" s="397"/>
      <c r="F13" s="397">
        <v>3365</v>
      </c>
      <c r="G13" s="397"/>
      <c r="H13" s="397"/>
      <c r="I13" s="398">
        <f>F13+G13-H13</f>
        <v>3365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2000</v>
      </c>
      <c r="D17" s="397"/>
      <c r="E17" s="397"/>
      <c r="F17" s="397">
        <v>54</v>
      </c>
      <c r="G17" s="397"/>
      <c r="H17" s="397"/>
      <c r="I17" s="398">
        <f t="shared" si="0"/>
        <v>54</v>
      </c>
    </row>
    <row r="18" spans="1:16" ht="15.75" thickBot="1">
      <c r="A18" s="402" t="s">
        <v>553</v>
      </c>
      <c r="B18" s="403" t="s">
        <v>850</v>
      </c>
      <c r="C18" s="404">
        <f t="shared" ref="C18:H18" si="1">C13+C14+C16+C17</f>
        <v>803460</v>
      </c>
      <c r="D18" s="404">
        <f t="shared" si="1"/>
        <v>0</v>
      </c>
      <c r="E18" s="404">
        <f t="shared" si="1"/>
        <v>0</v>
      </c>
      <c r="F18" s="404">
        <f t="shared" si="1"/>
        <v>3419</v>
      </c>
      <c r="G18" s="404">
        <f t="shared" si="1"/>
        <v>0</v>
      </c>
      <c r="H18" s="404">
        <f t="shared" si="1"/>
        <v>0</v>
      </c>
      <c r="I18" s="405">
        <f t="shared" si="0"/>
        <v>3419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388945</v>
      </c>
      <c r="D20" s="397"/>
      <c r="E20" s="397"/>
      <c r="F20" s="397">
        <v>4500</v>
      </c>
      <c r="G20" s="397"/>
      <c r="H20" s="397"/>
      <c r="I20" s="398">
        <f t="shared" si="0"/>
        <v>4500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5.75" thickBot="1">
      <c r="A27" s="402" t="s">
        <v>556</v>
      </c>
      <c r="B27" s="403" t="s">
        <v>865</v>
      </c>
      <c r="C27" s="404">
        <f t="shared" ref="C27:H27" si="2">SUM(C20:C26)</f>
        <v>388945</v>
      </c>
      <c r="D27" s="404">
        <f t="shared" si="2"/>
        <v>0</v>
      </c>
      <c r="E27" s="404">
        <f t="shared" si="2"/>
        <v>0</v>
      </c>
      <c r="F27" s="404">
        <f t="shared" si="2"/>
        <v>4500</v>
      </c>
      <c r="G27" s="404">
        <f t="shared" si="2"/>
        <v>0</v>
      </c>
      <c r="H27" s="404">
        <f t="shared" si="2"/>
        <v>0</v>
      </c>
      <c r="I27" s="405">
        <f t="shared" si="0"/>
        <v>4500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5">
        <f>pdeReportingDate</f>
        <v>46109</v>
      </c>
      <c r="C31" s="635"/>
      <c r="D31" s="635"/>
      <c r="E31" s="635"/>
      <c r="F31" s="635"/>
      <c r="G31" s="98"/>
      <c r="H31" s="98"/>
      <c r="I31" s="98"/>
    </row>
    <row r="32" spans="1:16">
      <c r="A32" s="612"/>
      <c r="B32" s="635"/>
      <c r="C32" s="635"/>
      <c r="D32" s="635"/>
      <c r="E32" s="635"/>
      <c r="F32" s="635"/>
      <c r="G32" s="98"/>
      <c r="H32" s="98"/>
      <c r="I32" s="98"/>
    </row>
    <row r="33" spans="1:9">
      <c r="A33" s="613" t="s">
        <v>293</v>
      </c>
      <c r="B33" s="636" t="str">
        <f>authorName</f>
        <v xml:space="preserve">Счетоводна Кантора Бахарян ЕООД  чрез Такухи Бахарян 
</v>
      </c>
      <c r="C33" s="636"/>
      <c r="D33" s="636"/>
      <c r="E33" s="636"/>
      <c r="F33" s="636"/>
      <c r="G33" s="98"/>
      <c r="H33" s="98"/>
      <c r="I33" s="98"/>
    </row>
    <row r="34" spans="1:9">
      <c r="A34" s="613"/>
      <c r="B34" s="672"/>
      <c r="C34" s="672"/>
      <c r="D34" s="672"/>
      <c r="E34" s="672"/>
      <c r="F34" s="672"/>
      <c r="G34" s="672"/>
      <c r="H34" s="672"/>
      <c r="I34" s="672"/>
    </row>
    <row r="35" spans="1:9">
      <c r="A35" s="613" t="s">
        <v>13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14"/>
      <c r="B36" s="634" t="s">
        <v>294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614"/>
      <c r="B37" s="634" t="s">
        <v>294</v>
      </c>
      <c r="C37" s="634"/>
      <c r="D37" s="634"/>
      <c r="E37" s="634"/>
      <c r="F37" s="634"/>
      <c r="G37" s="634"/>
      <c r="H37" s="634"/>
      <c r="I37" s="634"/>
    </row>
    <row r="38" spans="1:9" ht="15.75" customHeight="1">
      <c r="A38" s="614"/>
      <c r="B38" s="634" t="s">
        <v>294</v>
      </c>
      <c r="C38" s="634"/>
      <c r="D38" s="634"/>
      <c r="E38" s="634"/>
      <c r="F38" s="634"/>
      <c r="G38" s="634"/>
      <c r="H38" s="634"/>
      <c r="I38" s="634"/>
    </row>
    <row r="39" spans="1:9" ht="15.75" customHeight="1">
      <c r="A39" s="614"/>
      <c r="B39" s="634" t="s">
        <v>294</v>
      </c>
      <c r="C39" s="634"/>
      <c r="D39" s="634"/>
      <c r="E39" s="634"/>
      <c r="F39" s="634"/>
      <c r="G39" s="634"/>
      <c r="H39" s="634"/>
      <c r="I39" s="634"/>
    </row>
    <row r="40" spans="1:9">
      <c r="A40" s="614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614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614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33</vt:i4>
      </vt:variant>
    </vt:vector>
  </HeadingPairs>
  <TitlesOfParts>
    <vt:vector size="46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VCH</cp:lastModifiedBy>
  <cp:revision/>
  <cp:lastPrinted>2026-03-25T20:12:52Z</cp:lastPrinted>
  <dcterms:created xsi:type="dcterms:W3CDTF">2006-09-16T00:00:00Z</dcterms:created>
  <dcterms:modified xsi:type="dcterms:W3CDTF">2026-03-29T22:33:02Z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