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32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<sst xmlns="http://schemas.openxmlformats.org/spreadsheetml/2006/main" count="1852" uniqueCount="663">
  <si>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</si>
  <si>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</si>
  <si>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</si>
  <si>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</si>
  <si>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</si>
  <si>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</si>
  <si>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</si>
  <si>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</si>
  <si>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</si>
  <si>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</si>
  <si>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</si>
  <si>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</si>
  <si>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</si>
  <si>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</si>
  <si>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</si>
  <si>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</si>
  <si>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</si>
  <si>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</si>
  <si>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</si>
  <si>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</si>
  <si>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</si>
  <si>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</si>
  <si>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</si>
  <si>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</si>
  <si>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</si>
  <si>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</si>
  <si>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</si>
  <si>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</si>
  <si>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</si>
  <si>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</si>
  <si>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</si>
  <si>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</si>
  <si>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</si>
  <si>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</si>
  <si>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</si>
  <si>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</si>
  <si>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</si>
  <si>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</si>
  <si>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</si>
  <si>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</si>
  <si>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</si>
  <si>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</si>
  <si>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</si>
  <si>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</si>
  <si>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</si>
  <si>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</si>
  <si>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</si>
  <si>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</si>
  <si>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</si>
  <si>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</si>
  <si>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</si>
  <si>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</si>
  <si>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</si>
  <si>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</si>
  <si>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</si>
  <si>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</si>
  <si>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</si>
  <si>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</si>
  <si>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</si>
  <si>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</si>
  <si>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</si>
  <si>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</si>
  <si>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</si>
  <si>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</si>
  <si>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</si>
  <si>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</si>
  <si>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</si>
  <si>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</si>
  <si>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</si>
  <si>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</si>
  <si>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</si>
  <si>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</si>
  <si>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</si>
  <si>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</si>
  <si>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</si>
  <si>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</si>
  <si>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</si>
  <si>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</si>
  <si>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</si>
  <si>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</si>
  <si>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</si>
  <si>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</si>
  <si>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</si>
  <si>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</si>
  <si>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</si>
  <si>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</si>
  <si>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</si>
  <si>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</si>
  <si>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</si>
  <si>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</si>
  <si>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</si>
  <si>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</si>
  <si>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</si>
  <si>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</si>
  <si>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</si>
  <si>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</si>
  <si>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</si>
  <si>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</si>
  <si>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</si>
  <si>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</si>
  <si>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</si>
  <si>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</si>
  <si>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</si>
  <si>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</si>
  <si>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</si>
  <si>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</si>
  <si>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</si>
  <si>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</si>
  <si>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</si>
  <si>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</si>
  <si>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</si>
  <si>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</si>
  <si>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</si>
  <si>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</si>
  <si>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</si>
  <si>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</si>
  <si>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</si>
  <si>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</si>
  <si>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</si>
  <si>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</si>
  <si>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</si>
  <si>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</si>
  <si>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</si>
  <si>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</si>
  <si>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</si>
  <si>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</si>
  <si>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</si>
  <si>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</si>
  <si>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</si>
  <si>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</si>
  <si>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</si>
  <si>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</si>
  <si>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</si>
  <si>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</si>
  <si>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</si>
  <si>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</si>
  <si>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</si>
  <si>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</si>
  <si>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</si>
  <si>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</si>
  <si>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</si>
  <si>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</si>
  <si>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</si>
  <si>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</si>
  <si>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</si>
  <si>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</si>
  <si>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</si>
  <si>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</si>
  <si>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</si>
  <si>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</si>
  <si>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</si>
  <si>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</si>
  <si>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</si>
  <si>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</si>
  <si>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</si>
  <si>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</si>
  <si>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</si>
  <si>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</si>
  <si>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</si>
  <si>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</si>
  <si>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</si>
  <si>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</si>
  <si>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</si>
  <si>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</si>
  <si>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</si>
  <si>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</si>
  <si>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</si>
  <si>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</si>
  <si>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</si>
  <si>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</si>
  <si>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</si>
  <si>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</si>
  <si>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</si>
  <si>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</si>
  <si>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</si>
  <si>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</si>
  <si>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</si>
  <si>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</si>
  <si>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</si>
  <si>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</si>
  <si>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</si>
  <si>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</si>
  <si>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</si>
  <si>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</si>
  <si>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</si>
  <si>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</si>
  <si>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</si>
  <si>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</si>
  <si>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</si>
  <si>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</si>
  <si>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</si>
  <si>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</si>
  <si>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</si>
  <si>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</si>
  <si>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</si>
  <si>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</si>
  <si>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</si>
  <si>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</si>
  <si>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</si>
  <si>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</si>
  <si>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</si>
  <si>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</si>
  <si>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</si>
  <si>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</si>
  <si>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</si>
  <si>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</si>
  <si>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</si>
  <si>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</si>
  <si>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</si>
  <si>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</si>
  <si>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</si>
  <si>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</si>
  <si>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</si>
  <si>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</si>
  <si>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</si>
  <si>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</si>
  <si>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</si>
  <si>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</si>
  <si>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</si>
  <si>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</si>
  <si>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</si>
  <si>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</si>
  <si>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</si>
  <si>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</si>
  <si>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</si>
  <si>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</si>
  <si>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</si>
  <si>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</si>
  <si>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</si>
  <si>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</si>
  <si>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</si>
  <si>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</si>
  <si>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</si>
  <si>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</si>
  <si>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</si>
  <si>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</si>
  <si>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</si>
  <si>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</si>
  <si>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</si>
  <si>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</si>
  <si>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</si>
  <si>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</si>
  <si>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</si>
  <si>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</si>
  <si>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</si>
  <si>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</si>
  <si>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</si>
  <si>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</si>
  <si>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</si>
  <si>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</si>
  <si>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</si>
  <si>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</si>
  <si>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</si>
  <si>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</si>
  <si>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</si>
  <si>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</si>
  <si>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</si>
  <si>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</si>
  <si>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</si>
  <si>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</si>
  <si>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</si>
  <si>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</si>
  <si>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</si>
  <si>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</si>
  <si>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</si>
  <si>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</si>
  <si>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</si>
  <si>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</si>
  <si>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</si>
  <si>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</si>
  <si>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</si>
  <si>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</si>
  <si>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</si>
  <si>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</si>
  <si>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</si>
  <si>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</si>
  <si>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</si>
  <si>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</si>
  <si>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</si>
  <si>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</si>
  <si>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</si>
  <si>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</si>
  <si>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</si>
  <si>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</si>
  <si>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</si>
  <si>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</si>
  <si>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</si>
  <si>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</si>
  <si>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</si>
  <si>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</si>
  <si>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</si>
  <si>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</si>
  <si>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</si>
  <si>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</si>
  <si>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</si>
  <si>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</si>
  <si>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</si>
  <si>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</si>
  <si>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</si>
  <si>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</si>
  <si>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</si>
  <si>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</si>
  <si>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</si>
  <si>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</si>
  <si>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</si>
  <si>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</si>
  <si>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</si>
  <si>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</si>
  <si>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</si>
  <si>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</si>
  <si>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</si>
  <si>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</si>
  <si>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</si>
  <si>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</si>
  <si>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</si>
  <si>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</si>
  <si>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</si>
  <si>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</si>
  <si>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</si>
  <si>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</si>
  <si>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</si>
  <si>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</si>
  <si>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</si>
  <si>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</si>
  <si>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</si>
  <si>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</si>
  <si>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</si>
  <si>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</si>
  <si>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</si>
  <si>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</si>
  <si>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</si>
  <si>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</si>
  <si>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</si>
  <si>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</si>
  <si>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</si>
  <si>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</si>
  <si>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</si>
  <si>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</si>
  <si>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</si>
  <si>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</si>
  <si>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</si>
  <si>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</si>
  <si>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</si>
  <si>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</si>
  <si>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</si>
  <si>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</si>
  <si>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</si>
  <si>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</si>
  <si>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</si>
  <si>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</si>
  <si>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</si>
  <si>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</si>
  <si>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</si>
  <si>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</si>
  <si>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</si>
  <si>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</si>
  <si>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</si>
  <si>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</si>
  <si>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</si>
  <si>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</si>
  <si>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</si>
  <si>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</si>
  <si>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</si>
  <si>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</si>
  <si>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</si>
  <si>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</si>
  <si>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</si>
  <si>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</si>
  <si>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</si>
  <si>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</si>
  <si>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</si>
  <si>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</si>
  <si>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</si>
  <si>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</si>
  <si>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</si>
  <si>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</si>
  <si>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</si>
  <si>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</si>
  <si>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</si>
  <si>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</si>
  <si>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</si>
  <si>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</si>
  <si>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</si>
  <si>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</si>
  <si>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</si>
  <si>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</si>
  <si>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</si>
  <si>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</si>
  <si>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</si>
  <si>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</si>
  <si>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</si>
  <si>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</si>
  <si>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</si>
  <si>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</si>
  <si>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</si>
  <si>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</si>
  <si>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</si>
  <si>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</si>
  <si>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</si>
  <si>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</si>
  <si>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</si>
  <si>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</si>
  <si>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</si>
  <si>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</si>
  <si>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</si>
  <si>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</si>
  <si>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</si>
  <si>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</si>
  <si>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</si>
  <si>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</si>
  <si>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</si>
  <si>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</si>
  <si>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</si>
  <si>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</si>
  <si>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</si>
  <si>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</si>
  <si>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</si>
  <si>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</si>
  <si>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</si>
  <si>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</si>
  <si>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</si>
  <si>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</si>
  <si>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</si>
  <si>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</si>
  <si>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</si>
  <si>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</si>
  <si>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</si>
  <si>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</si>
  <si>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</si>
  <si>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</si>
  <si>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</si>
  <si>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</si>
  <si>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</si>
  <si>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</si>
  <si>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</si>
  <si>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</si>
  <si>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</si>
  <si>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</si>
  <si>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</si>
  <si>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</si>
  <si>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</si>
  <si>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</si>
  <si>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</si>
  <si>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</si>
  <si>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</si>
  <si>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</si>
  <si>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</si>
  <si>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</si>
  <si>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</si>
  <si>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</si>
  <si>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</si>
  <si>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</si>
  <si>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</si>
  <si>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</si>
  <si>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</si>
  <si>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</si>
  <si>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</si>
  <si>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</si>
  <si>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</si>
  <si>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</si>
  <si>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</si>
  <si>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</si>
  <si>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</si>
  <si>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</si>
  <si>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</si>
  <si>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</si>
  <si>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</si>
  <si>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</si>
  <si>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</si>
  <si>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</si>
  <si>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</si>
  <si>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</si>
  <si>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</si>
  <si>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</si>
  <si>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</si>
  <si>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</si>
  <si>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</si>
  <si>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</si>
  <si>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</si>
  <si>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</si>
  <si>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</si>
  <si>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</si>
  <si>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</si>
  <si>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</si>
  <si>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</si>
  <si>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</si>
  <si>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</si>
  <si>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</si>
  <si>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</si>
  <si>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</si>
  <si>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</si>
  <si>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</si>
  <si>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</si>
  <si>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</si>
  <si>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</si>
  <si>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</si>
  <si>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</si>
  <si>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</si>
  <si>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</si>
  <si>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</si>
  <si>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</si>
  <si>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</si>
  <si>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</si>
  <si>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</si>
  <si>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</si>
  <si>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</si>
  <si>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</si>
  <si>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</si>
  <si>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</si>
  <si>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</si>
  <si>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</si>
  <si>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</si>
  <si>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</si>
  <si>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</si>
  <si>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</si>
  <si>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</si>
  <si>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</si>
  <si>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</si>
  <si>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</si>
  <si>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</si>
  <si>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</si>
  <si>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</si>
  <si>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</si>
  <si>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</si>
  <si>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</si>
  <si>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</si>
  <si>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</si>
  <si>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</si>
  <si>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</si>
  <si>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</si>
  <si>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</si>
  <si>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</si>
  <si>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</si>
  <si>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</si>
  <si>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</si>
  <si>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</si>
  <si>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</si>
  <si>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</si>
  <si>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</si>
  <si>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</si>
  <si>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</si>
  <si>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</si>
  <si>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</si>
  <si>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</si>
  <si>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</si>
  <si>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</si>
  <si>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</si>
  <si>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</si>
  <si>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</si>
  <si>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</si>
  <si>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</si>
  <si>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</si>
  <si>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</si>
  <si>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</si>
  <si>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</si>
  <si>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</si>
  <si>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</si>
  <si>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</si>
  <si>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</si>
  <si>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</si>
  <si>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</si>
  <si>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</si>
  <si>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</si>
  <si>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</si>
  <si>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</si>
  <si>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</si>
  <si>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</si>
  <si>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</si>
  <si>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</si>
  <si>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</si>
  <si>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</si>
  <si>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</si>
  <si>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</si>
  <si>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</si>
  <si>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</si>
  <si>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</si>
  <si>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</si>
  <si>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</si>
  <si>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</si>
  <si>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</si>
  <si>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</si>
  <si>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</si>
  <si>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</si>
  <si>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</si>
  <si>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</si>
  <si>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</si>
  <si>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</si>
  <si>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</si>
  <si>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</si>
  <si>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</si>
  <si>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</si>
  <si>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</si>
  <si>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</si>
  <si>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</si>
  <si>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</si>
  <si>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</si>
  <si>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</si>
  <si>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</si>
  <si>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</si>
  <si>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</si>
  <si>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</si>
  <si>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</si>
  <si>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</si>
  <si>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</si>
  <si>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</si>
  <si>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</si>
  <si>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</si>
  <si>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</si>
  <si>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</si>
  <si>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</si>
  <si>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</si>
  <si>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</si>
  <si>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</si>
  <si>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</si>
  <si>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</si>
  <si>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</si>
  <si>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</si>
  <si>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</si>
  <si>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</si>
  <si>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</si>
  <si>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</si>
  <si>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</si>
  <si>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</si>
  <si>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</si>
  <si>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</si>
  <si>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</si>
  <si>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</si>
  <si>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</si>
  <si>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</si>
  <si>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</si>
  <si>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</si>
  <si>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</si>
  <si>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</si>
  <si>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</si>
  <si>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</si>
  <si>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</si>
  <si>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</si>
  <si>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</si>
  <si>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</si>
  <si>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</si>
  <si>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</si>
  <si>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</si>
  <si>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</si>
  <si>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</si>
  <si>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</si>
  <si>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</si>
  <si>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</si>
  <si>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</si>
  <si>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</si>
  <si>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</si>
  <si>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</si>
  <si>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</si>
  <si>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</si>
  <si>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</si>
  <si>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</si>
  <si>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</si>
  <si>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</si>
  <si>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</si>
  <si>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www.infostock.bg</t>
  </si>
  <si>
    <t>Красимир Стоянов</t>
  </si>
  <si>
    <t>гр. Бургас, ул. Генерал Скобелев № 10, ет. 3</t>
  </si>
  <si>
    <t>+359 889523524</t>
  </si>
  <si>
    <t>Розалия Калвакова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</si>
</sst>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44469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44529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Розалия Калвакова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44469</v>
      </c>
    </row>
    <row r="11" spans="1:2" ht="15.75">
      <c r="A11" s="7" t="s">
        <v>640</v>
      </c>
      <c r="B11" s="316">
        <v>44529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659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660</v>
      </c>
    </row>
    <row r="20" spans="1:2" ht="15.75">
      <c r="A20" s="7" t="s">
        <v>5</v>
      </c>
      <c r="B20" s="315" t="s">
        <v>660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656</v>
      </c>
    </row>
    <row r="24" spans="1:2" ht="15.75">
      <c r="A24" s="10" t="s">
        <v>584</v>
      </c>
      <c r="B24" s="426" t="s">
        <v>657</v>
      </c>
    </row>
    <row r="25" spans="1:2" ht="15.75">
      <c r="A25" s="7" t="s">
        <v>587</v>
      </c>
      <c r="B25" s="427" t="s">
        <v>658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70">
      <selection activeCell="C22" sqref="C2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23380</v>
      </c>
      <c r="H12" s="118">
        <v>23380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23380</v>
      </c>
      <c r="H13" s="118">
        <v>23380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8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23380</v>
      </c>
      <c r="H18" s="348">
        <f>H12+H15+H16+H17</f>
        <v>23380</v>
      </c>
    </row>
    <row r="19" spans="1:8" ht="15.75">
      <c r="A19" s="66" t="s">
        <v>49</v>
      </c>
      <c r="B19" s="68" t="s">
        <v>50</v>
      </c>
      <c r="C19" s="119">
        <v>6</v>
      </c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</v>
      </c>
      <c r="D20" s="336">
        <f>SUM(D12:D19)</f>
        <v>1</v>
      </c>
      <c r="E20" s="66" t="s">
        <v>54</v>
      </c>
      <c r="F20" s="69" t="s">
        <v>55</v>
      </c>
      <c r="G20" s="119">
        <v>13668</v>
      </c>
      <c r="H20" s="118">
        <v>13668</v>
      </c>
    </row>
    <row r="21" spans="1:8" ht="15.75">
      <c r="A21" s="76" t="s">
        <v>56</v>
      </c>
      <c r="B21" s="72" t="s">
        <v>57</v>
      </c>
      <c r="C21" s="244">
        <v>74578</v>
      </c>
      <c r="D21" s="245">
        <v>80594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14540</v>
      </c>
      <c r="H26" s="336">
        <f>H20+H21+H22</f>
        <v>14540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6603</v>
      </c>
      <c r="H28" s="334">
        <f>SUM(H29:H31)</f>
        <v>6245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6937</v>
      </c>
      <c r="H29" s="118">
        <v>6245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-334</v>
      </c>
      <c r="H30" s="118"/>
      <c r="M30" s="74"/>
    </row>
    <row r="31" spans="1:8" ht="15.75">
      <c r="A31" s="66" t="s">
        <v>91</v>
      </c>
      <c r="B31" s="68" t="s">
        <v>92</v>
      </c>
      <c r="C31" s="119">
        <v>9511</v>
      </c>
      <c r="D31" s="118">
        <v>7520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1865</v>
      </c>
      <c r="H32" s="118">
        <v>358</v>
      </c>
      <c r="M32" s="74"/>
    </row>
    <row r="33" spans="1:8" ht="15.75">
      <c r="A33" s="250" t="s">
        <v>99</v>
      </c>
      <c r="B33" s="73" t="s">
        <v>100</v>
      </c>
      <c r="C33" s="335">
        <f>C31+C32</f>
        <v>9511</v>
      </c>
      <c r="D33" s="336">
        <f>D31+D32</f>
        <v>7520</v>
      </c>
      <c r="E33" s="122" t="s">
        <v>101</v>
      </c>
      <c r="F33" s="69" t="s">
        <v>102</v>
      </c>
      <c r="G33" s="119">
        <v>0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8468</v>
      </c>
      <c r="H34" s="336">
        <f>H28+H32+H33</f>
        <v>6603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46388</v>
      </c>
      <c r="H37" s="338">
        <f>H26+H18+H34</f>
        <v>44523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21840</v>
      </c>
      <c r="H45" s="118">
        <v>24724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11735</v>
      </c>
      <c r="H48" s="118">
        <v>13690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53</v>
      </c>
      <c r="H49" s="118">
        <v>18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33628</v>
      </c>
      <c r="H50" s="334">
        <f>SUM(H44:H49)</f>
        <v>38432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</v>
      </c>
      <c r="D55" s="247">
        <v>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84097</v>
      </c>
      <c r="D56" s="340">
        <f>D20+D21+D22+D28+D33+D46+D52+D54+D55</f>
        <v>88116</v>
      </c>
      <c r="E56" s="76" t="s">
        <v>529</v>
      </c>
      <c r="F56" s="75" t="s">
        <v>172</v>
      </c>
      <c r="G56" s="337">
        <f>G50+G52+G53+G54+G55</f>
        <v>33628</v>
      </c>
      <c r="H56" s="338">
        <f>H50+H52+H53+H54+H55</f>
        <v>38432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>
        <v>63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7245</v>
      </c>
      <c r="H60" s="118">
        <v>5667</v>
      </c>
      <c r="M60" s="74"/>
    </row>
    <row r="61" spans="1:8" ht="15.75">
      <c r="A61" s="66" t="s">
        <v>182</v>
      </c>
      <c r="B61" s="68" t="s">
        <v>183</v>
      </c>
      <c r="C61" s="119">
        <v>5316</v>
      </c>
      <c r="D61" s="118"/>
      <c r="E61" s="122" t="s">
        <v>188</v>
      </c>
      <c r="F61" s="69" t="s">
        <v>189</v>
      </c>
      <c r="G61" s="333">
        <f>SUM(G62:G68)</f>
        <v>4938</v>
      </c>
      <c r="H61" s="334">
        <f>SUM(H62:H68)</f>
        <v>3319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645</v>
      </c>
      <c r="H63" s="118">
        <v>645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3528</v>
      </c>
      <c r="H64" s="118">
        <v>2425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5316</v>
      </c>
      <c r="D65" s="336">
        <f>SUM(D59:D64)</f>
        <v>0</v>
      </c>
      <c r="E65" s="66" t="s">
        <v>201</v>
      </c>
      <c r="F65" s="69" t="s">
        <v>202</v>
      </c>
      <c r="G65" s="119">
        <v>55</v>
      </c>
      <c r="H65" s="118">
        <v>155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96</v>
      </c>
      <c r="H66" s="118">
        <v>18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77</v>
      </c>
      <c r="H67" s="118">
        <v>42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537</v>
      </c>
      <c r="H68" s="118">
        <v>34</v>
      </c>
    </row>
    <row r="69" spans="1:8" ht="15.75">
      <c r="A69" s="66" t="s">
        <v>210</v>
      </c>
      <c r="B69" s="68" t="s">
        <v>211</v>
      </c>
      <c r="C69" s="119">
        <v>555</v>
      </c>
      <c r="D69" s="118">
        <v>553</v>
      </c>
      <c r="E69" s="123" t="s">
        <v>79</v>
      </c>
      <c r="F69" s="69" t="s">
        <v>216</v>
      </c>
      <c r="G69" s="119">
        <v>223</v>
      </c>
      <c r="H69" s="118">
        <v>256</v>
      </c>
    </row>
    <row r="70" spans="1:8" ht="15.75">
      <c r="A70" s="66" t="s">
        <v>214</v>
      </c>
      <c r="B70" s="68" t="s">
        <v>215</v>
      </c>
      <c r="C70" s="119"/>
      <c r="D70" s="118">
        <v>2735</v>
      </c>
      <c r="E70" s="66" t="s">
        <v>219</v>
      </c>
      <c r="F70" s="69" t="s">
        <v>220</v>
      </c>
      <c r="G70" s="119">
        <v>6</v>
      </c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12412</v>
      </c>
      <c r="H71" s="336">
        <f>H59+H60+H61+H69+H70</f>
        <v>9305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69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629</v>
      </c>
      <c r="D75" s="118">
        <v>563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1253</v>
      </c>
      <c r="D76" s="336">
        <f>SUM(D68:D75)</f>
        <v>3851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222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12412</v>
      </c>
      <c r="H79" s="338">
        <f>H71+H73+H75+H77</f>
        <v>9305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222</v>
      </c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222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938</v>
      </c>
      <c r="D88" s="118">
        <v>27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591</v>
      </c>
      <c r="D89" s="118">
        <v>265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11</v>
      </c>
      <c r="D91" s="118">
        <v>1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1540</v>
      </c>
      <c r="D92" s="336">
        <f>SUM(D88:D91)</f>
        <v>293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8331</v>
      </c>
      <c r="D94" s="340">
        <f>D65+D76+D85+D92+D93</f>
        <v>4144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92428</v>
      </c>
      <c r="D95" s="342">
        <f>D94+D56</f>
        <v>92260</v>
      </c>
      <c r="E95" s="150" t="s">
        <v>607</v>
      </c>
      <c r="F95" s="257" t="s">
        <v>268</v>
      </c>
      <c r="G95" s="341">
        <f>G37+G40+G56+G79</f>
        <v>92428</v>
      </c>
      <c r="H95" s="342">
        <f>H37+H40+H56+H79</f>
        <v>92260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44529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Розалия Калвакова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tr">
        <f>Начална!B17</f>
        <v>Красимир Стоянов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Width="0" fitToHeight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550</v>
      </c>
      <c r="D12" s="238">
        <v>351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584</v>
      </c>
      <c r="D13" s="238">
        <v>394</v>
      </c>
      <c r="E13" s="116" t="s">
        <v>281</v>
      </c>
      <c r="F13" s="161" t="s">
        <v>282</v>
      </c>
      <c r="G13" s="237">
        <v>18</v>
      </c>
      <c r="H13" s="238">
        <v>10</v>
      </c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>
        <v>2451</v>
      </c>
      <c r="H14" s="238">
        <v>1402</v>
      </c>
    </row>
    <row r="15" spans="1:8" ht="15.75">
      <c r="A15" s="116" t="s">
        <v>287</v>
      </c>
      <c r="B15" s="112" t="s">
        <v>288</v>
      </c>
      <c r="C15" s="237">
        <v>673</v>
      </c>
      <c r="D15" s="238">
        <v>587</v>
      </c>
      <c r="E15" s="166" t="s">
        <v>79</v>
      </c>
      <c r="F15" s="161" t="s">
        <v>289</v>
      </c>
      <c r="G15" s="237">
        <v>2699</v>
      </c>
      <c r="H15" s="238">
        <v>144</v>
      </c>
    </row>
    <row r="16" spans="1:8" ht="15.75">
      <c r="A16" s="116" t="s">
        <v>290</v>
      </c>
      <c r="B16" s="112" t="s">
        <v>291</v>
      </c>
      <c r="C16" s="237">
        <v>119</v>
      </c>
      <c r="D16" s="238">
        <v>121</v>
      </c>
      <c r="E16" s="157" t="s">
        <v>52</v>
      </c>
      <c r="F16" s="185" t="s">
        <v>292</v>
      </c>
      <c r="G16" s="366">
        <f>SUM(G12:G15)</f>
        <v>5168</v>
      </c>
      <c r="H16" s="367">
        <f>SUM(H12:H15)</f>
        <v>1556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v>41</v>
      </c>
      <c r="H18" s="378"/>
    </row>
    <row r="19" spans="1:8" ht="15.75">
      <c r="A19" s="116" t="s">
        <v>299</v>
      </c>
      <c r="B19" s="112" t="s">
        <v>300</v>
      </c>
      <c r="C19" s="237">
        <v>234</v>
      </c>
      <c r="D19" s="238">
        <v>192</v>
      </c>
      <c r="E19" s="116" t="s">
        <v>301</v>
      </c>
      <c r="F19" s="158" t="s">
        <v>302</v>
      </c>
      <c r="G19" s="237">
        <v>41</v>
      </c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2160</v>
      </c>
      <c r="D22" s="367">
        <f>SUM(D12:D18)+D19</f>
        <v>1645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1076</v>
      </c>
      <c r="D25" s="238">
        <v>867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</v>
      </c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107</v>
      </c>
      <c r="D28" s="238">
        <v>120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1184</v>
      </c>
      <c r="D29" s="367">
        <f>SUM(D25:D28)</f>
        <v>987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3344</v>
      </c>
      <c r="D31" s="373">
        <f>D29+D22</f>
        <v>2632</v>
      </c>
      <c r="E31" s="172" t="s">
        <v>521</v>
      </c>
      <c r="F31" s="187" t="s">
        <v>331</v>
      </c>
      <c r="G31" s="174">
        <f>G16+G18+G27</f>
        <v>5209</v>
      </c>
      <c r="H31" s="175">
        <f>H16+H18+H27</f>
        <v>1556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1865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1076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3344</v>
      </c>
      <c r="D36" s="375">
        <f>D31-D34+D35</f>
        <v>2632</v>
      </c>
      <c r="E36" s="183" t="s">
        <v>346</v>
      </c>
      <c r="F36" s="177" t="s">
        <v>347</v>
      </c>
      <c r="G36" s="188">
        <f>G35-G34+G31</f>
        <v>5209</v>
      </c>
      <c r="H36" s="189">
        <f>H35-H34+H31</f>
        <v>1556</v>
      </c>
    </row>
    <row r="37" spans="1:8" ht="15.75">
      <c r="A37" s="182" t="s">
        <v>348</v>
      </c>
      <c r="B37" s="152" t="s">
        <v>349</v>
      </c>
      <c r="C37" s="372">
        <f>IF((G36-C36)&gt;0,G36-C36,0)</f>
        <v>1865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1076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1865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1076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1865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1076</v>
      </c>
    </row>
    <row r="45" spans="1:8" ht="16.5" thickBot="1">
      <c r="A45" s="191" t="s">
        <v>371</v>
      </c>
      <c r="B45" s="192" t="s">
        <v>372</v>
      </c>
      <c r="C45" s="368">
        <f>C36+C38+C42</f>
        <v>5209</v>
      </c>
      <c r="D45" s="369">
        <f>D36+D38+D42</f>
        <v>2632</v>
      </c>
      <c r="E45" s="191" t="s">
        <v>373</v>
      </c>
      <c r="F45" s="193" t="s">
        <v>374</v>
      </c>
      <c r="G45" s="368">
        <f>G42+G36</f>
        <v>5209</v>
      </c>
      <c r="H45" s="369">
        <f>H42+H36</f>
        <v>2632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641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44529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Розалия Калвакова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tr">
        <f>Начална!B17</f>
        <v>Красимир Стоянов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3" sqref="F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4880</v>
      </c>
      <c r="D11" s="118">
        <v>2071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-2320</v>
      </c>
      <c r="D12" s="118">
        <v>-1037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-222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-468</v>
      </c>
      <c r="D14" s="118">
        <v>-605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-862</v>
      </c>
      <c r="D15" s="118">
        <v>-211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-53</v>
      </c>
      <c r="D18" s="118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0</v>
      </c>
      <c r="D19" s="118">
        <v>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392</v>
      </c>
      <c r="D20" s="118">
        <v>392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1347</v>
      </c>
      <c r="D21" s="397">
        <f>SUM(D11:D20)</f>
        <v>603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0</v>
      </c>
      <c r="D23" s="118">
        <v>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0</v>
      </c>
      <c r="D24" s="118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0</v>
      </c>
      <c r="D25" s="118">
        <v>-50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8">
        <v>83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9</v>
      </c>
      <c r="D27" s="118">
        <v>12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8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4026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0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0</v>
      </c>
      <c r="D32" s="118">
        <v>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4035</v>
      </c>
      <c r="D33" s="397">
        <f>SUM(D23:D32)</f>
        <v>55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0</v>
      </c>
      <c r="D37" s="118">
        <v>50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-3264</v>
      </c>
      <c r="D38" s="118">
        <v>-149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-871</v>
      </c>
      <c r="D40" s="118">
        <v>-652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-4135</v>
      </c>
      <c r="D43" s="399">
        <f>SUM(D35:D42)</f>
        <v>-751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1247</v>
      </c>
      <c r="D44" s="228">
        <f>D43+D33+D21</f>
        <v>-93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293</v>
      </c>
      <c r="D45" s="230">
        <v>349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1540</v>
      </c>
      <c r="D46" s="232">
        <f>D45+D44</f>
        <v>256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3" t="s">
        <v>637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44529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Розалия Калвакова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41" t="str">
        <f>Начална!B17</f>
        <v>Красимир Стоянов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L31" sqref="L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23380</v>
      </c>
      <c r="D13" s="322">
        <f>'1-Баланс'!H20</f>
        <v>13668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6603</v>
      </c>
      <c r="J13" s="322">
        <f>'1-Баланс'!H30+'1-Баланс'!H33</f>
        <v>0</v>
      </c>
      <c r="K13" s="323"/>
      <c r="L13" s="322">
        <f>SUM(C13:K13)</f>
        <v>44523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23380</v>
      </c>
      <c r="D17" s="391">
        <f aca="true" t="shared" si="2" ref="D17:M17">D13+D14</f>
        <v>13668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6603</v>
      </c>
      <c r="J17" s="391">
        <f t="shared" si="2"/>
        <v>0</v>
      </c>
      <c r="K17" s="391">
        <f t="shared" si="2"/>
        <v>0</v>
      </c>
      <c r="L17" s="322">
        <f t="shared" si="1"/>
        <v>44523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1865</v>
      </c>
      <c r="J18" s="322">
        <f>+'1-Баланс'!G33</f>
        <v>0</v>
      </c>
      <c r="K18" s="323"/>
      <c r="L18" s="322">
        <f t="shared" si="1"/>
        <v>1865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23380</v>
      </c>
      <c r="D31" s="391">
        <f aca="true" t="shared" si="6" ref="D31:M31">D19+D22+D23+D26+D30+D29+D17+D18</f>
        <v>13668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8468</v>
      </c>
      <c r="J31" s="391">
        <f t="shared" si="6"/>
        <v>0</v>
      </c>
      <c r="K31" s="391">
        <f t="shared" si="6"/>
        <v>0</v>
      </c>
      <c r="L31" s="322">
        <f t="shared" si="1"/>
        <v>46388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23380</v>
      </c>
      <c r="D34" s="325">
        <f t="shared" si="7"/>
        <v>13668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8468</v>
      </c>
      <c r="J34" s="325">
        <f t="shared" si="7"/>
        <v>0</v>
      </c>
      <c r="K34" s="325">
        <f t="shared" si="7"/>
        <v>0</v>
      </c>
      <c r="L34" s="389">
        <f t="shared" si="1"/>
        <v>46388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44529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Розалия Калвакова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41" t="str">
        <f>Начална!B17</f>
        <v>Красимир Стоянов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30.09.2021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92428</v>
      </c>
      <c r="D6" s="413">
        <f aca="true" t="shared" si="0" ref="D6:D15">C6-E6</f>
        <v>0</v>
      </c>
      <c r="E6" s="412">
        <f>'1-Баланс'!G95</f>
        <v>92428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46388</v>
      </c>
      <c r="D7" s="413">
        <f t="shared" si="0"/>
        <v>23008</v>
      </c>
      <c r="E7" s="412">
        <f>'1-Баланс'!G18</f>
        <v>23380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1865</v>
      </c>
      <c r="D8" s="413">
        <f t="shared" si="0"/>
        <v>0</v>
      </c>
      <c r="E8" s="412">
        <f>ABS('2-Отчет за доходите'!C44)-ABS('2-Отчет за доходите'!G44)</f>
        <v>1865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293</v>
      </c>
      <c r="D9" s="413">
        <f t="shared" si="0"/>
        <v>0</v>
      </c>
      <c r="E9" s="412">
        <f>'3-Отчет за паричния поток'!C45</f>
        <v>293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1540</v>
      </c>
      <c r="D10" s="413">
        <f t="shared" si="0"/>
        <v>0</v>
      </c>
      <c r="E10" s="412">
        <f>'3-Отчет за паричния поток'!C46</f>
        <v>1540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46388</v>
      </c>
      <c r="D11" s="413">
        <f t="shared" si="0"/>
        <v>0</v>
      </c>
      <c r="E11" s="412">
        <f>'4-Отчет за собствения капитал'!L34</f>
        <v>46388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0.360874613003096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0.040204363197378634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0.040508253692441355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0.020177868178474057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1.5577153110047848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0.6712052852078634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0.24291008701256847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0.14195939413470834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0.12407347728005157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0.06468004155141988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0.05591379235729432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0.4202659468106379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0.9924980598430629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0.4981174535854936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2941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0.06340001724583944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0.564599731234402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15.654539272356342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6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74578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9511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9511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84097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5316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5316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555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69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629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1253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222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222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222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938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591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11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1540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8331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92428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23380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23380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23380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13668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14540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6603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6937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-334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1865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8468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46388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21840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11735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53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33628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33628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7245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4938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645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3528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55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96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77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537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223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6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12412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12412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92428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550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584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673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119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234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2160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1076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107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1184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3344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1865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3344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1865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1865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1865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5209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18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2451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2699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5168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41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41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5209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5209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5209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4880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-2320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-222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-468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-862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-53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392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1347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9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4026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4035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-3264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-871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-4135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1247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293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1540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23380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23380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23380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23380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13668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13668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13668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13668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6603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6603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1865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8468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8468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44523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44523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1865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46388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46388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2021-11-29T13:15:27Z</cp:lastPrinted>
  <dcterms:created xsi:type="dcterms:W3CDTF">2006-09-16T00:00:00Z</dcterms:created>
  <dcterms:modified xsi:type="dcterms:W3CDTF">2021-11-29T13:34:00Z</dcterms:modified>
  <cp:category/>
  <cp:version/>
  <cp:contentType/>
  <cp:contentStatus/>
</cp:coreProperties>
</file>