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<sst xmlns="http://schemas.openxmlformats.org/spreadsheetml/2006/main" count="4318" uniqueCount="999">
  <si>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</si>
  <si>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</si>
  <si>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</si>
  <si>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</si>
  <si>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</si>
  <si>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</si>
  <si>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</si>
  <si>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</si>
  <si>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</si>
  <si>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</si>
  <si>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</si>
  <si>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</si>
  <si>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</si>
  <si>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</si>
  <si>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</si>
  <si>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</si>
  <si>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</si>
  <si>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</si>
  <si>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</si>
  <si>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</si>
  <si>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</si>
  <si>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</si>
  <si>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</si>
  <si>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</si>
  <si>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</si>
  <si>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</si>
  <si>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</si>
  <si>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</si>
  <si>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</si>
  <si>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</si>
  <si>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</si>
  <si>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</si>
  <si>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</si>
  <si>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</si>
  <si>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</si>
  <si>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</si>
  <si>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</si>
  <si>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</si>
  <si>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</si>
  <si>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</si>
  <si>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</si>
  <si>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</si>
  <si>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</si>
  <si>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</si>
  <si>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</si>
  <si>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</si>
  <si>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</si>
  <si>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</si>
  <si>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</si>
  <si>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</si>
  <si>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</si>
  <si>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</si>
  <si>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</si>
  <si>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</si>
  <si>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</si>
  <si>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</si>
  <si>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</si>
  <si>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</si>
  <si>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</si>
  <si>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</si>
  <si>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</si>
  <si>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</si>
  <si>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</si>
  <si>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</si>
  <si>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</si>
  <si>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</si>
  <si>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</si>
  <si>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</si>
  <si>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</si>
  <si>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</si>
  <si>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</si>
  <si>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</si>
  <si>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</si>
  <si>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</si>
  <si>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</si>
  <si>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</si>
  <si>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</si>
  <si>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</si>
  <si>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</si>
  <si>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</si>
  <si>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</si>
  <si>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</si>
  <si>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</si>
  <si>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</si>
  <si>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</si>
  <si>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</si>
  <si>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</si>
  <si>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</si>
  <si>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</si>
  <si>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</si>
  <si>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</si>
  <si>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</si>
  <si>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</si>
  <si>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</si>
  <si>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</si>
  <si>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</si>
  <si>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</si>
  <si>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</si>
  <si>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</si>
  <si>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</si>
  <si>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</si>
  <si>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</si>
  <si>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</si>
  <si>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</si>
  <si>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</si>
  <si>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</si>
  <si>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</si>
  <si>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</si>
  <si>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</si>
  <si>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</si>
  <si>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</si>
  <si>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</si>
  <si>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</si>
  <si>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</si>
  <si>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</si>
  <si>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</si>
  <si>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</si>
  <si>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</si>
  <si>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</si>
  <si>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</si>
  <si>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</si>
  <si>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</si>
  <si>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</si>
  <si>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</si>
  <si>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</si>
  <si>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</si>
  <si>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</si>
  <si>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</si>
  <si>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</si>
  <si>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</si>
  <si>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</si>
  <si>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</si>
  <si>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</si>
  <si>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</si>
  <si>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</si>
  <si>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</si>
  <si>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</si>
  <si>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</si>
  <si>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</si>
  <si>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</si>
  <si>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</si>
  <si>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</si>
  <si>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</si>
  <si>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</si>
  <si>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</si>
  <si>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</si>
  <si>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</si>
  <si>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</si>
  <si>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</si>
  <si>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</si>
  <si>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</si>
  <si>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</si>
  <si>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</si>
  <si>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</si>
  <si>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</si>
  <si>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</si>
  <si>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</si>
  <si>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</si>
  <si>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</si>
  <si>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</si>
  <si>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</si>
  <si>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</si>
  <si>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</si>
  <si>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</si>
  <si>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</si>
  <si>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</si>
  <si>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</si>
  <si>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</si>
  <si>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</si>
  <si>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</si>
  <si>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</si>
  <si>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</si>
  <si>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</si>
  <si>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</si>
  <si>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</si>
  <si>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</si>
  <si>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</si>
  <si>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</si>
  <si>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</si>
  <si>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</si>
  <si>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</si>
  <si>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</si>
  <si>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</si>
  <si>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</si>
  <si>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</si>
  <si>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</si>
  <si>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</si>
  <si>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</si>
  <si>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</si>
  <si>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</si>
  <si>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</si>
  <si>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</si>
  <si>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</si>
  <si>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</si>
  <si>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</si>
  <si>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</si>
  <si>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</si>
  <si>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</si>
  <si>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</si>
  <si>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</si>
  <si>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</si>
  <si>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</si>
  <si>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</si>
  <si>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</si>
  <si>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</si>
  <si>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</si>
  <si>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</si>
  <si>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</si>
  <si>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</si>
  <si>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</si>
  <si>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</si>
  <si>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</si>
  <si>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</si>
  <si>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</si>
  <si>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</si>
  <si>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</si>
  <si>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</si>
  <si>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</si>
  <si>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</si>
  <si>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</si>
  <si>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</si>
  <si>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</si>
  <si>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</si>
  <si>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</si>
  <si>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</si>
  <si>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</si>
  <si>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</si>
  <si>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</si>
  <si>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</si>
  <si>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</si>
  <si>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</si>
  <si>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</si>
  <si>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</si>
  <si>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</si>
  <si>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</si>
  <si>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</si>
  <si>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</si>
  <si>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</si>
  <si>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</si>
  <si>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</si>
  <si>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</si>
  <si>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</si>
  <si>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</si>
  <si>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</si>
  <si>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</si>
  <si>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</si>
  <si>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</si>
  <si>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</si>
  <si>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</si>
  <si>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</si>
  <si>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</si>
  <si>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</si>
  <si>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</si>
  <si>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</si>
  <si>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</si>
  <si>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</si>
  <si>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</si>
  <si>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</si>
  <si>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</si>
  <si>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</si>
  <si>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</si>
  <si>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</si>
  <si>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</si>
  <si>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</si>
  <si>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</si>
  <si>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</si>
  <si>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</si>
  <si>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</si>
  <si>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</si>
  <si>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</si>
  <si>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</si>
  <si>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</si>
  <si>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</si>
  <si>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</si>
  <si>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</si>
  <si>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</si>
  <si>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</si>
  <si>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</si>
  <si>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</si>
  <si>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</si>
  <si>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</si>
  <si>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</si>
  <si>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</si>
  <si>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</si>
  <si>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</si>
  <si>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</si>
  <si>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</si>
  <si>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</si>
  <si>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</si>
  <si>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</si>
  <si>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</si>
  <si>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</si>
  <si>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</si>
  <si>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</si>
  <si>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</si>
  <si>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</si>
  <si>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</si>
  <si>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</si>
  <si>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</si>
  <si>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</si>
  <si>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</si>
  <si>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</si>
  <si>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</si>
  <si>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</si>
  <si>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</si>
  <si>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</si>
  <si>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</si>
  <si>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</si>
  <si>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</si>
  <si>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</si>
  <si>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</si>
  <si>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</si>
  <si>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</si>
  <si>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</si>
  <si>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</si>
  <si>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</si>
  <si>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</si>
  <si>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</si>
  <si>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</si>
  <si>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</si>
  <si>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</si>
  <si>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</si>
  <si>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</si>
  <si>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</si>
  <si>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</si>
  <si>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</si>
  <si>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</si>
  <si>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</si>
  <si>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</si>
  <si>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</si>
  <si>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</si>
  <si>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</si>
  <si>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</si>
  <si>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</si>
  <si>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</si>
  <si>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</si>
  <si>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</si>
  <si>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</si>
  <si>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</si>
  <si>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</si>
  <si>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</si>
  <si>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</si>
  <si>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</si>
  <si>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</si>
  <si>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</si>
  <si>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</si>
  <si>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</si>
  <si>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</si>
  <si>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</si>
  <si>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</si>
  <si>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</si>
  <si>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</si>
  <si>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</si>
  <si>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</si>
  <si>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</si>
  <si>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</si>
  <si>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</si>
  <si>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</si>
  <si>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</si>
  <si>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</si>
  <si>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</si>
  <si>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</si>
  <si>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</si>
  <si>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</si>
  <si>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</si>
  <si>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</si>
  <si>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</si>
  <si>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</si>
  <si>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</si>
  <si>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</si>
  <si>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</si>
  <si>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</si>
  <si>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</si>
  <si>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</si>
  <si>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</si>
  <si>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</si>
  <si>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</si>
  <si>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</si>
  <si>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</si>
  <si>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</si>
  <si>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</si>
  <si>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</si>
  <si>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</si>
  <si>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</si>
  <si>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</si>
  <si>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</si>
  <si>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</si>
  <si>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</si>
  <si>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</si>
  <si>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</si>
  <si>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</si>
  <si>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</si>
  <si>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</si>
  <si>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</si>
  <si>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</si>
  <si>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</si>
  <si>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</si>
  <si>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</si>
  <si>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</si>
  <si>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</si>
  <si>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</si>
  <si>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</si>
  <si>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</si>
  <si>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</si>
  <si>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</si>
  <si>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</si>
  <si>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</si>
  <si>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</si>
  <si>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</si>
  <si>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</si>
  <si>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</si>
  <si>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</si>
  <si>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</si>
  <si>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</si>
  <si>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</si>
  <si>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</si>
  <si>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</si>
  <si>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</si>
  <si>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</si>
  <si>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</si>
  <si>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</si>
  <si>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</si>
  <si>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</si>
  <si>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</si>
  <si>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</si>
  <si>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</si>
  <si>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</si>
  <si>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</si>
  <si>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</si>
  <si>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</si>
  <si>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</si>
  <si>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</si>
  <si>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</si>
  <si>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</si>
  <si>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</si>
  <si>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</si>
  <si>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</si>
  <si>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</si>
  <si>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</si>
  <si>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</si>
  <si>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</si>
  <si>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</si>
  <si>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</si>
  <si>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</si>
  <si>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</si>
  <si>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</si>
  <si>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</si>
  <si>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</si>
  <si>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</si>
  <si>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</si>
  <si>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</si>
  <si>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</si>
  <si>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</si>
  <si>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</si>
  <si>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</si>
  <si>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</si>
  <si>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</si>
  <si>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</si>
  <si>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</si>
  <si>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</si>
  <si>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</si>
  <si>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</si>
  <si>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</si>
  <si>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</si>
  <si>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</si>
  <si>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</si>
  <si>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</si>
  <si>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</si>
  <si>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</si>
  <si>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</si>
  <si>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</si>
  <si>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</si>
  <si>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</si>
  <si>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</si>
  <si>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</si>
  <si>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</si>
  <si>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</si>
  <si>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</si>
  <si>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</si>
  <si>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</si>
  <si>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</si>
  <si>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</si>
  <si>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</si>
  <si>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</si>
  <si>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</si>
  <si>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</si>
  <si>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</si>
  <si>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</si>
  <si>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</si>
  <si>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</si>
  <si>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</si>
  <si>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</si>
  <si>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</si>
  <si>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</si>
  <si>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</si>
  <si>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</si>
  <si>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</si>
  <si>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</si>
  <si>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</si>
  <si>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</si>
  <si>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</si>
  <si>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</si>
  <si>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</si>
  <si>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</si>
  <si>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</si>
  <si>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</si>
  <si>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</si>
  <si>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</si>
  <si>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</si>
  <si>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</si>
  <si>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</si>
  <si>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</si>
  <si>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</si>
  <si>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</si>
  <si>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</si>
  <si>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</si>
  <si>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</si>
  <si>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</si>
  <si>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</si>
  <si>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</si>
  <si>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</si>
  <si>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</si>
  <si>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</si>
  <si>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</si>
  <si>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</si>
  <si>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</si>
  <si>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</si>
  <si>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</si>
  <si>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</si>
  <si>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</si>
  <si>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</si>
  <si>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</si>
  <si>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</si>
  <si>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</si>
  <si>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</si>
  <si>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</si>
  <si>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</si>
  <si>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</si>
  <si>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</si>
  <si>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</si>
  <si>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</si>
  <si>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</si>
  <si>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</si>
  <si>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</si>
  <si>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</si>
  <si>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</si>
  <si>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</si>
  <si>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</si>
  <si>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</si>
  <si>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</si>
  <si>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</si>
  <si>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</si>
  <si>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</si>
  <si>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</si>
  <si>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</si>
  <si>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</si>
  <si>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</si>
  <si>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</si>
  <si>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</si>
  <si>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</si>
  <si>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</si>
  <si>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</si>
  <si>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</si>
  <si>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</si>
  <si>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</si>
  <si>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</si>
  <si>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</si>
  <si>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</si>
  <si>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</si>
  <si>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</si>
  <si>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</si>
  <si>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</si>
  <si>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</si>
  <si>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</si>
  <si>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</si>
  <si>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</si>
  <si>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</si>
  <si>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</si>
  <si>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</si>
  <si>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</si>
  <si>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</si>
  <si>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</si>
  <si>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</si>
  <si>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</si>
  <si>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</si>
  <si>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</si>
  <si>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</si>
  <si>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</si>
  <si>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</si>
  <si>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</si>
  <si>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</si>
  <si>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</si>
  <si>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</si>
  <si>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</si>
  <si>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</si>
  <si>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</si>
  <si>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</si>
  <si>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</si>
  <si>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</si>
  <si>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</si>
  <si>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</si>
  <si>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</si>
  <si>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</si>
  <si>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</si>
  <si>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</si>
  <si>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</si>
  <si>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</si>
  <si>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</si>
  <si>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</si>
  <si>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</si>
  <si>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</si>
  <si>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</si>
  <si>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</si>
  <si>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</si>
  <si>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</si>
  <si>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</si>
  <si>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</si>
  <si>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</si>
  <si>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</si>
  <si>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</si>
  <si>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</si>
  <si>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</si>
  <si>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</si>
  <si>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</si>
  <si>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</si>
  <si>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</si>
  <si>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</si>
  <si>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</si>
  <si>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</si>
  <si>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</si>
  <si>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</si>
  <si>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</si>
  <si>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</si>
  <si>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</si>
  <si>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</si>
  <si>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</si>
  <si>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</si>
  <si>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</si>
  <si>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</si>
  <si>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</si>
  <si>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</si>
  <si>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</si>
  <si>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</si>
  <si>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</si>
  <si>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</si>
  <si>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</si>
  <si>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</si>
  <si>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</si>
  <si>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</si>
  <si>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</si>
  <si>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</si>
  <si>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</si>
  <si>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</si>
  <si>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</si>
  <si>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</si>
  <si>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</si>
  <si>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</si>
  <si>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</si>
  <si>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</si>
  <si>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</si>
  <si>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</si>
  <si>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</si>
  <si>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</si>
  <si>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</si>
  <si>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</si>
  <si>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</si>
  <si>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</si>
  <si>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</si>
  <si>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</si>
  <si>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</si>
  <si>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</si>
  <si>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</si>
  <si>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</si>
  <si>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</si>
  <si>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</si>
  <si>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</si>
  <si>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</si>
  <si>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</si>
  <si>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</si>
  <si>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</si>
  <si>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</si>
  <si>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</si>
  <si>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</si>
  <si>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</si>
  <si>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</si>
  <si>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</si>
  <si>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</si>
  <si>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</si>
  <si>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</si>
  <si>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</si>
  <si>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</si>
  <si>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</si>
  <si>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</si>
  <si>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</si>
  <si>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</si>
  <si>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</si>
  <si>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</si>
  <si>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</si>
  <si>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</si>
  <si>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</si>
  <si>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</si>
  <si>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</si>
  <si>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</si>
  <si>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</si>
  <si>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</si>
  <si>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</si>
  <si>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</si>
  <si>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</si>
  <si>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</si>
  <si>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</si>
  <si>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</si>
  <si>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</si>
  <si>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</si>
  <si>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</si>
  <si>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</si>
  <si>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</si>
  <si>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</si>
  <si>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</si>
  <si>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</si>
  <si>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</si>
  <si>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</si>
  <si>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</si>
  <si>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</si>
  <si>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</si>
  <si>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</si>
  <si>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</si>
  <si>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</si>
  <si>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</si>
  <si>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</si>
  <si>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</si>
  <si>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</si>
  <si>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</si>
  <si>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</si>
  <si>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</si>
  <si>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</si>
  <si>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</si>
  <si>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</si>
  <si>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</si>
  <si>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</si>
  <si>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</si>
  <si>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</si>
  <si>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</si>
  <si>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</si>
  <si>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</si>
  <si>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</si>
  <si>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</si>
  <si>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</si>
  <si>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</si>
  <si>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</si>
  <si>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</si>
  <si>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</si>
  <si>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</si>
  <si>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</si>
  <si>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</si>
  <si>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</si>
  <si>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</si>
  <si>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</si>
  <si>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</si>
  <si>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</si>
  <si>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</si>
  <si>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</si>
  <si>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</si>
  <si>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</si>
  <si>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</si>
  <si>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</si>
  <si>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</si>
  <si>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</si>
  <si>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</si>
  <si>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</si>
  <si>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</si>
  <si>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</si>
  <si>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</si>
  <si>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</si>
  <si>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</si>
  <si>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</si>
  <si>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</si>
  <si>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</si>
  <si>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</si>
  <si>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</si>
  <si>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</si>
  <si>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</si>
  <si>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</si>
  <si>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</si>
  <si>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</si>
  <si>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</si>
  <si>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</si>
  <si>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</si>
  <si>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</si>
  <si>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</si>
  <si>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</si>
  <si>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</si>
  <si>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</si>
  <si>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</si>
  <si>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</si>
  <si>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</si>
  <si>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</si>
  <si>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</si>
  <si>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</si>
  <si>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</si>
  <si>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</si>
  <si>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</si>
  <si>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</si>
  <si>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</si>
  <si>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</si>
  <si>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</si>
  <si>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</si>
  <si>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</si>
  <si>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</si>
  <si>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</si>
  <si>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</si>
  <si>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</si>
  <si>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</si>
  <si>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</si>
  <si>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</si>
  <si>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</si>
  <si>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</si>
  <si>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</si>
  <si>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</si>
  <si>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</si>
  <si>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</si>
  <si>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</si>
  <si>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</si>
  <si>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</si>
  <si>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</si>
  <si>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</si>
  <si>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</si>
  <si>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</si>
  <si>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</si>
  <si>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</si>
  <si>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</si>
  <si>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</si>
  <si>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</si>
  <si>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</si>
  <si>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</si>
  <si>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</si>
  <si>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</si>
  <si>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</si>
  <si>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</si>
  <si>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</si>
  <si>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</si>
  <si>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</si>
  <si>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</si>
  <si>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</si>
  <si>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</si>
  <si>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</si>
  <si>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</si>
  <si>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</si>
  <si>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</si>
  <si>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</si>
  <si>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</si>
  <si>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</si>
  <si>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</si>
  <si>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</si>
  <si>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</si>
  <si>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</si>
  <si>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</si>
  <si>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</si>
  <si>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</si>
  <si>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</si>
  <si>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</si>
  <si>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</si>
  <si>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</si>
  <si>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</si>
  <si>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</si>
  <si>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</si>
  <si>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</si>
  <si>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</si>
  <si>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</si>
  <si>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</si>
  <si>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</si>
  <si>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</si>
  <si>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</si>
  <si>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</si>
  <si>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</si>
  <si>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</si>
  <si>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</si>
  <si>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</si>
  <si>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</si>
  <si>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</si>
  <si>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</si>
  <si>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</si>
  <si>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</si>
  <si>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</si>
  <si>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</si>
  <si>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</si>
  <si>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</si>
  <si>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</si>
  <si>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</si>
  <si>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</si>
  <si>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</si>
  <si>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</si>
  <si>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</si>
  <si>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</si>
  <si>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</si>
  <si>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</si>
  <si>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</si>
  <si>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</si>
  <si>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</si>
  <si>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</si>
  <si>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</si>
  <si>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</si>
  <si>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</si>
  <si>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</si>
  <si>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</si>
  <si>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</si>
  <si>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</si>
  <si>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</si>
  <si>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</si>
  <si>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</si>
  <si>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</si>
  <si>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</si>
  <si>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</si>
  <si>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</si>
  <si>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</si>
  <si>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</si>
  <si>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</si>
  <si>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</si>
  <si>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</si>
  <si>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</si>
  <si>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</si>
  <si>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</si>
  <si>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</si>
  <si>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</si>
  <si>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</si>
  <si>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</si>
  <si>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</si>
  <si>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</si>
  <si>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</si>
  <si>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</si>
  <si>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</si>
  <si>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</si>
  <si>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</si>
  <si>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</si>
  <si>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</si>
  <si>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</si>
  <si>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</si>
  <si>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</si>
  <si>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</si>
  <si>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</si>
  <si>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</si>
  <si>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</si>
  <si>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</si>
  <si>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</si>
  <si>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</si>
  <si>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</si>
  <si>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</si>
  <si>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</si>
  <si>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</si>
  <si>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</si>
  <si>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</si>
  <si>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</si>
  <si>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</si>
  <si>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</si>
  <si>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</si>
  <si>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</si>
  <si>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</si>
  <si>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</si>
  <si>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</si>
  <si>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</si>
  <si>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</si>
  <si>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</si>
  <si>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</si>
  <si>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</si>
  <si>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</si>
  <si>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</si>
  <si>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</si>
  <si>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</si>
  <si>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</si>
  <si>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</si>
  <si>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</si>
  <si>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</si>
  <si>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</si>
  <si>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</si>
  <si>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</si>
  <si>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</si>
  <si>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</si>
  <si>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</si>
  <si>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</si>
  <si>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</si>
  <si>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</si>
  <si>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</si>
  <si>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</si>
  <si>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</si>
  <si>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</si>
  <si>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</si>
  <si>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</si>
  <si>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</si>
  <si>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</si>
  <si>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</si>
  <si>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Риъл Булленд АД</t>
  </si>
  <si>
    <t>202442058</t>
  </si>
  <si>
    <t>Валентин Стоилов</t>
  </si>
  <si>
    <t>Изпълнителен директор</t>
  </si>
  <si>
    <t>0359 88 8906450</t>
  </si>
  <si>
    <t>office@realbulland,eu</t>
  </si>
  <si>
    <t>http://www.realbulland.eu/</t>
  </si>
  <si>
    <t>Мария Николова</t>
  </si>
  <si>
    <t>счетоводител</t>
  </si>
  <si>
    <t>гр.София, район „Триадица“, ул. Алабин №36,  ет.4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</si>
</sst>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10337</v>
      </c>
      <c r="D6" s="675">
        <f aca="true" t="shared" si="0" ref="D6:D15">C6-E6</f>
        <v>0</v>
      </c>
      <c r="E6" s="674">
        <f>'1-Баланс'!G95</f>
        <v>10337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10135</v>
      </c>
      <c r="D7" s="675">
        <f t="shared" si="0"/>
        <v>2084</v>
      </c>
      <c r="E7" s="674">
        <f>'1-Баланс'!G18</f>
        <v>8051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828</v>
      </c>
      <c r="D8" s="675">
        <f t="shared" si="0"/>
        <v>0</v>
      </c>
      <c r="E8" s="674">
        <f>ABS('2-Отчет за доходите'!C44)-ABS('2-Отчет за доходите'!G44)</f>
        <v>828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341</v>
      </c>
      <c r="D9" s="675">
        <f t="shared" si="0"/>
        <v>0</v>
      </c>
      <c r="E9" s="674">
        <f>'3-Отчет за паричния поток'!C45</f>
        <v>341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2450</v>
      </c>
      <c r="D10" s="675">
        <f t="shared" si="0"/>
        <v>0</v>
      </c>
      <c r="E10" s="674">
        <f>'3-Отчет за паричния поток'!C46</f>
        <v>2450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10135</v>
      </c>
      <c r="D11" s="675">
        <f t="shared" si="0"/>
        <v>0</v>
      </c>
      <c r="E11" s="674">
        <f>'4-Отчет за собствения капитал'!L34</f>
        <v>10135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3.780821917808219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0.08169708929452393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4.099009900990099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0.08010060946115895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4.196911196911197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12.603960396039604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12.603960396039604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12.128712871287128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12.128712871287128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0.0281093569503273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0.021186030763277547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0.019930932412432167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0.019541453032794816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0.08169708929452393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0.7626494940202392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0.2436670687575392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7791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7791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84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2449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2450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2546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10337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8051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8051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609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113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722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534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534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828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1362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10135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199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10337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201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57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58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259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828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259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828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828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828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1087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217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219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868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868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1087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1087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172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-111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-282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-282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2436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2375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2109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341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2450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2450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6020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6020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2031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2031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8051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8051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203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203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406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406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609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609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88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113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113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870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870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828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-276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1362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1362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188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6930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6930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828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2437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2437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10135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10135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50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54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6698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6752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282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282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50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50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6980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6984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868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868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57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57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7791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7795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4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4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7791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7791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84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96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84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199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202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202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199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8051</v>
      </c>
      <c r="H12" s="196">
        <v>6020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50</v>
      </c>
      <c r="E18" s="481" t="s">
        <v>47</v>
      </c>
      <c r="F18" s="480" t="s">
        <v>48</v>
      </c>
      <c r="G18" s="609">
        <f>G12+G15+G16+G17</f>
        <v>8051</v>
      </c>
      <c r="H18" s="610">
        <f>H12+H15+H16+H17</f>
        <v>6020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51</v>
      </c>
      <c r="E20" s="89" t="s">
        <v>54</v>
      </c>
      <c r="F20" s="93" t="s">
        <v>55</v>
      </c>
      <c r="G20" s="197">
        <v>609</v>
      </c>
      <c r="H20" s="196">
        <v>203</v>
      </c>
    </row>
    <row r="21" spans="1:8" ht="15.75">
      <c r="A21" s="100" t="s">
        <v>56</v>
      </c>
      <c r="B21" s="96" t="s">
        <v>57</v>
      </c>
      <c r="C21" s="476">
        <v>7791</v>
      </c>
      <c r="D21" s="476">
        <v>6698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</v>
      </c>
      <c r="H22" s="614">
        <f>SUM(H23:H25)</f>
        <v>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113</v>
      </c>
      <c r="H23" s="196">
        <v>25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722</v>
      </c>
      <c r="H26" s="598">
        <f>H20+H21+H22</f>
        <v>228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534</v>
      </c>
      <c r="H28" s="596">
        <f>SUM(H29:H31)</f>
        <v>-188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-188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828</v>
      </c>
      <c r="H32" s="197">
        <v>870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1362</v>
      </c>
      <c r="H34" s="598">
        <f>H28+H32+H33</f>
        <v>682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10135</v>
      </c>
      <c r="H37" s="600">
        <f>H26+H18+H34</f>
        <v>6930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7791</v>
      </c>
      <c r="D56" s="602">
        <f>D20+D21+D22+D28+D33+D46+D52+D54+D55</f>
        <v>6749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3</v>
      </c>
    </row>
    <row r="69" spans="1:8" ht="15.75">
      <c r="A69" s="89" t="s">
        <v>210</v>
      </c>
      <c r="B69" s="91" t="s">
        <v>211</v>
      </c>
      <c r="C69" s="197">
        <v>84</v>
      </c>
      <c r="D69" s="197">
        <v>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7">
        <v>13</v>
      </c>
      <c r="E75" s="485" t="s">
        <v>160</v>
      </c>
      <c r="F75" s="95" t="s">
        <v>233</v>
      </c>
      <c r="G75" s="478">
        <v>199</v>
      </c>
      <c r="H75" s="479">
        <v>171</v>
      </c>
    </row>
    <row r="76" spans="1:8" ht="15.75">
      <c r="A76" s="482" t="s">
        <v>77</v>
      </c>
      <c r="B76" s="96" t="s">
        <v>232</v>
      </c>
      <c r="C76" s="597">
        <f>SUM(C68:C75)</f>
        <v>96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202</v>
      </c>
      <c r="H79" s="600">
        <f>H71+H73+H75+H77</f>
        <v>177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2449</v>
      </c>
      <c r="D89" s="197">
        <v>340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2450</v>
      </c>
      <c r="D92" s="598">
        <f>SUM(D88:D91)</f>
        <v>341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2546</v>
      </c>
      <c r="D94" s="602">
        <f>D65+D76+D85+D92+D93</f>
        <v>358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10337</v>
      </c>
      <c r="D95" s="604">
        <f>D94+D56</f>
        <v>7107</v>
      </c>
      <c r="E95" s="229" t="s">
        <v>941</v>
      </c>
      <c r="F95" s="489" t="s">
        <v>268</v>
      </c>
      <c r="G95" s="603">
        <f>G37+G40+G56+G79</f>
        <v>10337</v>
      </c>
      <c r="H95" s="604">
        <f>H37+H40+H56+H79</f>
        <v>7107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C12" sqref="C12: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73</v>
      </c>
      <c r="D13" s="316">
        <v>50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217</v>
      </c>
      <c r="H14" s="316">
        <v>152</v>
      </c>
    </row>
    <row r="15" spans="1:8" ht="15.75">
      <c r="A15" s="194" t="s">
        <v>287</v>
      </c>
      <c r="B15" s="190" t="s">
        <v>288</v>
      </c>
      <c r="C15" s="316">
        <v>98</v>
      </c>
      <c r="D15" s="316">
        <v>79</v>
      </c>
      <c r="E15" s="245" t="s">
        <v>79</v>
      </c>
      <c r="F15" s="240" t="s">
        <v>289</v>
      </c>
      <c r="G15" s="316">
        <v>2</v>
      </c>
      <c r="H15" s="316">
        <v>28</v>
      </c>
    </row>
    <row r="16" spans="1:8" ht="15.75">
      <c r="A16" s="194" t="s">
        <v>290</v>
      </c>
      <c r="B16" s="190" t="s">
        <v>291</v>
      </c>
      <c r="C16" s="316">
        <v>13</v>
      </c>
      <c r="D16" s="316">
        <v>12</v>
      </c>
      <c r="E16" s="236" t="s">
        <v>52</v>
      </c>
      <c r="F16" s="264" t="s">
        <v>292</v>
      </c>
      <c r="G16" s="628">
        <f>SUM(G12:G15)</f>
        <v>219</v>
      </c>
      <c r="H16" s="629">
        <f>SUM(H12:H15)</f>
        <v>180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6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201</v>
      </c>
      <c r="D22" s="629">
        <f>SUM(D12:D18)+D19</f>
        <v>153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868</v>
      </c>
      <c r="H24" s="316">
        <v>1019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57</v>
      </c>
      <c r="D26" s="316">
        <v>175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868</v>
      </c>
      <c r="H27" s="629">
        <f>SUM(H22:H26)</f>
        <v>1019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58</v>
      </c>
      <c r="D29" s="629">
        <f>SUM(D25:D28)</f>
        <v>176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259</v>
      </c>
      <c r="D31" s="635">
        <f>D29+D22</f>
        <v>329</v>
      </c>
      <c r="E31" s="251" t="s">
        <v>824</v>
      </c>
      <c r="F31" s="266" t="s">
        <v>331</v>
      </c>
      <c r="G31" s="253">
        <f>G16+G18+G27</f>
        <v>1087</v>
      </c>
      <c r="H31" s="254">
        <f>H16+H18+H27</f>
        <v>1199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828</v>
      </c>
      <c r="D33" s="244">
        <f>IF((H31-D31)&gt;0,H31-D31,0)</f>
        <v>870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259</v>
      </c>
      <c r="D36" s="637">
        <f>D31-D34+D35</f>
        <v>329</v>
      </c>
      <c r="E36" s="262" t="s">
        <v>346</v>
      </c>
      <c r="F36" s="256" t="s">
        <v>347</v>
      </c>
      <c r="G36" s="267">
        <f>G35-G34+G31</f>
        <v>1087</v>
      </c>
      <c r="H36" s="268">
        <f>H35-H34+H31</f>
        <v>1199</v>
      </c>
    </row>
    <row r="37" spans="1:8" ht="15.75">
      <c r="A37" s="261" t="s">
        <v>348</v>
      </c>
      <c r="B37" s="231" t="s">
        <v>349</v>
      </c>
      <c r="C37" s="634">
        <f>IF((G36-C36)&gt;0,G36-C36,0)</f>
        <v>828</v>
      </c>
      <c r="D37" s="635">
        <f>IF((H36-D36)&gt;0,H36-D36,0)</f>
        <v>870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828</v>
      </c>
      <c r="D42" s="244">
        <f>+IF((H36-D36-D38)&gt;0,H36-D36-D38,0)</f>
        <v>870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828</v>
      </c>
      <c r="D44" s="268">
        <f>IF(H42=0,IF(D42-D43&gt;0,D42-D43+H43,0),IF(H42-H43&lt;0,H43-H42+D42,0))</f>
        <v>870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1087</v>
      </c>
      <c r="D45" s="631">
        <f>D36+D38+D42</f>
        <v>1199</v>
      </c>
      <c r="E45" s="270" t="s">
        <v>373</v>
      </c>
      <c r="F45" s="272" t="s">
        <v>374</v>
      </c>
      <c r="G45" s="630">
        <f>G42+G36</f>
        <v>1087</v>
      </c>
      <c r="H45" s="631">
        <f>H42+H36</f>
        <v>1199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172</v>
      </c>
      <c r="D11" s="197">
        <v>298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7">
        <v>363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-111</v>
      </c>
      <c r="D14" s="197">
        <v>-90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7">
        <v>-25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540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-282</v>
      </c>
      <c r="D28" s="197">
        <v>-1646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-282</v>
      </c>
      <c r="D33" s="659">
        <f>SUM(D23:D32)</f>
        <v>-1646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2436</v>
      </c>
      <c r="D35" s="197">
        <v>1216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2375</v>
      </c>
      <c r="D43" s="661">
        <f>SUM(D35:D42)</f>
        <v>1215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2109</v>
      </c>
      <c r="D44" s="307">
        <f>D43+D33+D21</f>
        <v>109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341</v>
      </c>
      <c r="D45" s="309">
        <v>232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2450</v>
      </c>
      <c r="D46" s="311">
        <f>D45+D44</f>
        <v>341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2450</v>
      </c>
      <c r="D47" s="298">
        <v>341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6020</v>
      </c>
      <c r="D13" s="584">
        <f>'1-Баланс'!H20</f>
        <v>203</v>
      </c>
      <c r="E13" s="584">
        <f>'1-Баланс'!H21</f>
        <v>0</v>
      </c>
      <c r="F13" s="584">
        <f>'1-Баланс'!H23</f>
        <v>25</v>
      </c>
      <c r="G13" s="584">
        <f>'1-Баланс'!H24</f>
        <v>0</v>
      </c>
      <c r="H13" s="585"/>
      <c r="I13" s="584">
        <f>'1-Баланс'!H29+'1-Баланс'!H32</f>
        <v>870</v>
      </c>
      <c r="J13" s="584">
        <f>'1-Баланс'!H30+'1-Баланс'!H33</f>
        <v>-188</v>
      </c>
      <c r="K13" s="585"/>
      <c r="L13" s="584">
        <f>SUM(C13:K13)</f>
        <v>6930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6020</v>
      </c>
      <c r="D17" s="653">
        <f aca="true" t="shared" si="2" ref="D17:M17">D13+D14</f>
        <v>203</v>
      </c>
      <c r="E17" s="653">
        <f t="shared" si="2"/>
        <v>0</v>
      </c>
      <c r="F17" s="653">
        <f t="shared" si="2"/>
        <v>25</v>
      </c>
      <c r="G17" s="653">
        <f t="shared" si="2"/>
        <v>0</v>
      </c>
      <c r="H17" s="653">
        <f t="shared" si="2"/>
        <v>0</v>
      </c>
      <c r="I17" s="653">
        <f t="shared" si="2"/>
        <v>870</v>
      </c>
      <c r="J17" s="653">
        <f t="shared" si="2"/>
        <v>-188</v>
      </c>
      <c r="K17" s="653">
        <f t="shared" si="2"/>
        <v>0</v>
      </c>
      <c r="L17" s="584">
        <f t="shared" si="1"/>
        <v>6930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828</v>
      </c>
      <c r="J18" s="584">
        <f>+'1-Баланс'!G33</f>
        <v>0</v>
      </c>
      <c r="K18" s="585"/>
      <c r="L18" s="584">
        <f t="shared" si="1"/>
        <v>828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88</v>
      </c>
      <c r="G22" s="316"/>
      <c r="H22" s="316"/>
      <c r="I22" s="316">
        <v>-276</v>
      </c>
      <c r="J22" s="316">
        <v>188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2031</v>
      </c>
      <c r="D23" s="168">
        <f aca="true" t="shared" si="4" ref="D23:M23">D24-D25</f>
        <v>406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2437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>
        <v>2031</v>
      </c>
      <c r="D24" s="316">
        <v>406</v>
      </c>
      <c r="E24" s="316"/>
      <c r="F24" s="316"/>
      <c r="G24" s="316"/>
      <c r="H24" s="316"/>
      <c r="I24" s="316"/>
      <c r="J24" s="316"/>
      <c r="K24" s="316"/>
      <c r="L24" s="584">
        <f t="shared" si="1"/>
        <v>2437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8051</v>
      </c>
      <c r="D31" s="653">
        <f aca="true" t="shared" si="6" ref="D31:M31">D19+D22+D23+D26+D30+D29+D17+D18</f>
        <v>609</v>
      </c>
      <c r="E31" s="653">
        <f t="shared" si="6"/>
        <v>0</v>
      </c>
      <c r="F31" s="653">
        <f t="shared" si="6"/>
        <v>113</v>
      </c>
      <c r="G31" s="653">
        <f t="shared" si="6"/>
        <v>0</v>
      </c>
      <c r="H31" s="653">
        <f t="shared" si="6"/>
        <v>0</v>
      </c>
      <c r="I31" s="653">
        <f t="shared" si="6"/>
        <v>1362</v>
      </c>
      <c r="J31" s="653">
        <f t="shared" si="6"/>
        <v>0</v>
      </c>
      <c r="K31" s="653">
        <f t="shared" si="6"/>
        <v>0</v>
      </c>
      <c r="L31" s="584">
        <f t="shared" si="1"/>
        <v>10135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8051</v>
      </c>
      <c r="D34" s="587">
        <f t="shared" si="7"/>
        <v>609</v>
      </c>
      <c r="E34" s="587">
        <f t="shared" si="7"/>
        <v>0</v>
      </c>
      <c r="F34" s="587">
        <f t="shared" si="7"/>
        <v>113</v>
      </c>
      <c r="G34" s="587">
        <f t="shared" si="7"/>
        <v>0</v>
      </c>
      <c r="H34" s="587">
        <f t="shared" si="7"/>
        <v>0</v>
      </c>
      <c r="I34" s="587">
        <f t="shared" si="7"/>
        <v>1362</v>
      </c>
      <c r="J34" s="587">
        <f t="shared" si="7"/>
        <v>0</v>
      </c>
      <c r="K34" s="587">
        <f t="shared" si="7"/>
        <v>0</v>
      </c>
      <c r="L34" s="651">
        <f t="shared" si="1"/>
        <v>10135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>
        <v>1</v>
      </c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50</v>
      </c>
      <c r="E17" s="328"/>
      <c r="F17" s="328">
        <v>50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</v>
      </c>
      <c r="E19" s="330">
        <f>SUM(E11:E18)</f>
        <v>0</v>
      </c>
      <c r="F19" s="330">
        <f>SUM(F11:F18)</f>
        <v>50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3</v>
      </c>
      <c r="L19" s="330">
        <f>SUM(L11:L18)</f>
        <v>1</v>
      </c>
      <c r="M19" s="330">
        <f>SUM(M11:M18)</f>
        <v>0</v>
      </c>
      <c r="N19" s="329">
        <f t="shared" si="4"/>
        <v>4</v>
      </c>
      <c r="O19" s="330">
        <f>SUM(O11:O18)</f>
        <v>0</v>
      </c>
      <c r="P19" s="330">
        <f>SUM(P11:P18)</f>
        <v>0</v>
      </c>
      <c r="Q19" s="329">
        <f t="shared" si="0"/>
        <v>4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6698</v>
      </c>
      <c r="E20" s="328">
        <v>282</v>
      </c>
      <c r="F20" s="328"/>
      <c r="G20" s="329">
        <f t="shared" si="2"/>
        <v>6980</v>
      </c>
      <c r="H20" s="328">
        <v>868</v>
      </c>
      <c r="I20" s="328">
        <v>57</v>
      </c>
      <c r="J20" s="329">
        <f t="shared" si="3"/>
        <v>7791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7791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6752</v>
      </c>
      <c r="E43" s="349">
        <f>E19+E20+E22+E28+E41+E42</f>
        <v>282</v>
      </c>
      <c r="F43" s="349">
        <f aca="true" t="shared" si="11" ref="F43:R43">F19+F20+F22+F28+F41+F42</f>
        <v>50</v>
      </c>
      <c r="G43" s="349">
        <f t="shared" si="11"/>
        <v>6984</v>
      </c>
      <c r="H43" s="349">
        <f t="shared" si="11"/>
        <v>868</v>
      </c>
      <c r="I43" s="349">
        <f t="shared" si="11"/>
        <v>57</v>
      </c>
      <c r="J43" s="349">
        <f t="shared" si="11"/>
        <v>7795</v>
      </c>
      <c r="K43" s="349">
        <f t="shared" si="11"/>
        <v>3</v>
      </c>
      <c r="L43" s="349">
        <f t="shared" si="11"/>
        <v>1</v>
      </c>
      <c r="M43" s="349">
        <f t="shared" si="11"/>
        <v>0</v>
      </c>
      <c r="N43" s="349">
        <f t="shared" si="11"/>
        <v>4</v>
      </c>
      <c r="O43" s="349">
        <f t="shared" si="11"/>
        <v>0</v>
      </c>
      <c r="P43" s="349">
        <f t="shared" si="11"/>
        <v>0</v>
      </c>
      <c r="Q43" s="349">
        <f t="shared" si="11"/>
        <v>4</v>
      </c>
      <c r="R43" s="350">
        <f t="shared" si="11"/>
        <v>7791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45315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84</v>
      </c>
      <c r="D30" s="368">
        <v>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</v>
      </c>
      <c r="D45" s="438">
        <f>D26+D30+D31+D33+D32+D34+D35+D40</f>
        <v>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96</v>
      </c>
      <c r="D46" s="444">
        <f>D45+D23+D21+D11</f>
        <v>96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199</v>
      </c>
      <c r="D97" s="197">
        <v>199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202</v>
      </c>
      <c r="D98" s="433">
        <f>D87+D82+D77+D73+D97</f>
        <v>202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202</v>
      </c>
      <c r="D99" s="427">
        <f>D98+D70+D68</f>
        <v>202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2024-01-24T08:45:09Z</dcterms:modified>
  <cp:category/>
  <cp:version/>
  <cp:contentType/>
  <cp:contentStatus/>
</cp:coreProperties>
</file>