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DH\Financial Statements\2025\Consolidated\Consolidation Annual 2025\KFN\"/>
    </mc:Choice>
  </mc:AlternateContent>
  <xr:revisionPtr revIDLastSave="0" documentId="13_ncr:1_{2EDE1EC8-67DC-4188-8A1A-85FD6BC555C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7'!$A$1:$G$121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9" l="1"/>
  <c r="C66" i="9" l="1"/>
  <c r="D95" i="9" l="1"/>
  <c r="D93" i="9"/>
  <c r="D76" i="9"/>
  <c r="D37" i="9"/>
  <c r="D29" i="9"/>
  <c r="D28" i="9"/>
  <c r="H957" i="2" s="1"/>
  <c r="C104" i="9"/>
  <c r="C97" i="9"/>
  <c r="D97" i="9" s="1"/>
  <c r="C96" i="9"/>
  <c r="D96" i="9" s="1"/>
  <c r="C91" i="9"/>
  <c r="D91" i="9" s="1"/>
  <c r="C90" i="9"/>
  <c r="C89" i="9"/>
  <c r="C88" i="9"/>
  <c r="D88" i="9" s="1"/>
  <c r="C84" i="9"/>
  <c r="D84" i="9" s="1"/>
  <c r="C78" i="9"/>
  <c r="C70" i="9"/>
  <c r="E66" i="9"/>
  <c r="H1106" i="2" s="1"/>
  <c r="C65" i="9"/>
  <c r="H1019" i="2" s="1"/>
  <c r="C59" i="9"/>
  <c r="H1013" i="2" s="1"/>
  <c r="C44" i="9"/>
  <c r="D44" i="9" s="1"/>
  <c r="E36" i="9"/>
  <c r="H997" i="2" s="1"/>
  <c r="C32" i="9"/>
  <c r="H929" i="2" s="1"/>
  <c r="C31" i="9"/>
  <c r="D31" i="9" s="1"/>
  <c r="H960" i="2" s="1"/>
  <c r="C30" i="9"/>
  <c r="C23" i="9"/>
  <c r="C20" i="9"/>
  <c r="AA3" i="1"/>
  <c r="C48" i="8" s="1"/>
  <c r="AA2" i="1"/>
  <c r="B98" i="4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175" i="2"/>
  <c r="H1046" i="2"/>
  <c r="H1174" i="2"/>
  <c r="H1088" i="2"/>
  <c r="H1045" i="2"/>
  <c r="H1173" i="2"/>
  <c r="H1044" i="2"/>
  <c r="H1171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34" i="2"/>
  <c r="H965" i="2"/>
  <c r="H963" i="2"/>
  <c r="H931" i="2"/>
  <c r="H962" i="2"/>
  <c r="H930" i="2"/>
  <c r="H958" i="2"/>
  <c r="H926" i="2"/>
  <c r="H925" i="2"/>
  <c r="H924" i="2"/>
  <c r="H954" i="2"/>
  <c r="H952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4" i="9"/>
  <c r="H1131" i="2" s="1"/>
  <c r="F92" i="9"/>
  <c r="C92" i="9"/>
  <c r="H1043" i="2" s="1"/>
  <c r="E86" i="9"/>
  <c r="H1123" i="2" s="1"/>
  <c r="E85" i="9"/>
  <c r="H1122" i="2" s="1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5" i="9"/>
  <c r="H1112" i="2"/>
  <c r="E74" i="9"/>
  <c r="H1111" i="2" s="1"/>
  <c r="F73" i="9"/>
  <c r="H1153" i="2"/>
  <c r="C73" i="9"/>
  <c r="H1024" i="2" s="1"/>
  <c r="E67" i="9"/>
  <c r="H1107" i="2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4" i="9"/>
  <c r="H995" i="2"/>
  <c r="E33" i="9"/>
  <c r="H994" i="2"/>
  <c r="E29" i="9"/>
  <c r="H990" i="2"/>
  <c r="C26" i="9"/>
  <c r="H923" i="2" s="1"/>
  <c r="E22" i="9"/>
  <c r="E19" i="9"/>
  <c r="H983" i="2" s="1"/>
  <c r="D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Q16" i="8" s="1"/>
  <c r="H856" i="2" s="1"/>
  <c r="G16" i="8"/>
  <c r="H556" i="2" s="1"/>
  <c r="N15" i="8"/>
  <c r="H765" i="2" s="1"/>
  <c r="Q15" i="8"/>
  <c r="R15" i="8" s="1"/>
  <c r="H885" i="2" s="1"/>
  <c r="H855" i="2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1320" i="2"/>
  <c r="H561" i="2"/>
  <c r="H1244" i="2"/>
  <c r="H863" i="2"/>
  <c r="H1305" i="2"/>
  <c r="E15" i="14"/>
  <c r="D15" i="14"/>
  <c r="H1296" i="2"/>
  <c r="H977" i="2"/>
  <c r="G17" i="7"/>
  <c r="H310" i="2" s="1"/>
  <c r="C1227" i="2"/>
  <c r="C577" i="2"/>
  <c r="C652" i="2"/>
  <c r="C552" i="2"/>
  <c r="C273" i="2"/>
  <c r="H37" i="4"/>
  <c r="F17" i="7"/>
  <c r="H862" i="2"/>
  <c r="H218" i="2"/>
  <c r="H772" i="2"/>
  <c r="H1193" i="2"/>
  <c r="F107" i="9"/>
  <c r="H1195" i="2" s="1"/>
  <c r="E12" i="14"/>
  <c r="D12" i="14" s="1"/>
  <c r="H1300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H660" i="2" s="1"/>
  <c r="R33" i="8"/>
  <c r="H900" i="2" s="1"/>
  <c r="H861" i="2"/>
  <c r="H558" i="2"/>
  <c r="J18" i="8"/>
  <c r="H648" i="2" s="1"/>
  <c r="H774" i="2"/>
  <c r="H512" i="2"/>
  <c r="H785" i="2"/>
  <c r="Q38" i="8"/>
  <c r="N28" i="8"/>
  <c r="Q28" i="8" s="1"/>
  <c r="H866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B52" i="5"/>
  <c r="B40" i="7"/>
  <c r="P43" i="8"/>
  <c r="H850" i="2"/>
  <c r="H848" i="2"/>
  <c r="H875" i="2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H579" i="2"/>
  <c r="R26" i="8"/>
  <c r="H894" i="2"/>
  <c r="J39" i="8"/>
  <c r="J13" i="8"/>
  <c r="H666" i="2"/>
  <c r="R39" i="8"/>
  <c r="H906" i="2" s="1"/>
  <c r="H643" i="2"/>
  <c r="E41" i="8" l="1"/>
  <c r="H518" i="2" s="1"/>
  <c r="H966" i="2"/>
  <c r="E37" i="9"/>
  <c r="H998" i="2" s="1"/>
  <c r="D30" i="9"/>
  <c r="H927" i="2"/>
  <c r="H920" i="2"/>
  <c r="E20" i="9"/>
  <c r="H984" i="2" s="1"/>
  <c r="C18" i="9"/>
  <c r="E18" i="9" s="1"/>
  <c r="D89" i="9"/>
  <c r="H1040" i="2"/>
  <c r="H1070" i="2"/>
  <c r="E76" i="9"/>
  <c r="D73" i="9"/>
  <c r="H1067" i="2" s="1"/>
  <c r="H1089" i="2"/>
  <c r="E95" i="9"/>
  <c r="H1087" i="2"/>
  <c r="E93" i="9"/>
  <c r="H1130" i="2" s="1"/>
  <c r="D90" i="9"/>
  <c r="H1084" i="2" s="1"/>
  <c r="H1041" i="2"/>
  <c r="D78" i="9"/>
  <c r="D77" i="9" s="1"/>
  <c r="H1071" i="2" s="1"/>
  <c r="H1029" i="2"/>
  <c r="H1023" i="2"/>
  <c r="E70" i="9"/>
  <c r="H1109" i="2" s="1"/>
  <c r="D9" i="14"/>
  <c r="J40" i="8"/>
  <c r="H667" i="2" s="1"/>
  <c r="J20" i="8"/>
  <c r="H766" i="2"/>
  <c r="J17" i="8"/>
  <c r="H647" i="2" s="1"/>
  <c r="C77" i="9"/>
  <c r="H1028" i="2" s="1"/>
  <c r="G34" i="4"/>
  <c r="H69" i="2"/>
  <c r="H922" i="2"/>
  <c r="C46" i="8"/>
  <c r="B38" i="7"/>
  <c r="B50" i="5"/>
  <c r="C455" i="2"/>
  <c r="C477" i="2"/>
  <c r="C401" i="2"/>
  <c r="C403" i="2"/>
  <c r="C783" i="2"/>
  <c r="C995" i="2"/>
  <c r="C998" i="2"/>
  <c r="C1089" i="2"/>
  <c r="R18" i="8"/>
  <c r="H888" i="2" s="1"/>
  <c r="D92" i="9"/>
  <c r="H1086" i="2" s="1"/>
  <c r="E65" i="9"/>
  <c r="H1105" i="2" s="1"/>
  <c r="E28" i="9"/>
  <c r="H989" i="2" s="1"/>
  <c r="C554" i="2"/>
  <c r="C599" i="2"/>
  <c r="C1090" i="2"/>
  <c r="C557" i="2"/>
  <c r="C648" i="2"/>
  <c r="C1091" i="2"/>
  <c r="C249" i="2"/>
  <c r="C644" i="2"/>
  <c r="C782" i="2"/>
  <c r="C1207" i="2"/>
  <c r="C279" i="2"/>
  <c r="C663" i="2"/>
  <c r="C784" i="2"/>
  <c r="C1271" i="2"/>
  <c r="C369" i="2"/>
  <c r="C211" i="2"/>
  <c r="C866" i="2"/>
  <c r="C151" i="2"/>
  <c r="C371" i="2"/>
  <c r="C252" i="2"/>
  <c r="C876" i="2"/>
  <c r="C148" i="2"/>
  <c r="C373" i="2"/>
  <c r="C256" i="2"/>
  <c r="C882" i="2"/>
  <c r="C141" i="2"/>
  <c r="C451" i="2"/>
  <c r="C395" i="2"/>
  <c r="C973" i="2"/>
  <c r="I27" i="10"/>
  <c r="H1294" i="2" s="1"/>
  <c r="D35" i="9"/>
  <c r="H964" i="2" s="1"/>
  <c r="H1048" i="2"/>
  <c r="H1047" i="2"/>
  <c r="H1042" i="2"/>
  <c r="E59" i="9"/>
  <c r="H1099" i="2" s="1"/>
  <c r="C58" i="9"/>
  <c r="C35" i="9"/>
  <c r="H932" i="2" s="1"/>
  <c r="Q27" i="8"/>
  <c r="H865" i="2" s="1"/>
  <c r="H776" i="2"/>
  <c r="B31" i="10"/>
  <c r="C699" i="2"/>
  <c r="C914" i="2"/>
  <c r="C199" i="2"/>
  <c r="C292" i="2"/>
  <c r="C407" i="2"/>
  <c r="C489" i="2"/>
  <c r="C595" i="2"/>
  <c r="C700" i="2"/>
  <c r="C276" i="2"/>
  <c r="C479" i="2"/>
  <c r="C673" i="2"/>
  <c r="C821" i="2"/>
  <c r="C915" i="2"/>
  <c r="C1011" i="2"/>
  <c r="C1134" i="2"/>
  <c r="C1293" i="2"/>
  <c r="C201" i="2"/>
  <c r="C317" i="2"/>
  <c r="C411" i="2"/>
  <c r="C494" i="2"/>
  <c r="C600" i="2"/>
  <c r="C702" i="2"/>
  <c r="C314" i="2"/>
  <c r="C482" i="2"/>
  <c r="C687" i="2"/>
  <c r="C826" i="2"/>
  <c r="C917" i="2"/>
  <c r="C1038" i="2"/>
  <c r="C1135" i="2"/>
  <c r="C1310" i="2"/>
  <c r="C1275" i="2"/>
  <c r="C1131" i="2"/>
  <c r="C240" i="2"/>
  <c r="C333" i="2"/>
  <c r="C441" i="2"/>
  <c r="C519" i="2"/>
  <c r="C612" i="2"/>
  <c r="C183" i="2"/>
  <c r="C332" i="2"/>
  <c r="C566" i="2"/>
  <c r="C744" i="2"/>
  <c r="C837" i="2"/>
  <c r="C955" i="2"/>
  <c r="C1049" i="2"/>
  <c r="C1194" i="2"/>
  <c r="C27" i="2"/>
  <c r="C119" i="2"/>
  <c r="C338" i="2"/>
  <c r="C444" i="2"/>
  <c r="C641" i="2"/>
  <c r="C185" i="2"/>
  <c r="C347" i="2"/>
  <c r="C572" i="2"/>
  <c r="C746" i="2"/>
  <c r="C864" i="2"/>
  <c r="C957" i="2"/>
  <c r="C1057" i="2"/>
  <c r="C1203" i="2"/>
  <c r="C37" i="2"/>
  <c r="C194" i="2"/>
  <c r="C285" i="2"/>
  <c r="C385" i="2"/>
  <c r="C483" i="2"/>
  <c r="C559" i="2"/>
  <c r="C694" i="2"/>
  <c r="C258" i="2"/>
  <c r="C414" i="2"/>
  <c r="C651" i="2"/>
  <c r="C788" i="2"/>
  <c r="C910" i="2"/>
  <c r="C1001" i="2"/>
  <c r="C1103" i="2"/>
  <c r="C129" i="2"/>
  <c r="C196" i="2"/>
  <c r="C286" i="2"/>
  <c r="C405" i="2"/>
  <c r="C487" i="2"/>
  <c r="C570" i="2"/>
  <c r="C260" i="2"/>
  <c r="C476" i="2"/>
  <c r="C654" i="2"/>
  <c r="C800" i="2"/>
  <c r="C1003" i="2"/>
  <c r="C1276" i="2"/>
  <c r="C212" i="2"/>
  <c r="C319" i="2"/>
  <c r="C413" i="2"/>
  <c r="C514" i="2"/>
  <c r="C602" i="2"/>
  <c r="C708" i="2"/>
  <c r="C318" i="2"/>
  <c r="C490" i="2"/>
  <c r="C741" i="2"/>
  <c r="C828" i="2"/>
  <c r="C925" i="2"/>
  <c r="C1039" i="2"/>
  <c r="C1141" i="2"/>
  <c r="C24" i="2"/>
  <c r="C236" i="2"/>
  <c r="C329" i="2"/>
  <c r="C421" i="2"/>
  <c r="C516" i="2"/>
  <c r="C603" i="2"/>
  <c r="C181" i="2"/>
  <c r="C322" i="2"/>
  <c r="C515" i="2"/>
  <c r="C743" i="2"/>
  <c r="C829" i="2"/>
  <c r="C953" i="2"/>
  <c r="C1041" i="2"/>
  <c r="C1150" i="2"/>
  <c r="C25" i="2"/>
  <c r="C241" i="2"/>
  <c r="C525" i="2"/>
  <c r="C243" i="2"/>
  <c r="C363" i="2"/>
  <c r="C449" i="2"/>
  <c r="C532" i="2"/>
  <c r="C642" i="2"/>
  <c r="C195" i="2"/>
  <c r="C387" i="2"/>
  <c r="C574" i="2"/>
  <c r="C751" i="2"/>
  <c r="C865" i="2"/>
  <c r="C961" i="2"/>
  <c r="C1087" i="2"/>
  <c r="C1205" i="2"/>
  <c r="I18" i="10"/>
  <c r="H1286" i="2" s="1"/>
  <c r="F43" i="8"/>
  <c r="H550" i="2" s="1"/>
  <c r="R42" i="8"/>
  <c r="H909" i="2" s="1"/>
  <c r="J27" i="8"/>
  <c r="H655" i="2" s="1"/>
  <c r="H768" i="2"/>
  <c r="K43" i="8"/>
  <c r="H700" i="2" s="1"/>
  <c r="J16" i="8"/>
  <c r="E43" i="8"/>
  <c r="H520" i="2" s="1"/>
  <c r="C31" i="5"/>
  <c r="C36" i="5" s="1"/>
  <c r="H147" i="2" s="1"/>
  <c r="D26" i="9"/>
  <c r="H955" i="2" s="1"/>
  <c r="H956" i="2"/>
  <c r="E27" i="9"/>
  <c r="E97" i="9"/>
  <c r="H1134" i="2" s="1"/>
  <c r="H1091" i="2"/>
  <c r="H1090" i="2"/>
  <c r="E96" i="9"/>
  <c r="H1133" i="2" s="1"/>
  <c r="E91" i="9"/>
  <c r="H1128" i="2" s="1"/>
  <c r="H1085" i="2"/>
  <c r="H1020" i="2"/>
  <c r="E90" i="9"/>
  <c r="H1127" i="2" s="1"/>
  <c r="H110" i="2"/>
  <c r="E89" i="9"/>
  <c r="H1126" i="2" s="1"/>
  <c r="H1083" i="2"/>
  <c r="E88" i="9"/>
  <c r="H1125" i="2" s="1"/>
  <c r="H1082" i="2"/>
  <c r="C87" i="9"/>
  <c r="H1038" i="2" s="1"/>
  <c r="G79" i="4"/>
  <c r="D13" i="12" s="1"/>
  <c r="H120" i="2"/>
  <c r="H1078" i="2"/>
  <c r="D82" i="9"/>
  <c r="H1076" i="2" s="1"/>
  <c r="H1035" i="2"/>
  <c r="E84" i="9"/>
  <c r="H1121" i="2" s="1"/>
  <c r="C82" i="9"/>
  <c r="H1033" i="2" s="1"/>
  <c r="E78" i="9"/>
  <c r="H1115" i="2" s="1"/>
  <c r="G56" i="4"/>
  <c r="E23" i="9"/>
  <c r="H986" i="2" s="1"/>
  <c r="H58" i="2"/>
  <c r="H973" i="2"/>
  <c r="D40" i="9"/>
  <c r="H969" i="2" s="1"/>
  <c r="C40" i="9"/>
  <c r="H941" i="2"/>
  <c r="E44" i="9"/>
  <c r="H933" i="2"/>
  <c r="E35" i="9"/>
  <c r="H996" i="2" s="1"/>
  <c r="D32" i="9"/>
  <c r="H961" i="2" s="1"/>
  <c r="E31" i="9"/>
  <c r="H992" i="2" s="1"/>
  <c r="H928" i="2"/>
  <c r="C94" i="4"/>
  <c r="H71" i="2" s="1"/>
  <c r="E30" i="9"/>
  <c r="H991" i="2" s="1"/>
  <c r="H959" i="2"/>
  <c r="H57" i="2"/>
  <c r="D14" i="14"/>
  <c r="D15" i="12"/>
  <c r="L18" i="7"/>
  <c r="H421" i="2" s="1"/>
  <c r="H82" i="2"/>
  <c r="C86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69" i="2"/>
  <c r="C5" i="2"/>
  <c r="C1314" i="2"/>
  <c r="C1249" i="2"/>
  <c r="C1213" i="2"/>
  <c r="C1184" i="2"/>
  <c r="C1155" i="2"/>
  <c r="C1118" i="2"/>
  <c r="C1099" i="2"/>
  <c r="C1078" i="2"/>
  <c r="C78" i="2"/>
  <c r="C147" i="2"/>
  <c r="C41" i="2"/>
  <c r="C1277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124" i="2"/>
  <c r="C68" i="2"/>
  <c r="C21" i="2"/>
  <c r="C1298" i="2"/>
  <c r="C1245" i="2"/>
  <c r="C1190" i="2"/>
  <c r="C1147" i="2"/>
  <c r="C1115" i="2"/>
  <c r="C1085" i="2"/>
  <c r="C1053" i="2"/>
  <c r="C1022" i="2"/>
  <c r="C994" i="2"/>
  <c r="C963" i="2"/>
  <c r="C937" i="2"/>
  <c r="C906" i="2"/>
  <c r="C878" i="2"/>
  <c r="C848" i="2"/>
  <c r="A6" i="5"/>
  <c r="C791" i="2"/>
  <c r="C765" i="2"/>
  <c r="C737" i="2"/>
  <c r="C679" i="2"/>
  <c r="C615" i="2"/>
  <c r="C561" i="2"/>
  <c r="C501" i="2"/>
  <c r="C442" i="2"/>
  <c r="C380" i="2"/>
  <c r="C336" i="2"/>
  <c r="C289" i="2"/>
  <c r="C250" i="2"/>
  <c r="C200" i="2"/>
  <c r="C724" i="2"/>
  <c r="C688" i="2"/>
  <c r="C656" i="2"/>
  <c r="C624" i="2"/>
  <c r="C594" i="2"/>
  <c r="C562" i="2"/>
  <c r="C535" i="2"/>
  <c r="C509" i="2"/>
  <c r="C478" i="2"/>
  <c r="C452" i="2"/>
  <c r="C425" i="2"/>
  <c r="C396" i="2"/>
  <c r="C365" i="2"/>
  <c r="C335" i="2"/>
  <c r="C296" i="2"/>
  <c r="C267" i="2"/>
  <c r="C238" i="2"/>
  <c r="C203" i="2"/>
  <c r="C127" i="2"/>
  <c r="C67" i="2"/>
  <c r="C19" i="2"/>
  <c r="C1297" i="2"/>
  <c r="C1235" i="2"/>
  <c r="C1183" i="2"/>
  <c r="C1145" i="2"/>
  <c r="C1110" i="2"/>
  <c r="C1077" i="2"/>
  <c r="C1051" i="2"/>
  <c r="C1021" i="2"/>
  <c r="C993" i="2"/>
  <c r="C962" i="2"/>
  <c r="C934" i="2"/>
  <c r="C904" i="2"/>
  <c r="C877" i="2"/>
  <c r="C846" i="2"/>
  <c r="C820" i="2"/>
  <c r="C790" i="2"/>
  <c r="C763" i="2"/>
  <c r="C734" i="2"/>
  <c r="C676" i="2"/>
  <c r="C613" i="2"/>
  <c r="C555" i="2"/>
  <c r="C496" i="2"/>
  <c r="C440" i="2"/>
  <c r="C378" i="2"/>
  <c r="C334" i="2"/>
  <c r="C287" i="2"/>
  <c r="C248" i="2"/>
  <c r="C198" i="2"/>
  <c r="C722" i="2"/>
  <c r="C686" i="2"/>
  <c r="C653" i="2"/>
  <c r="C622" i="2"/>
  <c r="C592" i="2"/>
  <c r="A3" i="14"/>
  <c r="C80" i="2"/>
  <c r="C82" i="2"/>
  <c r="C137" i="2"/>
  <c r="C61" i="2"/>
  <c r="C3" i="2"/>
  <c r="C1291" i="2"/>
  <c r="C1232" i="2"/>
  <c r="C1171" i="2"/>
  <c r="C1137" i="2"/>
  <c r="C1107" i="2"/>
  <c r="C1073" i="2"/>
  <c r="C1045" i="2"/>
  <c r="C1014" i="2"/>
  <c r="C989" i="2"/>
  <c r="C958" i="2"/>
  <c r="C930" i="2"/>
  <c r="C898" i="2"/>
  <c r="C872" i="2"/>
  <c r="C842" i="2"/>
  <c r="C816" i="2"/>
  <c r="C786" i="2"/>
  <c r="C757" i="2"/>
  <c r="C720" i="2"/>
  <c r="C668" i="2"/>
  <c r="C604" i="2"/>
  <c r="C547" i="2"/>
  <c r="C485" i="2"/>
  <c r="C429" i="2"/>
  <c r="C372" i="2"/>
  <c r="C328" i="2"/>
  <c r="C280" i="2"/>
  <c r="C237" i="2"/>
  <c r="C187" i="2"/>
  <c r="C717" i="2"/>
  <c r="C682" i="2"/>
  <c r="C649" i="2"/>
  <c r="C616" i="2"/>
  <c r="C587" i="2"/>
  <c r="C556" i="2"/>
  <c r="C530" i="2"/>
  <c r="C498" i="2"/>
  <c r="C474" i="2"/>
  <c r="C447" i="2"/>
  <c r="C416" i="2"/>
  <c r="C391" i="2"/>
  <c r="C359" i="2"/>
  <c r="C323" i="2"/>
  <c r="C290" i="2"/>
  <c r="C261" i="2"/>
  <c r="C226" i="2"/>
  <c r="C197" i="2"/>
  <c r="C99" i="2"/>
  <c r="C161" i="2"/>
  <c r="C40" i="2"/>
  <c r="C1324" i="2"/>
  <c r="C1269" i="2"/>
  <c r="C1211" i="2"/>
  <c r="C1165" i="2"/>
  <c r="C1129" i="2"/>
  <c r="C1094" i="2"/>
  <c r="C1065" i="2"/>
  <c r="C1035" i="2"/>
  <c r="C1007" i="2"/>
  <c r="C977" i="2"/>
  <c r="C949" i="2"/>
  <c r="C918" i="2"/>
  <c r="C892" i="2"/>
  <c r="C861" i="2"/>
  <c r="C833" i="2"/>
  <c r="C804" i="2"/>
  <c r="C777" i="2"/>
  <c r="C748" i="2"/>
  <c r="C707" i="2"/>
  <c r="C643" i="2"/>
  <c r="C585" i="2"/>
  <c r="C523" i="2"/>
  <c r="C470" i="2"/>
  <c r="C406" i="2"/>
  <c r="C357" i="2"/>
  <c r="C309" i="2"/>
  <c r="C269" i="2"/>
  <c r="C222" i="2"/>
  <c r="C781" i="2"/>
  <c r="C703" i="2"/>
  <c r="C671" i="2"/>
  <c r="C637" i="2"/>
  <c r="C608" i="2"/>
  <c r="C575" i="2"/>
  <c r="C549" i="2"/>
  <c r="C517" i="2"/>
  <c r="C492" i="2"/>
  <c r="C467" i="2"/>
  <c r="C434" i="2"/>
  <c r="C410" i="2"/>
  <c r="C383" i="2"/>
  <c r="C346" i="2"/>
  <c r="C313" i="2"/>
  <c r="C283" i="2"/>
  <c r="C247" i="2"/>
  <c r="C219" i="2"/>
  <c r="C190" i="2"/>
  <c r="C209" i="2"/>
  <c r="C245" i="2"/>
  <c r="C288" i="2"/>
  <c r="C337" i="2"/>
  <c r="C379" i="2"/>
  <c r="C415" i="2"/>
  <c r="C454" i="2"/>
  <c r="C491" i="2"/>
  <c r="C528" i="2"/>
  <c r="C567" i="2"/>
  <c r="C611" i="2"/>
  <c r="C660" i="2"/>
  <c r="C706" i="2"/>
  <c r="C206" i="2"/>
  <c r="C274" i="2"/>
  <c r="C339" i="2"/>
  <c r="C412" i="2"/>
  <c r="C510" i="2"/>
  <c r="C593" i="2"/>
  <c r="C681" i="2"/>
  <c r="C750" i="2"/>
  <c r="C798" i="2"/>
  <c r="C836" i="2"/>
  <c r="C880" i="2"/>
  <c r="C923" i="2"/>
  <c r="C969" i="2"/>
  <c r="C1010" i="2"/>
  <c r="C1054" i="2"/>
  <c r="C1097" i="2"/>
  <c r="C1149" i="2"/>
  <c r="C1212" i="2"/>
  <c r="C1300" i="2"/>
  <c r="C47" i="2"/>
  <c r="C120" i="2"/>
  <c r="C386" i="2"/>
  <c r="C614" i="2"/>
  <c r="C710" i="2"/>
  <c r="C213" i="2"/>
  <c r="C349" i="2"/>
  <c r="C417" i="2"/>
  <c r="C518" i="2"/>
  <c r="C601" i="2"/>
  <c r="C692" i="2"/>
  <c r="C753" i="2"/>
  <c r="C802" i="2"/>
  <c r="C840" i="2"/>
  <c r="C884" i="2"/>
  <c r="C926" i="2"/>
  <c r="C974" i="2"/>
  <c r="C1013" i="2"/>
  <c r="C1058" i="2"/>
  <c r="C1106" i="2"/>
  <c r="C1153" i="2"/>
  <c r="C1229" i="2"/>
  <c r="C1313" i="2"/>
  <c r="C59" i="2"/>
  <c r="C118" i="2"/>
  <c r="C216" i="2"/>
  <c r="C259" i="2"/>
  <c r="C304" i="2"/>
  <c r="C342" i="2"/>
  <c r="C388" i="2"/>
  <c r="C428" i="2"/>
  <c r="C462" i="2"/>
  <c r="C497" i="2"/>
  <c r="C536" i="2"/>
  <c r="C573" i="2"/>
  <c r="C620" i="2"/>
  <c r="C666" i="2"/>
  <c r="C721" i="2"/>
  <c r="C218" i="2"/>
  <c r="C284" i="2"/>
  <c r="C351" i="2"/>
  <c r="C437" i="2"/>
  <c r="C520" i="2"/>
  <c r="C610" i="2"/>
  <c r="C698" i="2"/>
  <c r="C761" i="2"/>
  <c r="C803" i="2"/>
  <c r="C845" i="2"/>
  <c r="C885" i="2"/>
  <c r="C933" i="2"/>
  <c r="C975" i="2"/>
  <c r="C1019" i="2"/>
  <c r="C1059" i="2"/>
  <c r="C1109" i="2"/>
  <c r="C1154" i="2"/>
  <c r="C1233" i="2"/>
  <c r="C1320" i="2"/>
  <c r="C63" i="2"/>
  <c r="C103" i="2"/>
  <c r="C96" i="2"/>
  <c r="C214" i="2"/>
  <c r="C255" i="2"/>
  <c r="C294" i="2"/>
  <c r="C340" i="2"/>
  <c r="C424" i="2"/>
  <c r="C457" i="2"/>
  <c r="C495" i="2"/>
  <c r="C533" i="2"/>
  <c r="C571" i="2"/>
  <c r="C664" i="2"/>
  <c r="C278" i="2"/>
  <c r="C221" i="2"/>
  <c r="C263" i="2"/>
  <c r="C308" i="2"/>
  <c r="C348" i="2"/>
  <c r="C393" i="2"/>
  <c r="C430" i="2"/>
  <c r="C469" i="2"/>
  <c r="C505" i="2"/>
  <c r="C538" i="2"/>
  <c r="C578" i="2"/>
  <c r="C628" i="2"/>
  <c r="C675" i="2"/>
  <c r="C725" i="2"/>
  <c r="C227" i="2"/>
  <c r="C299" i="2"/>
  <c r="C362" i="2"/>
  <c r="C445" i="2"/>
  <c r="C534" i="2"/>
  <c r="C626" i="2"/>
  <c r="C712" i="2"/>
  <c r="C766" i="2"/>
  <c r="C807" i="2"/>
  <c r="C852" i="2"/>
  <c r="C894" i="2"/>
  <c r="C939" i="2"/>
  <c r="C979" i="2"/>
  <c r="C1026" i="2"/>
  <c r="C1069" i="2"/>
  <c r="C1117" i="2"/>
  <c r="C1167" i="2"/>
  <c r="C1248" i="2"/>
  <c r="C1332" i="2"/>
  <c r="C169" i="2"/>
  <c r="C98" i="2"/>
  <c r="A6" i="7"/>
  <c r="C223" i="2"/>
  <c r="C265" i="2"/>
  <c r="C310" i="2"/>
  <c r="C354" i="2"/>
  <c r="C394" i="2"/>
  <c r="C431" i="2"/>
  <c r="C471" i="2"/>
  <c r="C508" i="2"/>
  <c r="C539" i="2"/>
  <c r="C581" i="2"/>
  <c r="C631" i="2"/>
  <c r="C678" i="2"/>
  <c r="C728" i="2"/>
  <c r="C229" i="2"/>
  <c r="C303" i="2"/>
  <c r="C364" i="2"/>
  <c r="C450" i="2"/>
  <c r="C537" i="2"/>
  <c r="C635" i="2"/>
  <c r="C715" i="2"/>
  <c r="C769" i="2"/>
  <c r="C810" i="2"/>
  <c r="C856" i="2"/>
  <c r="C896" i="2"/>
  <c r="C942" i="2"/>
  <c r="C981" i="2"/>
  <c r="C1029" i="2"/>
  <c r="C1070" i="2"/>
  <c r="C1122" i="2"/>
  <c r="C1169" i="2"/>
  <c r="C1255" i="2"/>
  <c r="C1334" i="2"/>
  <c r="C167" i="2"/>
  <c r="C186" i="2"/>
  <c r="C224" i="2"/>
  <c r="C268" i="2"/>
  <c r="C311" i="2"/>
  <c r="C358" i="2"/>
  <c r="C400" i="2"/>
  <c r="C433" i="2"/>
  <c r="C472" i="2"/>
  <c r="C511" i="2"/>
  <c r="C546" i="2"/>
  <c r="C583" i="2"/>
  <c r="C633" i="2"/>
  <c r="C680" i="2"/>
  <c r="C731" i="2"/>
  <c r="C231" i="2"/>
  <c r="C305" i="2"/>
  <c r="C368" i="2"/>
  <c r="C453" i="2"/>
  <c r="C540" i="2"/>
  <c r="C638" i="2"/>
  <c r="C718" i="2"/>
  <c r="C770" i="2"/>
  <c r="C812" i="2"/>
  <c r="C858" i="2"/>
  <c r="C897" i="2"/>
  <c r="C943" i="2"/>
  <c r="C982" i="2"/>
  <c r="C1030" i="2"/>
  <c r="C1071" i="2"/>
  <c r="C1125" i="2"/>
  <c r="C1170" i="2"/>
  <c r="C1259" i="2"/>
  <c r="A5" i="8"/>
  <c r="C164" i="2"/>
  <c r="C94" i="2"/>
  <c r="C192" i="2"/>
  <c r="C232" i="2"/>
  <c r="C271" i="2"/>
  <c r="C315" i="2"/>
  <c r="C361" i="2"/>
  <c r="C404" i="2"/>
  <c r="C436" i="2"/>
  <c r="C475" i="2"/>
  <c r="C513" i="2"/>
  <c r="C551" i="2"/>
  <c r="C591" i="2"/>
  <c r="C634" i="2"/>
  <c r="C685" i="2"/>
  <c r="C735" i="2"/>
  <c r="C244" i="2"/>
  <c r="C307" i="2"/>
  <c r="C376" i="2"/>
  <c r="C456" i="2"/>
  <c r="C553" i="2"/>
  <c r="C640" i="2"/>
  <c r="C732" i="2"/>
  <c r="C771" i="2"/>
  <c r="C819" i="2"/>
  <c r="C860" i="2"/>
  <c r="C901" i="2"/>
  <c r="C945" i="2"/>
  <c r="C991" i="2"/>
  <c r="C1033" i="2"/>
  <c r="C1075" i="2"/>
  <c r="C1126" i="2"/>
  <c r="C1180" i="2"/>
  <c r="C1267" i="2"/>
  <c r="C4" i="2"/>
  <c r="C163" i="2"/>
  <c r="D44" i="6"/>
  <c r="D46" i="6" s="1"/>
  <c r="H161" i="2"/>
  <c r="G31" i="5"/>
  <c r="D31" i="5"/>
  <c r="D36" i="5" s="1"/>
  <c r="H1072" i="2"/>
  <c r="E77" i="9"/>
  <c r="H1114" i="2" s="1"/>
  <c r="H95" i="4"/>
  <c r="M17" i="7"/>
  <c r="I17" i="7"/>
  <c r="L13" i="7"/>
  <c r="H416" i="2" s="1"/>
  <c r="J17" i="7"/>
  <c r="H37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0" i="8" l="1"/>
  <c r="H890" i="2" s="1"/>
  <c r="H650" i="2"/>
  <c r="H937" i="2"/>
  <c r="C45" i="9"/>
  <c r="H942" i="2" s="1"/>
  <c r="H1005" i="2"/>
  <c r="E40" i="9"/>
  <c r="H1001" i="2" s="1"/>
  <c r="H918" i="2"/>
  <c r="C21" i="9"/>
  <c r="E21" i="9"/>
  <c r="H985" i="2" s="1"/>
  <c r="H982" i="2"/>
  <c r="H1113" i="2"/>
  <c r="E73" i="9"/>
  <c r="H1110" i="2" s="1"/>
  <c r="H1132" i="2"/>
  <c r="E92" i="9"/>
  <c r="H1129" i="2" s="1"/>
  <c r="H1012" i="2"/>
  <c r="E58" i="9"/>
  <c r="H1098" i="2" s="1"/>
  <c r="H93" i="2"/>
  <c r="G37" i="4"/>
  <c r="D87" i="9"/>
  <c r="H1081" i="2" s="1"/>
  <c r="D33" i="5"/>
  <c r="D45" i="9"/>
  <c r="H974" i="2" s="1"/>
  <c r="R27" i="8"/>
  <c r="H895" i="2" s="1"/>
  <c r="H646" i="2"/>
  <c r="R16" i="8"/>
  <c r="H886" i="2" s="1"/>
  <c r="C33" i="5"/>
  <c r="H144" i="2" s="1"/>
  <c r="H143" i="2"/>
  <c r="H988" i="2"/>
  <c r="E26" i="9"/>
  <c r="H987" i="2" s="1"/>
  <c r="E87" i="9"/>
  <c r="H1124" i="2" s="1"/>
  <c r="H124" i="2"/>
  <c r="D11" i="12"/>
  <c r="D12" i="12"/>
  <c r="E82" i="9"/>
  <c r="H1119" i="2" s="1"/>
  <c r="C98" i="9"/>
  <c r="H1049" i="2" s="1"/>
  <c r="H107" i="2"/>
  <c r="D5" i="12"/>
  <c r="D10" i="12"/>
  <c r="E32" i="9"/>
  <c r="H993" i="2" s="1"/>
  <c r="G33" i="5"/>
  <c r="H171" i="2" s="1"/>
  <c r="H170" i="2"/>
  <c r="G36" i="5"/>
  <c r="M31" i="7"/>
  <c r="H442" i="2"/>
  <c r="H354" i="2"/>
  <c r="I31" i="7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D4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C46" i="9" l="1"/>
  <c r="H943" i="2" s="1"/>
  <c r="H921" i="2"/>
  <c r="C7" i="14"/>
  <c r="D7" i="14" s="1"/>
  <c r="C11" i="14"/>
  <c r="G95" i="4"/>
  <c r="H94" i="2"/>
  <c r="D18" i="12"/>
  <c r="D98" i="9"/>
  <c r="H1092" i="2" s="1"/>
  <c r="E45" i="9"/>
  <c r="H1006" i="2" s="1"/>
  <c r="D46" i="9"/>
  <c r="H975" i="2" s="1"/>
  <c r="E98" i="9"/>
  <c r="H1135" i="2" s="1"/>
  <c r="C99" i="9"/>
  <c r="H1050" i="2" s="1"/>
  <c r="D19" i="12"/>
  <c r="G37" i="5"/>
  <c r="C42" i="5"/>
  <c r="D8" i="12"/>
  <c r="H174" i="2"/>
  <c r="C37" i="5"/>
  <c r="H456" i="2"/>
  <c r="M34" i="7"/>
  <c r="H459" i="2" s="1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6" i="14"/>
  <c r="E46" i="9"/>
  <c r="H1007" i="2" s="1"/>
  <c r="D99" i="9"/>
  <c r="H1093" i="2" s="1"/>
  <c r="E99" i="9"/>
  <c r="H1136" i="2" s="1"/>
  <c r="H153" i="2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C44" i="5"/>
  <c r="G45" i="5"/>
  <c r="H179" i="2" s="1"/>
  <c r="H176" i="2"/>
  <c r="D24" i="12"/>
  <c r="D23" i="12"/>
  <c r="D22" i="12"/>
  <c r="H45" i="5"/>
  <c r="H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<sst xmlns="http://schemas.openxmlformats.org/spreadsheetml/2006/main" count="4275" uniqueCount="993">
  <si>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</si>
  <si>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</si>
  <si>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</si>
  <si>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</si>
  <si>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</si>
  <si>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</si>
  <si>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</si>
  <si>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</si>
  <si>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</si>
  <si>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</si>
  <si>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</si>
  <si>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</si>
  <si>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</si>
  <si>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</si>
  <si>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</si>
  <si>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</si>
  <si>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</si>
  <si>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</si>
  <si>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</si>
  <si>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</si>
  <si>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</si>
  <si>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</si>
  <si>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</si>
  <si>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</si>
  <si>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</si>
  <si>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</si>
  <si>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</si>
  <si>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</si>
  <si>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</si>
  <si>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</si>
  <si>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</si>
  <si>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</si>
  <si>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</si>
  <si>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</si>
  <si>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</si>
  <si>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</si>
  <si>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</si>
  <si>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</si>
  <si>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</si>
  <si>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</si>
  <si>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</si>
  <si>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</si>
  <si>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</si>
  <si>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</si>
  <si>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</si>
  <si>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</si>
  <si>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</si>
  <si>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</si>
  <si>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</si>
  <si>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</si>
  <si>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</si>
  <si>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</si>
  <si>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</si>
  <si>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</si>
  <si>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</si>
  <si>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</si>
  <si>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</si>
  <si>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</si>
  <si>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</si>
  <si>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</si>
  <si>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</si>
  <si>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</si>
  <si>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</si>
  <si>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</si>
  <si>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</si>
  <si>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</si>
  <si>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</si>
  <si>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</si>
  <si>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</si>
  <si>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</si>
  <si>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</si>
  <si>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</si>
  <si>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</si>
  <si>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</si>
  <si>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</si>
  <si>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</si>
  <si>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</si>
  <si>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</si>
  <si>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</si>
  <si>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</si>
  <si>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</si>
  <si>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</si>
  <si>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</si>
  <si>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</si>
  <si>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</si>
  <si>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</si>
  <si>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</si>
  <si>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</si>
  <si>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</si>
  <si>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</si>
  <si>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</si>
  <si>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</si>
  <si>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</si>
  <si>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</si>
  <si>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</si>
  <si>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</si>
  <si>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</si>
  <si>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</si>
  <si>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</si>
  <si>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</si>
  <si>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</si>
  <si>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</si>
  <si>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</si>
  <si>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</si>
  <si>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</si>
  <si>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</si>
  <si>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</si>
  <si>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</si>
  <si>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</si>
  <si>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</si>
  <si>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</si>
  <si>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</si>
  <si>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</si>
  <si>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</si>
  <si>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</si>
  <si>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</si>
  <si>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</si>
  <si>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</si>
  <si>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</si>
  <si>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</si>
  <si>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</si>
  <si>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</si>
  <si>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</si>
  <si>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</si>
  <si>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</si>
  <si>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</si>
  <si>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</si>
  <si>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</si>
  <si>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</si>
  <si>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</si>
  <si>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</si>
  <si>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</si>
  <si>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</si>
  <si>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</si>
  <si>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</si>
  <si>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</si>
  <si>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</si>
  <si>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</si>
  <si>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</si>
  <si>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</si>
  <si>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</si>
  <si>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</si>
  <si>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</si>
  <si>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</si>
  <si>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</si>
  <si>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</si>
  <si>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</si>
  <si>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</si>
  <si>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</si>
  <si>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</si>
  <si>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</si>
  <si>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</si>
  <si>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</si>
  <si>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</si>
  <si>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</si>
  <si>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</si>
  <si>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</si>
  <si>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</si>
  <si>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</si>
  <si>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</si>
  <si>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</si>
  <si>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</si>
  <si>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</si>
  <si>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</si>
  <si>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</si>
  <si>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</si>
  <si>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</si>
  <si>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</si>
  <si>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</si>
  <si>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</si>
  <si>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</si>
  <si>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</si>
  <si>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</si>
  <si>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</si>
  <si>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</si>
  <si>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</si>
  <si>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</si>
  <si>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</si>
  <si>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</si>
  <si>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</si>
  <si>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</si>
  <si>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</si>
  <si>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</si>
  <si>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</si>
  <si>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</si>
  <si>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</si>
  <si>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</si>
  <si>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</si>
  <si>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</si>
  <si>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</si>
  <si>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</si>
  <si>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</si>
  <si>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</si>
  <si>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</si>
  <si>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</si>
  <si>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</si>
  <si>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</si>
  <si>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</si>
  <si>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</si>
  <si>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</si>
  <si>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</si>
  <si>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</si>
  <si>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</si>
  <si>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</si>
  <si>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</si>
  <si>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</si>
  <si>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</si>
  <si>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</si>
  <si>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</si>
  <si>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</si>
  <si>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</si>
  <si>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</si>
  <si>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</si>
  <si>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</si>
  <si>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</si>
  <si>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</si>
  <si>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</si>
  <si>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</si>
  <si>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</si>
  <si>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</si>
  <si>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</si>
  <si>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</si>
  <si>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</si>
  <si>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</si>
  <si>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</si>
  <si>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</si>
  <si>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</si>
  <si>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</si>
  <si>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</si>
  <si>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</si>
  <si>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</si>
  <si>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</si>
  <si>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</si>
  <si>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</si>
  <si>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</si>
  <si>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</si>
  <si>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</si>
  <si>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</si>
  <si>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</si>
  <si>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</si>
  <si>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</si>
  <si>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</si>
  <si>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</si>
  <si>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</si>
  <si>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</si>
  <si>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</si>
  <si>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</si>
  <si>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</si>
  <si>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</si>
  <si>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</si>
  <si>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</si>
  <si>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</si>
  <si>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</si>
  <si>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</si>
  <si>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</si>
  <si>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</si>
  <si>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</si>
  <si>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</si>
  <si>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</si>
  <si>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</si>
  <si>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</si>
  <si>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</si>
  <si>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</si>
  <si>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</si>
  <si>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</si>
  <si>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</si>
  <si>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</si>
  <si>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</si>
  <si>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</si>
  <si>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</si>
  <si>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</si>
  <si>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</si>
  <si>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</si>
  <si>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</si>
  <si>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</si>
  <si>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</si>
  <si>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</si>
  <si>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</si>
  <si>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</si>
  <si>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</si>
  <si>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</si>
  <si>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</si>
  <si>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</si>
  <si>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</si>
  <si>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</si>
  <si>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</si>
  <si>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</si>
  <si>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</si>
  <si>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</si>
  <si>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</si>
  <si>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</si>
  <si>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</si>
  <si>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</si>
  <si>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</si>
  <si>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</si>
  <si>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</si>
  <si>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</si>
  <si>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</si>
  <si>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</si>
  <si>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</si>
  <si>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</si>
  <si>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</si>
  <si>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</si>
  <si>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</si>
  <si>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</si>
  <si>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</si>
  <si>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</si>
  <si>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</si>
  <si>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</si>
  <si>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</si>
  <si>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</si>
  <si>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</si>
  <si>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</si>
  <si>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</si>
  <si>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</si>
  <si>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</si>
  <si>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</si>
  <si>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</si>
  <si>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</si>
  <si>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</si>
  <si>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</si>
  <si>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</si>
  <si>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</si>
  <si>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</si>
  <si>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</si>
  <si>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</si>
  <si>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</si>
  <si>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</si>
  <si>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</si>
  <si>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</si>
  <si>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</si>
  <si>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</si>
  <si>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</si>
  <si>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</si>
  <si>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</si>
  <si>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</si>
  <si>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</si>
  <si>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</si>
  <si>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</si>
  <si>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</si>
  <si>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</si>
  <si>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</si>
  <si>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</si>
  <si>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</si>
  <si>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</si>
  <si>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</si>
  <si>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</si>
  <si>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</si>
  <si>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</si>
  <si>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</si>
  <si>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</si>
  <si>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</si>
  <si>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</si>
  <si>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</si>
  <si>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</si>
  <si>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</si>
  <si>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</si>
  <si>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</si>
  <si>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</si>
  <si>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</si>
  <si>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</si>
  <si>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</si>
  <si>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</si>
  <si>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</si>
  <si>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</si>
  <si>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</si>
  <si>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</si>
  <si>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</si>
  <si>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</si>
  <si>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</si>
  <si>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</si>
  <si>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</si>
  <si>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</si>
  <si>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</si>
  <si>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</si>
  <si>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</si>
  <si>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</si>
  <si>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</si>
  <si>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</si>
  <si>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</si>
  <si>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</si>
  <si>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</si>
  <si>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</si>
  <si>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</si>
  <si>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</si>
  <si>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</si>
  <si>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</si>
  <si>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</si>
  <si>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</si>
  <si>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</si>
  <si>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</si>
  <si>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</si>
  <si>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</si>
  <si>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</si>
  <si>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</si>
  <si>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</si>
  <si>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</si>
  <si>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</si>
  <si>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</si>
  <si>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</si>
  <si>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</si>
  <si>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</si>
  <si>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</si>
  <si>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</si>
  <si>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</si>
  <si>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</si>
  <si>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</si>
  <si>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</si>
  <si>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</si>
  <si>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</si>
  <si>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</si>
  <si>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</si>
  <si>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</si>
  <si>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</si>
  <si>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</si>
  <si>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</si>
  <si>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</si>
  <si>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</si>
  <si>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</si>
  <si>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</si>
  <si>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</si>
  <si>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</si>
  <si>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</si>
  <si>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</si>
  <si>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</si>
  <si>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</si>
  <si>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</si>
  <si>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</si>
  <si>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</si>
  <si>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</si>
  <si>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</si>
  <si>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</si>
  <si>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</si>
  <si>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</si>
  <si>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</si>
  <si>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</si>
  <si>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</si>
  <si>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</si>
  <si>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</si>
  <si>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</si>
  <si>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</si>
  <si>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</si>
  <si>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</si>
  <si>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</si>
  <si>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</si>
  <si>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</si>
  <si>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</si>
  <si>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</si>
  <si>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</si>
  <si>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</si>
  <si>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</si>
  <si>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</si>
  <si>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</si>
  <si>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</si>
  <si>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</si>
  <si>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</si>
  <si>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</si>
  <si>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</si>
  <si>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</si>
  <si>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</si>
  <si>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</si>
  <si>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</si>
  <si>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</si>
  <si>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</si>
  <si>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</si>
  <si>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</si>
  <si>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</si>
  <si>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</si>
  <si>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</si>
  <si>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</si>
  <si>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</si>
  <si>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</si>
  <si>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</si>
  <si>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</si>
  <si>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</si>
  <si>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</si>
  <si>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</si>
  <si>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</si>
  <si>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</si>
  <si>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</si>
  <si>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</si>
  <si>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</si>
  <si>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</si>
  <si>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</si>
  <si>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</si>
  <si>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</si>
  <si>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</si>
  <si>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</si>
  <si>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</si>
  <si>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</si>
  <si>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</si>
  <si>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</si>
  <si>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</si>
  <si>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</si>
  <si>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</si>
  <si>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</si>
  <si>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</si>
  <si>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</si>
  <si>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</si>
  <si>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</si>
  <si>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</si>
  <si>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</si>
  <si>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</si>
  <si>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</si>
  <si>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</si>
  <si>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</si>
  <si>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</si>
  <si>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</si>
  <si>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</si>
  <si>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</si>
  <si>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</si>
  <si>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</si>
  <si>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</si>
  <si>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</si>
  <si>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</si>
  <si>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</si>
  <si>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</si>
  <si>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</si>
  <si>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</si>
  <si>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</si>
  <si>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</si>
  <si>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</si>
  <si>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</si>
  <si>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</si>
  <si>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</si>
  <si>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</si>
  <si>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</si>
  <si>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</si>
  <si>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</si>
  <si>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</si>
  <si>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</si>
  <si>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</si>
  <si>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</si>
  <si>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</si>
  <si>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</si>
  <si>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</si>
  <si>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</si>
  <si>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</si>
  <si>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</si>
  <si>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</si>
  <si>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</si>
  <si>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</si>
  <si>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</si>
  <si>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</si>
  <si>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</si>
  <si>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</si>
  <si>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</si>
  <si>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</si>
  <si>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</si>
  <si>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</si>
  <si>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</si>
  <si>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</si>
  <si>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</si>
  <si>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</si>
  <si>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</si>
  <si>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</si>
  <si>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</si>
  <si>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</si>
  <si>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</si>
  <si>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</si>
  <si>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</si>
  <si>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</si>
  <si>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</si>
  <si>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</si>
  <si>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</si>
  <si>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</si>
  <si>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</si>
  <si>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</si>
  <si>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</si>
  <si>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</si>
  <si>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</si>
  <si>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</si>
  <si>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</si>
  <si>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</si>
  <si>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</si>
  <si>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</si>
  <si>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</si>
  <si>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</si>
  <si>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</si>
  <si>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</si>
  <si>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</si>
  <si>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</si>
  <si>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</si>
  <si>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</si>
  <si>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</si>
  <si>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</si>
  <si>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</si>
  <si>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</si>
  <si>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</si>
  <si>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</si>
  <si>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</si>
  <si>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</si>
  <si>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</si>
  <si>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</si>
  <si>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</si>
  <si>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</si>
  <si>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</si>
  <si>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</si>
  <si>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</si>
  <si>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</si>
  <si>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</si>
  <si>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</si>
  <si>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</si>
  <si>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</si>
  <si>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</si>
  <si>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</si>
  <si>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</si>
  <si>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</si>
  <si>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</si>
  <si>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</si>
  <si>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</si>
  <si>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</si>
  <si>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</si>
  <si>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</si>
  <si>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</si>
  <si>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</si>
  <si>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</si>
  <si>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</si>
  <si>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</si>
  <si>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</si>
  <si>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</si>
  <si>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</si>
  <si>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</si>
  <si>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</si>
  <si>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</si>
  <si>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</si>
  <si>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</si>
  <si>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</si>
  <si>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</si>
  <si>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</si>
  <si>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</si>
  <si>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</si>
  <si>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</si>
  <si>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</si>
  <si>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</si>
  <si>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</si>
  <si>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</si>
  <si>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</si>
  <si>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</si>
  <si>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</si>
  <si>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</si>
  <si>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</si>
  <si>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</si>
  <si>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</si>
  <si>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</si>
  <si>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</si>
  <si>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</si>
  <si>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</si>
  <si>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</si>
  <si>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</si>
  <si>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</si>
  <si>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</si>
  <si>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</si>
  <si>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</si>
  <si>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</si>
  <si>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</si>
  <si>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</si>
  <si>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</si>
  <si>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</si>
  <si>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</si>
  <si>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</si>
  <si>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</si>
  <si>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</si>
  <si>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</si>
  <si>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</si>
  <si>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</si>
  <si>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</si>
  <si>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</si>
  <si>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</si>
  <si>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</si>
  <si>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</si>
  <si>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</si>
  <si>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</si>
  <si>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</si>
  <si>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</si>
  <si>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</si>
  <si>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</si>
  <si>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</si>
  <si>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</si>
  <si>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</si>
  <si>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</si>
  <si>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</si>
  <si>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</si>
  <si>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</si>
  <si>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</si>
  <si>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</si>
  <si>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</si>
  <si>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</si>
  <si>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</si>
  <si>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</si>
  <si>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</si>
  <si>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</si>
  <si>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</si>
  <si>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</si>
  <si>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</si>
  <si>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</si>
  <si>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</si>
  <si>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</si>
  <si>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</si>
  <si>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</si>
  <si>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</si>
  <si>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</si>
  <si>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</si>
  <si>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</si>
  <si>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</si>
  <si>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</si>
  <si>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</si>
  <si>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</si>
  <si>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</si>
  <si>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</si>
  <si>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</si>
  <si>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</si>
  <si>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</si>
  <si>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</si>
  <si>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</si>
  <si>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</si>
  <si>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</si>
  <si>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</si>
  <si>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</si>
  <si>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</si>
  <si>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</si>
  <si>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</si>
  <si>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</si>
  <si>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</si>
  <si>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</si>
  <si>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</si>
  <si>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</si>
  <si>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</si>
  <si>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</si>
  <si>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</si>
  <si>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</si>
  <si>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</si>
  <si>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</si>
  <si>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</si>
  <si>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</si>
  <si>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</si>
  <si>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</si>
  <si>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</si>
  <si>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</si>
  <si>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</si>
  <si>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</si>
  <si>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</si>
  <si>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</si>
  <si>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</si>
  <si>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</si>
  <si>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</si>
  <si>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</si>
  <si>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</si>
  <si>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</si>
  <si>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</si>
  <si>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</si>
  <si>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</si>
  <si>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</si>
  <si>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</si>
  <si>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</si>
  <si>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</si>
  <si>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</si>
  <si>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</si>
  <si>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</si>
  <si>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</si>
  <si>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</si>
  <si>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</si>
  <si>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</si>
  <si>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</si>
  <si>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</si>
  <si>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</si>
  <si>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</si>
  <si>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</si>
  <si>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</si>
  <si>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</si>
  <si>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</si>
  <si>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</si>
  <si>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</si>
  <si>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</si>
  <si>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</si>
  <si>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</si>
  <si>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</si>
  <si>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</si>
  <si>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</si>
  <si>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</si>
  <si>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</si>
  <si>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</si>
  <si>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</si>
  <si>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</si>
  <si>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</si>
  <si>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</si>
  <si>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</si>
  <si>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</si>
  <si>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</si>
  <si>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</si>
  <si>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</si>
  <si>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</si>
  <si>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</si>
  <si>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</si>
  <si>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</si>
  <si>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</si>
  <si>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</si>
  <si>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</si>
  <si>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</si>
  <si>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</si>
  <si>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</si>
  <si>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</si>
  <si>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</si>
  <si>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</si>
  <si>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</si>
  <si>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</si>
  <si>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</si>
  <si>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</si>
  <si>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</si>
  <si>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</si>
  <si>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</si>
  <si>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</si>
  <si>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</si>
  <si>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</si>
  <si>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</si>
  <si>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</si>
  <si>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</si>
  <si>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</si>
  <si>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</si>
  <si>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</si>
  <si>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</si>
  <si>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</si>
  <si>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</si>
  <si>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</si>
  <si>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</si>
  <si>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</si>
  <si>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</si>
  <si>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</si>
  <si>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</si>
  <si>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</si>
  <si>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</si>
  <si>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</si>
  <si>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</si>
  <si>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</si>
  <si>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</si>
  <si>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</si>
  <si>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</si>
  <si>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</si>
  <si>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</si>
  <si>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</si>
  <si>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</si>
  <si>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</si>
  <si>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</si>
  <si>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</si>
  <si>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</si>
  <si>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</si>
  <si>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</si>
  <si>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</si>
  <si>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</si>
  <si>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</si>
  <si>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</si>
  <si>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</si>
  <si>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</si>
  <si>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</si>
  <si>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</si>
  <si>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</si>
  <si>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</si>
  <si>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</si>
  <si>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</si>
  <si>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</si>
  <si>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</si>
  <si>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</si>
  <si>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</si>
  <si>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</si>
  <si>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</si>
  <si>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</si>
  <si>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</si>
  <si>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</si>
  <si>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</si>
  <si>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</si>
  <si>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</si>
  <si>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</si>
  <si>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</si>
  <si>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</si>
  <si>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</si>
  <si>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</si>
  <si>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</si>
  <si>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</si>
  <si>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</si>
  <si>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</si>
  <si>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</si>
  <si>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</si>
  <si>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</si>
  <si>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</si>
  <si>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</si>
  <si>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</si>
  <si>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</si>
  <si>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</si>
  <si>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</si>
  <si>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</si>
  <si>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</si>
  <si>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</si>
  <si>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</si>
  <si>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</si>
  <si>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</si>
  <si>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</si>
  <si>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</si>
  <si>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</si>
  <si>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</si>
  <si>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</si>
  <si>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</si>
  <si>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</si>
  <si>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</si>
  <si>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</si>
  <si>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</si>
  <si>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</si>
  <si>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</si>
  <si>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</si>
  <si>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</si>
  <si>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</si>
  <si>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</si>
  <si>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</si>
  <si>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</si>
  <si>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</si>
  <si>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</si>
  <si>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</si>
  <si>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</si>
  <si>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</si>
  <si>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</si>
  <si>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</si>
  <si>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</si>
  <si>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</si>
  <si>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</si>
  <si>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</si>
  <si>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</si>
  <si>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</si>
  <si>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</si>
  <si>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</si>
  <si>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</si>
  <si>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</si>
  <si>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</si>
  <si>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</si>
  <si>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</si>
  <si>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</si>
  <si>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</si>
  <si>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</si>
  <si>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</si>
  <si>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</si>
  <si>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</si>
  <si>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</si>
  <si>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</si>
  <si>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</si>
  <si>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</si>
  <si>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</si>
  <si>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</si>
  <si>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</si>
  <si>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</si>
  <si>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</si>
  <si>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</si>
  <si>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</si>
  <si>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</si>
  <si>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</si>
  <si>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</si>
  <si>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</si>
  <si>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</si>
  <si>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</si>
  <si>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</si>
  <si>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</si>
  <si>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</si>
  <si>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</si>
  <si>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</si>
  <si>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</si>
  <si>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</si>
  <si>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</si>
  <si>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</si>
  <si>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</si>
  <si>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</si>
  <si>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</si>
  <si>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</si>
  <si>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</si>
  <si>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</si>
  <si>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</si>
  <si>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</si>
  <si>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</si>
  <si>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</si>
  <si>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</si>
  <si>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</si>
  <si>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</si>
  <si>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</si>
  <si>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</si>
  <si>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</si>
  <si>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</si>
  <si>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ИНДЪСТРИ ДИВЕЛЪПМЪНТ ХОЛДИНГ АД</t>
  </si>
  <si>
    <t>121227792</t>
  </si>
  <si>
    <t>Весела Пламенова Манчева</t>
  </si>
  <si>
    <t>гр. София, ул. Братя Бъкстон 40</t>
  </si>
  <si>
    <t>office@idhbg.com</t>
  </si>
  <si>
    <t>www.razvitie.ibox.bg</t>
  </si>
  <si>
    <t>www.fininfo.news.bg</t>
  </si>
  <si>
    <t>Цветанка Михайлова - упълномощено лице</t>
  </si>
  <si>
    <t>Главен счетоводител</t>
  </si>
  <si>
    <t>Самостоятелно</t>
  </si>
  <si>
    <t>+359 896 369 740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</si>
</sst>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5" fillId="13" borderId="0" xfId="4" applyFont="1" applyFill="1"/>
    <xf numFmtId="0" fontId="3" fillId="13" borderId="0" xfId="4" applyFont="1" applyFill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" sqref="B2"/>
    </sheetView>
  </sheetViews>
  <sheetFormatPr defaultColWidth="9.140625"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7" t="s">
        <v>1</v>
      </c>
      <c r="B2" s="57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9">
        <v>2</v>
      </c>
      <c r="AA2" s="590">
        <f>IF(ISBLANK(_pdeReportingDate),"",_pdeReportingDate)</f>
        <v>46141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0"/>
      <c r="Z3" s="589">
        <v>3</v>
      </c>
      <c r="AA3" s="590" t="str">
        <f>IF(ISBLANK(_authorName),"",_authorName)</f>
        <v>Цветанка Михайлова - упълномощено лице</v>
      </c>
    </row>
    <row r="4" spans="1:27">
      <c r="A4" s="604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0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0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0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0"/>
    </row>
    <row r="8" spans="1:27">
      <c r="A8" s="4" t="s">
        <v>4</v>
      </c>
      <c r="B8" s="5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8">
        <v>45658</v>
      </c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8">
        <v>46022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8">
        <v>46141</v>
      </c>
      <c r="D11" s="591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4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7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89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7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7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7" t="s">
        <v>991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7" t="s">
        <v>985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7" t="s">
        <v>985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89" t="s">
        <v>992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89" t="s">
        <v>992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986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987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988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89" t="s">
        <v>989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89" t="s">
        <v>990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2" t="s">
        <v>979</v>
      </c>
      <c r="B28" s="603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605" t="s">
        <v>23</v>
      </c>
      <c r="B30" s="606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29C3BAD8-F3CB-475C-B041-98823BAA1C2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0.79536024141833273</v>
      </c>
      <c r="E3" s="591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7.2304236750510092E-2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3.9326314218835971E-2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2.3001107238503536E-2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1.5246899661781286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2.1854256854256855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1.9375817980469143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1.1095338769757375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7.3777643545085411E-2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8.8991087463703655E-2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2.891910613671941E-2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0.4495545320699158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1.8385714040772938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0.58487828558026389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7844</v>
      </c>
      <c r="E21" s="588"/>
    </row>
    <row r="22" spans="1:5" ht="63">
      <c r="A22" s="500">
        <v>16</v>
      </c>
      <c r="B22" s="498" t="s">
        <v>926</v>
      </c>
      <c r="C22" s="499" t="s">
        <v>927</v>
      </c>
      <c r="D22" s="548">
        <f>D21/'1-Баланс'!G37</f>
        <v>0.1344923957958267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0.63046073048460249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13.534141108166098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95"/>
      <c r="J1" s="595"/>
      <c r="K1" s="595"/>
      <c r="L1" s="595"/>
      <c r="M1" s="595"/>
      <c r="N1" s="84" t="s">
        <v>940</v>
      </c>
    </row>
    <row r="2" spans="1:14" s="432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ИНДЪСТРИ ДИВЕЛЪПМЪНТ ХОЛДИНГ АД</v>
      </c>
      <c r="B3" s="595" t="str">
        <f t="shared" ref="B3:B34" si="1">pdeBulstat</f>
        <v>121227792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ИНДЪСТРИ ДИВЕЛЪПМЪНТ ХОЛДИНГ АД</v>
      </c>
      <c r="B4" s="595" t="str">
        <f t="shared" si="1"/>
        <v>121227792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0</v>
      </c>
      <c r="I4" s="595"/>
      <c r="J4" s="591"/>
      <c r="K4" s="595"/>
      <c r="L4" s="595"/>
      <c r="M4" s="595"/>
      <c r="N4" s="595"/>
    </row>
    <row r="5" spans="1:14">
      <c r="A5" s="595" t="str">
        <f t="shared" si="0"/>
        <v>ИНДЪСТРИ ДИВЕЛЪПМЪНТ ХОЛДИНГ АД</v>
      </c>
      <c r="B5" s="595" t="str">
        <f t="shared" si="1"/>
        <v>121227792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ИНДЪСТРИ ДИВЕЛЪПМЪНТ ХОЛДИНГ АД</v>
      </c>
      <c r="B6" s="595" t="str">
        <f t="shared" si="1"/>
        <v>121227792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9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ИНДЪСТРИ ДИВЕЛЪПМЪНТ ХОЛДИНГ АД</v>
      </c>
      <c r="B7" s="595" t="str">
        <f t="shared" si="1"/>
        <v>121227792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ИНДЪСТРИ ДИВЕЛЪПМЪНТ ХОЛДИНГ АД</v>
      </c>
      <c r="B8" s="595" t="str">
        <f t="shared" si="1"/>
        <v>121227792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6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ИНДЪСТРИ ДИВЕЛЪПМЪНТ ХОЛДИНГ АД</v>
      </c>
      <c r="B9" s="595" t="str">
        <f t="shared" si="1"/>
        <v>121227792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ИНДЪСТРИ ДИВЕЛЪПМЪНТ ХОЛДИНГ АД</v>
      </c>
      <c r="B10" s="595" t="str">
        <f t="shared" si="1"/>
        <v>121227792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129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ИНДЪСТРИ ДИВЕЛЪПМЪНТ ХОЛДИНГ АД</v>
      </c>
      <c r="B11" s="595" t="str">
        <f t="shared" si="1"/>
        <v>121227792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144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ИНДЪСТРИ ДИВЕЛЪПМЪНТ ХОЛДИНГ АД</v>
      </c>
      <c r="B12" s="595" t="str">
        <f t="shared" si="1"/>
        <v>121227792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44658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ИНДЪСТРИ ДИВЕЛЪПМЪНТ ХОЛДИНГ АД</v>
      </c>
      <c r="B13" s="595" t="str">
        <f t="shared" si="1"/>
        <v>121227792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ИНДЪСТРИ ДИВЕЛЪПМЪНТ ХОЛДИНГ АД</v>
      </c>
      <c r="B14" s="595" t="str">
        <f t="shared" si="1"/>
        <v>121227792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ИНДЪСТРИ ДИВЕЛЪПМЪНТ ХОЛДИНГ АД</v>
      </c>
      <c r="B15" s="595" t="str">
        <f t="shared" si="1"/>
        <v>121227792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ИНДЪСТРИ ДИВЕЛЪПМЪНТ ХОЛДИНГ АД</v>
      </c>
      <c r="B16" s="595" t="str">
        <f t="shared" si="1"/>
        <v>121227792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ИНДЪСТРИ ДИВЕЛЪПМЪНТ ХОЛДИНГ АД</v>
      </c>
      <c r="B17" s="595" t="str">
        <f t="shared" si="1"/>
        <v>121227792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6</v>
      </c>
    </row>
    <row r="18" spans="1:8">
      <c r="A18" s="595" t="str">
        <f t="shared" si="0"/>
        <v>ИНДЪСТРИ ДИВЕЛЪПМЪНТ ХОЛДИНГ АД</v>
      </c>
      <c r="B18" s="595" t="str">
        <f t="shared" si="1"/>
        <v>121227792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6</v>
      </c>
    </row>
    <row r="19" spans="1:8">
      <c r="A19" s="595" t="str">
        <f t="shared" si="0"/>
        <v>ИНДЪСТРИ ДИВЕЛЪПМЪНТ ХОЛДИНГ АД</v>
      </c>
      <c r="B19" s="595" t="str">
        <f t="shared" si="1"/>
        <v>121227792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5</v>
      </c>
    </row>
    <row r="20" spans="1:8">
      <c r="A20" s="595" t="str">
        <f t="shared" si="0"/>
        <v>ИНДЪСТРИ ДИВЕЛЪПМЪНТ ХОЛДИНГ АД</v>
      </c>
      <c r="B20" s="595" t="str">
        <f t="shared" si="1"/>
        <v>121227792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ИНДЪСТРИ ДИВЕЛЪПМЪНТ ХОЛДИНГ АД</v>
      </c>
      <c r="B21" s="595" t="str">
        <f t="shared" si="1"/>
        <v>121227792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5</v>
      </c>
    </row>
    <row r="22" spans="1:8">
      <c r="A22" s="595" t="str">
        <f t="shared" si="0"/>
        <v>ИНДЪСТРИ ДИВЕЛЪПМЪНТ ХОЛДИНГ АД</v>
      </c>
      <c r="B22" s="595" t="str">
        <f t="shared" si="1"/>
        <v>121227792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74</v>
      </c>
    </row>
    <row r="23" spans="1:8">
      <c r="A23" s="595" t="str">
        <f t="shared" si="0"/>
        <v>ИНДЪСТРИ ДИВЕЛЪПМЪНТ ХОЛДИНГ АД</v>
      </c>
      <c r="B23" s="595" t="str">
        <f t="shared" si="1"/>
        <v>121227792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0</v>
      </c>
    </row>
    <row r="24" spans="1:8">
      <c r="A24" s="595" t="str">
        <f t="shared" si="0"/>
        <v>ИНДЪСТРИ ДИВЕЛЪПМЪНТ ХОЛДИНГ АД</v>
      </c>
      <c r="B24" s="595" t="str">
        <f t="shared" si="1"/>
        <v>121227792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ИНДЪСТРИ ДИВЕЛЪПМЪНТ ХОЛДИНГ АД</v>
      </c>
      <c r="B25" s="595" t="str">
        <f t="shared" si="1"/>
        <v>121227792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74</v>
      </c>
    </row>
    <row r="26" spans="1:8">
      <c r="A26" s="595" t="str">
        <f t="shared" si="0"/>
        <v>ИНДЪСТРИ ДИВЕЛЪПМЪНТ ХОЛДИНГ АД</v>
      </c>
      <c r="B26" s="595" t="str">
        <f t="shared" si="1"/>
        <v>121227792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0</v>
      </c>
    </row>
    <row r="27" spans="1:8">
      <c r="A27" s="595" t="str">
        <f t="shared" si="0"/>
        <v>ИНДЪСТРИ ДИВЕЛЪПМЪНТ ХОЛДИНГ АД</v>
      </c>
      <c r="B27" s="595" t="str">
        <f t="shared" si="1"/>
        <v>121227792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ИНДЪСТРИ ДИВЕЛЪПМЪНТ ХОЛДИНГ АД</v>
      </c>
      <c r="B28" s="595" t="str">
        <f t="shared" si="1"/>
        <v>121227792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ИНДЪСТРИ ДИВЕЛЪПМЪНТ ХОЛДИНГ АД</v>
      </c>
      <c r="B29" s="595" t="str">
        <f t="shared" si="1"/>
        <v>121227792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ИНДЪСТРИ ДИВЕЛЪПМЪНТ ХОЛДИНГ АД</v>
      </c>
      <c r="B30" s="595" t="str">
        <f t="shared" si="1"/>
        <v>121227792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ИНДЪСТРИ ДИВЕЛЪПМЪНТ ХОЛДИНГ АД</v>
      </c>
      <c r="B31" s="595" t="str">
        <f t="shared" si="1"/>
        <v>121227792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ИНДЪСТРИ ДИВЕЛЪПМЪНТ ХОЛДИНГ АД</v>
      </c>
      <c r="B32" s="595" t="str">
        <f t="shared" si="1"/>
        <v>121227792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7187</v>
      </c>
    </row>
    <row r="33" spans="1:8">
      <c r="A33" s="595" t="str">
        <f t="shared" si="0"/>
        <v>ИНДЪСТРИ ДИВЕЛЪПМЪНТ ХОЛДИНГ АД</v>
      </c>
      <c r="B33" s="595" t="str">
        <f t="shared" si="1"/>
        <v>121227792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7261</v>
      </c>
    </row>
    <row r="34" spans="1:8">
      <c r="A34" s="595" t="str">
        <f t="shared" si="0"/>
        <v>ИНДЪСТРИ ДИВЕЛЪПМЪНТ ХОЛДИНГ АД</v>
      </c>
      <c r="B34" s="595" t="str">
        <f t="shared" si="1"/>
        <v>121227792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ИНДЪСТРИ ДИВЕЛЪПМЪНТ ХОЛДИНГ АД</v>
      </c>
      <c r="B35" s="595" t="str">
        <f t="shared" ref="B35:B66" si="4">pdeBulstat</f>
        <v>121227792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0</v>
      </c>
    </row>
    <row r="36" spans="1:8">
      <c r="A36" s="595" t="str">
        <f t="shared" si="3"/>
        <v>ИНДЪСТРИ ДИВЕЛЪПМЪНТ ХОЛДИНГ АД</v>
      </c>
      <c r="B36" s="595" t="str">
        <f t="shared" si="4"/>
        <v>121227792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ИНДЪСТРИ ДИВЕЛЪПМЪНТ ХОЛДИНГ АД</v>
      </c>
      <c r="B37" s="595" t="str">
        <f t="shared" si="4"/>
        <v>121227792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73</v>
      </c>
    </row>
    <row r="38" spans="1:8">
      <c r="A38" s="595" t="str">
        <f t="shared" si="3"/>
        <v>ИНДЪСТРИ ДИВЕЛЪПМЪНТ ХОЛДИНГ АД</v>
      </c>
      <c r="B38" s="595" t="str">
        <f t="shared" si="4"/>
        <v>121227792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73</v>
      </c>
    </row>
    <row r="39" spans="1:8">
      <c r="A39" s="595" t="str">
        <f t="shared" si="3"/>
        <v>ИНДЪСТРИ ДИВЕЛЪПМЪНТ ХОЛДИНГ АД</v>
      </c>
      <c r="B39" s="595" t="str">
        <f t="shared" si="4"/>
        <v>121227792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ИНДЪСТРИ ДИВЕЛЪПМЪНТ ХОЛДИНГ АД</v>
      </c>
      <c r="B40" s="595" t="str">
        <f t="shared" si="4"/>
        <v>121227792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945</v>
      </c>
    </row>
    <row r="41" spans="1:8">
      <c r="A41" s="595" t="str">
        <f t="shared" si="3"/>
        <v>ИНДЪСТРИ ДИВЕЛЪПМЪНТ ХОЛДИНГ АД</v>
      </c>
      <c r="B41" s="595" t="str">
        <f t="shared" si="4"/>
        <v>121227792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53092</v>
      </c>
    </row>
    <row r="42" spans="1:8">
      <c r="A42" s="595" t="str">
        <f t="shared" si="3"/>
        <v>ИНДЪСТРИ ДИВЕЛЪПМЪНТ ХОЛДИНГ АД</v>
      </c>
      <c r="B42" s="595" t="str">
        <f t="shared" si="4"/>
        <v>121227792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ИНДЪСТРИ ДИВЕЛЪПМЪНТ ХОЛДИНГ АД</v>
      </c>
      <c r="B43" s="595" t="str">
        <f t="shared" si="4"/>
        <v>121227792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0</v>
      </c>
    </row>
    <row r="44" spans="1:8">
      <c r="A44" s="595" t="str">
        <f t="shared" si="3"/>
        <v>ИНДЪСТРИ ДИВЕЛЪПМЪНТ ХОЛДИНГ АД</v>
      </c>
      <c r="B44" s="595" t="str">
        <f t="shared" si="4"/>
        <v>121227792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0</v>
      </c>
    </row>
    <row r="45" spans="1:8">
      <c r="A45" s="595" t="str">
        <f t="shared" si="3"/>
        <v>ИНДЪСТРИ ДИВЕЛЪПМЪНТ ХОЛДИНГ АД</v>
      </c>
      <c r="B45" s="595" t="str">
        <f t="shared" si="4"/>
        <v>121227792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14771</v>
      </c>
    </row>
    <row r="46" spans="1:8">
      <c r="A46" s="595" t="str">
        <f t="shared" si="3"/>
        <v>ИНДЪСТРИ ДИВЕЛЪПМЪНТ ХОЛДИНГ АД</v>
      </c>
      <c r="B46" s="595" t="str">
        <f t="shared" si="4"/>
        <v>121227792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ИНДЪСТРИ ДИВЕЛЪПМЪНТ ХОЛДИНГ АД</v>
      </c>
      <c r="B47" s="595" t="str">
        <f t="shared" si="4"/>
        <v>121227792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ИНДЪСТРИ ДИВЕЛЪПМЪНТ ХОЛДИНГ АД</v>
      </c>
      <c r="B48" s="595" t="str">
        <f t="shared" si="4"/>
        <v>121227792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14771</v>
      </c>
    </row>
    <row r="49" spans="1:8">
      <c r="A49" s="595" t="str">
        <f t="shared" si="3"/>
        <v>ИНДЪСТРИ ДИВЕЛЪПМЪНТ ХОЛДИНГ АД</v>
      </c>
      <c r="B49" s="595" t="str">
        <f t="shared" si="4"/>
        <v>121227792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324</v>
      </c>
    </row>
    <row r="50" spans="1:8">
      <c r="A50" s="595" t="str">
        <f t="shared" si="3"/>
        <v>ИНДЪСТРИ ДИВЕЛЪПМЪНТ ХОЛДИНГ АД</v>
      </c>
      <c r="B50" s="595" t="str">
        <f t="shared" si="4"/>
        <v>121227792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2550</v>
      </c>
    </row>
    <row r="51" spans="1:8">
      <c r="A51" s="595" t="str">
        <f t="shared" si="3"/>
        <v>ИНДЪСТРИ ДИВЕЛЪПМЪНТ ХОЛДИНГ АД</v>
      </c>
      <c r="B51" s="595" t="str">
        <f t="shared" si="4"/>
        <v>121227792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5983</v>
      </c>
    </row>
    <row r="52" spans="1:8">
      <c r="A52" s="595" t="str">
        <f t="shared" si="3"/>
        <v>ИНДЪСТРИ ДИВЕЛЪПМЪНТ ХОЛДИНГ АД</v>
      </c>
      <c r="B52" s="595" t="str">
        <f t="shared" si="4"/>
        <v>121227792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25063</v>
      </c>
    </row>
    <row r="53" spans="1:8">
      <c r="A53" s="595" t="str">
        <f t="shared" si="3"/>
        <v>ИНДЪСТРИ ДИВЕЛЪПМЪНТ ХОЛДИНГ АД</v>
      </c>
      <c r="B53" s="595" t="str">
        <f t="shared" si="4"/>
        <v>121227792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ИНДЪСТРИ ДИВЕЛЪПМЪНТ ХОЛДИНГ АД</v>
      </c>
      <c r="B54" s="595" t="str">
        <f t="shared" si="4"/>
        <v>121227792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94</v>
      </c>
    </row>
    <row r="55" spans="1:8">
      <c r="A55" s="595" t="str">
        <f t="shared" si="3"/>
        <v>ИНДЪСТРИ ДИВЕЛЪПМЪНТ ХОЛДИНГ АД</v>
      </c>
      <c r="B55" s="595" t="str">
        <f t="shared" si="4"/>
        <v>121227792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ИНДЪСТРИ ДИВЕЛЪПМЪНТ ХОЛДИНГ АД</v>
      </c>
      <c r="B56" s="595" t="str">
        <f t="shared" si="4"/>
        <v>121227792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15336</v>
      </c>
    </row>
    <row r="57" spans="1:8">
      <c r="A57" s="595" t="str">
        <f t="shared" si="3"/>
        <v>ИНДЪСТРИ ДИВЕЛЪПМЪНТ ХОЛДИНГ АД</v>
      </c>
      <c r="B57" s="595" t="str">
        <f t="shared" si="4"/>
        <v>121227792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49350</v>
      </c>
    </row>
    <row r="58" spans="1:8">
      <c r="A58" s="595" t="str">
        <f t="shared" si="3"/>
        <v>ИНДЪСТРИ ДИВЕЛЪПМЪНТ ХОЛДИНГ АД</v>
      </c>
      <c r="B58" s="595" t="str">
        <f t="shared" si="4"/>
        <v>121227792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61729</v>
      </c>
    </row>
    <row r="59" spans="1:8">
      <c r="A59" s="595" t="str">
        <f t="shared" si="3"/>
        <v>ИНДЪСТРИ ДИВЕЛЪПМЪНТ ХОЛДИНГ АД</v>
      </c>
      <c r="B59" s="595" t="str">
        <f t="shared" si="4"/>
        <v>121227792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2228</v>
      </c>
    </row>
    <row r="60" spans="1:8">
      <c r="A60" s="595" t="str">
        <f t="shared" si="3"/>
        <v>ИНДЪСТРИ ДИВЕЛЪПМЪНТ ХОЛДИНГ АД</v>
      </c>
      <c r="B60" s="595" t="str">
        <f t="shared" si="4"/>
        <v>121227792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ИНДЪСТРИ ДИВЕЛЪПМЪНТ ХОЛДИНГ АД</v>
      </c>
      <c r="B61" s="595" t="str">
        <f t="shared" si="4"/>
        <v>121227792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59501</v>
      </c>
    </row>
    <row r="62" spans="1:8">
      <c r="A62" s="595" t="str">
        <f t="shared" si="3"/>
        <v>ИНДЪСТРИ ДИВЕЛЪПМЪНТ ХОЛДИНГ АД</v>
      </c>
      <c r="B62" s="595" t="str">
        <f t="shared" si="4"/>
        <v>121227792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ИНДЪСТРИ ДИВЕЛЪПМЪНТ ХОЛДИНГ АД</v>
      </c>
      <c r="B63" s="595" t="str">
        <f t="shared" si="4"/>
        <v>121227792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0</v>
      </c>
    </row>
    <row r="64" spans="1:8">
      <c r="A64" s="595" t="str">
        <f t="shared" si="3"/>
        <v>ИНДЪСТРИ ДИВЕЛЪПМЪНТ ХОЛДИНГ АД</v>
      </c>
      <c r="B64" s="595" t="str">
        <f t="shared" si="4"/>
        <v>121227792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61729</v>
      </c>
    </row>
    <row r="65" spans="1:8">
      <c r="A65" s="595" t="str">
        <f t="shared" si="3"/>
        <v>ИНДЪСТРИ ДИВЕЛЪПМЪНТ ХОЛДИНГ АД</v>
      </c>
      <c r="B65" s="595" t="str">
        <f t="shared" si="4"/>
        <v>121227792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0</v>
      </c>
    </row>
    <row r="66" spans="1:8">
      <c r="A66" s="595" t="str">
        <f t="shared" si="3"/>
        <v>ИНДЪСТРИ ДИВЕЛЪПМЪНТ ХОЛДИНГ АД</v>
      </c>
      <c r="B66" s="595" t="str">
        <f t="shared" si="4"/>
        <v>121227792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4397</v>
      </c>
    </row>
    <row r="67" spans="1:8">
      <c r="A67" s="595" t="str">
        <f t="shared" ref="A67:A98" si="6">pdeName</f>
        <v>ИНДЪСТРИ ДИВЕЛЪПМЪНТ ХОЛДИНГ АД</v>
      </c>
      <c r="B67" s="595" t="str">
        <f t="shared" ref="B67:B98" si="7">pdeBulstat</f>
        <v>121227792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ИНДЪСТРИ ДИВЕЛЪПМЪНТ ХОЛДИНГ АД</v>
      </c>
      <c r="B68" s="595" t="str">
        <f t="shared" si="7"/>
        <v>121227792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ИНДЪСТРИ ДИВЕЛЪПМЪНТ ХОЛДИНГ АД</v>
      </c>
      <c r="B69" s="595" t="str">
        <f t="shared" si="7"/>
        <v>121227792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4397</v>
      </c>
    </row>
    <row r="70" spans="1:8">
      <c r="A70" s="595" t="str">
        <f t="shared" si="6"/>
        <v>ИНДЪСТРИ ДИВЕЛЪПМЪНТ ХОЛДИНГ АД</v>
      </c>
      <c r="B70" s="595" t="str">
        <f t="shared" si="7"/>
        <v>121227792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ИНДЪСТРИ ДИВЕЛЪПМЪНТ ХОЛДИНГ АД</v>
      </c>
      <c r="B71" s="595" t="str">
        <f t="shared" si="7"/>
        <v>121227792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130247</v>
      </c>
    </row>
    <row r="72" spans="1:8">
      <c r="A72" s="595" t="str">
        <f t="shared" si="6"/>
        <v>ИНДЪСТРИ ДИВЕЛЪПМЪНТ ХОЛДИНГ АД</v>
      </c>
      <c r="B72" s="595" t="str">
        <f t="shared" si="7"/>
        <v>121227792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183339</v>
      </c>
    </row>
    <row r="73" spans="1:8">
      <c r="A73" s="595" t="str">
        <f t="shared" si="6"/>
        <v>ИНДЪСТРИ ДИВЕЛЪПМЪНТ ХОЛДИНГ АД</v>
      </c>
      <c r="B73" s="595" t="str">
        <f t="shared" si="7"/>
        <v>121227792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9981</v>
      </c>
    </row>
    <row r="74" spans="1:8">
      <c r="A74" s="595" t="str">
        <f t="shared" si="6"/>
        <v>ИНДЪСТРИ ДИВЕЛЪПМЪНТ ХОЛДИНГ АД</v>
      </c>
      <c r="B74" s="595" t="str">
        <f t="shared" si="7"/>
        <v>121227792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9981</v>
      </c>
    </row>
    <row r="75" spans="1:8">
      <c r="A75" s="595" t="str">
        <f t="shared" si="6"/>
        <v>ИНДЪСТРИ ДИВЕЛЪПМЪНТ ХОЛДИНГ АД</v>
      </c>
      <c r="B75" s="595" t="str">
        <f t="shared" si="7"/>
        <v>121227792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ИНДЪСТРИ ДИВЕЛЪПМЪНТ ХОЛДИНГ АД</v>
      </c>
      <c r="B76" s="595" t="str">
        <f t="shared" si="7"/>
        <v>121227792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0</v>
      </c>
    </row>
    <row r="77" spans="1:8">
      <c r="A77" s="595" t="str">
        <f t="shared" si="6"/>
        <v>ИНДЪСТРИ ДИВЕЛЪПМЪНТ ХОЛДИНГ АД</v>
      </c>
      <c r="B77" s="595" t="str">
        <f t="shared" si="7"/>
        <v>121227792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ИНДЪСТРИ ДИВЕЛЪПМЪНТ ХОЛДИНГ АД</v>
      </c>
      <c r="B78" s="595" t="str">
        <f t="shared" si="7"/>
        <v>121227792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ИНДЪСТРИ ДИВЕЛЪПМЪНТ ХОЛДИНГ АД</v>
      </c>
      <c r="B79" s="595" t="str">
        <f t="shared" si="7"/>
        <v>121227792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9981</v>
      </c>
    </row>
    <row r="80" spans="1:8">
      <c r="A80" s="595" t="str">
        <f t="shared" si="6"/>
        <v>ИНДЪСТРИ ДИВЕЛЪПМЪНТ ХОЛДИНГ АД</v>
      </c>
      <c r="B80" s="595" t="str">
        <f t="shared" si="7"/>
        <v>121227792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7191</v>
      </c>
    </row>
    <row r="81" spans="1:8">
      <c r="A81" s="595" t="str">
        <f t="shared" si="6"/>
        <v>ИНДЪСТРИ ДИВЕЛЪПМЪНТ ХОЛДИНГ АД</v>
      </c>
      <c r="B81" s="595" t="str">
        <f t="shared" si="7"/>
        <v>121227792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ИНДЪСТРИ ДИВЕЛЪПМЪНТ ХОЛДИНГ АД</v>
      </c>
      <c r="B82" s="595" t="str">
        <f t="shared" si="7"/>
        <v>121227792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653</v>
      </c>
    </row>
    <row r="83" spans="1:8">
      <c r="A83" s="595" t="str">
        <f t="shared" si="6"/>
        <v>ИНДЪСТРИ ДИВЕЛЪПМЪНТ ХОЛДИНГ АД</v>
      </c>
      <c r="B83" s="595" t="str">
        <f t="shared" si="7"/>
        <v>121227792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193</v>
      </c>
    </row>
    <row r="84" spans="1:8">
      <c r="A84" s="595" t="str">
        <f t="shared" si="6"/>
        <v>ИНДЪСТРИ ДИВЕЛЪПМЪНТ ХОЛДИНГ АД</v>
      </c>
      <c r="B84" s="595" t="str">
        <f t="shared" si="7"/>
        <v>121227792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ИНДЪСТРИ ДИВЕЛЪПМЪНТ ХОЛДИНГ АД</v>
      </c>
      <c r="B85" s="595" t="str">
        <f t="shared" si="7"/>
        <v>121227792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460</v>
      </c>
    </row>
    <row r="86" spans="1:8">
      <c r="A86" s="595" t="str">
        <f t="shared" si="6"/>
        <v>ИНДЪСТРИ ДИВЕЛЪПМЪНТ ХОЛДИНГ АД</v>
      </c>
      <c r="B86" s="595" t="str">
        <f t="shared" si="7"/>
        <v>121227792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7844</v>
      </c>
    </row>
    <row r="87" spans="1:8">
      <c r="A87" s="595" t="str">
        <f t="shared" si="6"/>
        <v>ИНДЪСТРИ ДИВЕЛЪПМЪНТ ХОЛДИНГ АД</v>
      </c>
      <c r="B87" s="595" t="str">
        <f t="shared" si="7"/>
        <v>121227792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36281</v>
      </c>
    </row>
    <row r="88" spans="1:8">
      <c r="A88" s="595" t="str">
        <f t="shared" si="6"/>
        <v>ИНДЪСТРИ ДИВЕЛЪПМЪНТ ХОЛДИНГ АД</v>
      </c>
      <c r="B88" s="595" t="str">
        <f t="shared" si="7"/>
        <v>121227792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37559</v>
      </c>
    </row>
    <row r="89" spans="1:8">
      <c r="A89" s="595" t="str">
        <f t="shared" si="6"/>
        <v>ИНДЪСТРИ ДИВЕЛЪПМЪНТ ХОЛДИНГ АД</v>
      </c>
      <c r="B89" s="595" t="str">
        <f t="shared" si="7"/>
        <v>121227792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-1278</v>
      </c>
    </row>
    <row r="90" spans="1:8">
      <c r="A90" s="595" t="str">
        <f t="shared" si="6"/>
        <v>ИНДЪСТРИ ДИВЕЛЪПМЪНТ ХОЛДИНГ АД</v>
      </c>
      <c r="B90" s="595" t="str">
        <f t="shared" si="7"/>
        <v>121227792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ИНДЪСТРИ ДИВЕЛЪПМЪНТ ХОЛДИНГ АД</v>
      </c>
      <c r="B91" s="595" t="str">
        <f t="shared" si="7"/>
        <v>121227792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4217</v>
      </c>
    </row>
    <row r="92" spans="1:8">
      <c r="A92" s="595" t="str">
        <f t="shared" si="6"/>
        <v>ИНДЪСТРИ ДИВЕЛЪПМЪНТ ХОЛДИНГ АД</v>
      </c>
      <c r="B92" s="595" t="str">
        <f t="shared" si="7"/>
        <v>121227792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0</v>
      </c>
    </row>
    <row r="93" spans="1:8">
      <c r="A93" s="595" t="str">
        <f t="shared" si="6"/>
        <v>ИНДЪСТРИ ДИВЕЛЪПМЪНТ ХОЛДИНГ АД</v>
      </c>
      <c r="B93" s="595" t="str">
        <f t="shared" si="7"/>
        <v>121227792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40498</v>
      </c>
    </row>
    <row r="94" spans="1:8">
      <c r="A94" s="595" t="str">
        <f t="shared" si="6"/>
        <v>ИНДЪСТРИ ДИВЕЛЪПМЪНТ ХОЛДИНГ АД</v>
      </c>
      <c r="B94" s="595" t="str">
        <f t="shared" si="7"/>
        <v>121227792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58323</v>
      </c>
    </row>
    <row r="95" spans="1:8">
      <c r="A95" s="595" t="str">
        <f t="shared" si="6"/>
        <v>ИНДЪСТРИ ДИВЕЛЪПМЪНТ ХОЛДИНГ АД</v>
      </c>
      <c r="B95" s="595" t="str">
        <f t="shared" si="7"/>
        <v>121227792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17785</v>
      </c>
    </row>
    <row r="96" spans="1:8">
      <c r="A96" s="595" t="str">
        <f t="shared" si="6"/>
        <v>ИНДЪСТРИ ДИВЕЛЪПМЪНТ ХОЛДИНГ АД</v>
      </c>
      <c r="B96" s="595" t="str">
        <f t="shared" si="7"/>
        <v>121227792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ИНДЪСТРИ ДИВЕЛЪПМЪНТ ХОЛДИНГ АД</v>
      </c>
      <c r="B97" s="595" t="str">
        <f t="shared" si="7"/>
        <v>121227792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26838</v>
      </c>
    </row>
    <row r="98" spans="1:8">
      <c r="A98" s="595" t="str">
        <f t="shared" si="6"/>
        <v>ИНДЪСТРИ ДИВЕЛЪПМЪНТ ХОЛДИНГ АД</v>
      </c>
      <c r="B98" s="595" t="str">
        <f t="shared" si="7"/>
        <v>121227792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ИНДЪСТРИ ДИВЕЛЪПМЪНТ ХОЛДИНГ АД</v>
      </c>
      <c r="B99" s="595" t="str">
        <f t="shared" ref="B99:B125" si="10">pdeBulstat</f>
        <v>121227792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0</v>
      </c>
    </row>
    <row r="100" spans="1:8">
      <c r="A100" s="595" t="str">
        <f t="shared" si="9"/>
        <v>ИНДЪСТРИ ДИВЕЛЪПМЪНТ ХОЛДИНГ АД</v>
      </c>
      <c r="B100" s="595" t="str">
        <f t="shared" si="10"/>
        <v>121227792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17835</v>
      </c>
    </row>
    <row r="101" spans="1:8">
      <c r="A101" s="595" t="str">
        <f t="shared" si="9"/>
        <v>ИНДЪСТРИ ДИВЕЛЪПМЪНТ ХОЛДИНГ АД</v>
      </c>
      <c r="B101" s="595" t="str">
        <f t="shared" si="10"/>
        <v>121227792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92</v>
      </c>
    </row>
    <row r="102" spans="1:8">
      <c r="A102" s="595" t="str">
        <f t="shared" si="9"/>
        <v>ИНДЪСТРИ ДИВЕЛЪПМЪНТ ХОЛДИНГ АД</v>
      </c>
      <c r="B102" s="595" t="str">
        <f t="shared" si="10"/>
        <v>121227792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44765</v>
      </c>
    </row>
    <row r="103" spans="1:8">
      <c r="A103" s="595" t="str">
        <f t="shared" si="9"/>
        <v>ИНДЪСТРИ ДИВЕЛЪПМЪНТ ХОЛДИНГ АД</v>
      </c>
      <c r="B103" s="595" t="str">
        <f t="shared" si="10"/>
        <v>121227792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ИНДЪСТРИ ДИВЕЛЪПМЪНТ ХОЛДИНГ АД</v>
      </c>
      <c r="B104" s="595" t="str">
        <f t="shared" si="10"/>
        <v>121227792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ИНДЪСТРИ ДИВЕЛЪПМЪНТ ХОЛДИНГ АД</v>
      </c>
      <c r="B105" s="595" t="str">
        <f t="shared" si="10"/>
        <v>121227792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2868</v>
      </c>
    </row>
    <row r="106" spans="1:8">
      <c r="A106" s="595" t="str">
        <f t="shared" si="9"/>
        <v>ИНДЪСТРИ ДИВЕЛЪПМЪНТ ХОЛДИНГ АД</v>
      </c>
      <c r="B106" s="595" t="str">
        <f t="shared" si="10"/>
        <v>121227792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ИНДЪСТРИ ДИВЕЛЪПМЪНТ ХОЛДИНГ АД</v>
      </c>
      <c r="B107" s="595" t="str">
        <f t="shared" si="10"/>
        <v>121227792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47633</v>
      </c>
    </row>
    <row r="108" spans="1:8">
      <c r="A108" s="595" t="str">
        <f t="shared" si="9"/>
        <v>ИНДЪСТРИ ДИВЕЛЪПМЪНТ ХОЛДИНГ АД</v>
      </c>
      <c r="B108" s="595" t="str">
        <f t="shared" si="10"/>
        <v>121227792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30670</v>
      </c>
    </row>
    <row r="109" spans="1:8">
      <c r="A109" s="595" t="str">
        <f t="shared" si="9"/>
        <v>ИНДЪСТРИ ДИВЕЛЪПМЪНТ ХОЛДИНГ АД</v>
      </c>
      <c r="B109" s="595" t="str">
        <f t="shared" si="10"/>
        <v>121227792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5910</v>
      </c>
    </row>
    <row r="110" spans="1:8">
      <c r="A110" s="595" t="str">
        <f t="shared" si="9"/>
        <v>ИНДЪСТРИ ДИВЕЛЪПМЪНТ ХОЛДИНГ АД</v>
      </c>
      <c r="B110" s="595" t="str">
        <f t="shared" si="10"/>
        <v>121227792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22974</v>
      </c>
    </row>
    <row r="111" spans="1:8">
      <c r="A111" s="595" t="str">
        <f t="shared" si="9"/>
        <v>ИНДЪСТРИ ДИВЕЛЪПМЪНТ ХОЛДИНГ АД</v>
      </c>
      <c r="B111" s="595" t="str">
        <f t="shared" si="10"/>
        <v>121227792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32</v>
      </c>
    </row>
    <row r="112" spans="1:8">
      <c r="A112" s="595" t="str">
        <f t="shared" si="9"/>
        <v>ИНДЪСТРИ ДИВЕЛЪПМЪНТ ХОЛДИНГ АД</v>
      </c>
      <c r="B112" s="595" t="str">
        <f t="shared" si="10"/>
        <v>121227792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14322</v>
      </c>
    </row>
    <row r="113" spans="1:8">
      <c r="A113" s="595" t="str">
        <f t="shared" si="9"/>
        <v>ИНДЪСТРИ ДИВЕЛЪПМЪНТ ХОЛДИНГ АД</v>
      </c>
      <c r="B113" s="595" t="str">
        <f t="shared" si="10"/>
        <v>121227792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4234</v>
      </c>
    </row>
    <row r="114" spans="1:8">
      <c r="A114" s="595" t="str">
        <f t="shared" si="9"/>
        <v>ИНДЪСТРИ ДИВЕЛЪПМЪНТ ХОЛДИНГ АД</v>
      </c>
      <c r="B114" s="595" t="str">
        <f t="shared" si="10"/>
        <v>121227792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4121</v>
      </c>
    </row>
    <row r="115" spans="1:8">
      <c r="A115" s="595" t="str">
        <f t="shared" si="9"/>
        <v>ИНДЪСТРИ ДИВЕЛЪПМЪНТ ХОЛДИНГ АД</v>
      </c>
      <c r="B115" s="595" t="str">
        <f t="shared" si="10"/>
        <v>121227792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140</v>
      </c>
    </row>
    <row r="116" spans="1:8">
      <c r="A116" s="595" t="str">
        <f t="shared" si="9"/>
        <v>ИНДЪСТРИ ДИВЕЛЪПМЪНТ ХОЛДИНГ АД</v>
      </c>
      <c r="B116" s="595" t="str">
        <f t="shared" si="10"/>
        <v>121227792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22</v>
      </c>
    </row>
    <row r="117" spans="1:8">
      <c r="A117" s="595" t="str">
        <f t="shared" si="9"/>
        <v>ИНДЪСТРИ ДИВЕЛЪПМЪНТ ХОЛДИНГ АД</v>
      </c>
      <c r="B117" s="595" t="str">
        <f t="shared" si="10"/>
        <v>121227792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103</v>
      </c>
    </row>
    <row r="118" spans="1:8">
      <c r="A118" s="595" t="str">
        <f t="shared" si="9"/>
        <v>ИНДЪСТРИ ДИВЕЛЪПМЪНТ ХОЛДИНГ АД</v>
      </c>
      <c r="B118" s="595" t="str">
        <f t="shared" si="10"/>
        <v>121227792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44</v>
      </c>
    </row>
    <row r="119" spans="1:8">
      <c r="A119" s="595" t="str">
        <f t="shared" si="9"/>
        <v>ИНДЪСТРИ ДИВЕЛЪПМЪНТ ХОЛДИНГ АД</v>
      </c>
      <c r="B119" s="595" t="str">
        <f t="shared" si="10"/>
        <v>121227792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ИНДЪСТРИ ДИВЕЛЪПМЪНТ ХОЛДИНГ АД</v>
      </c>
      <c r="B120" s="595" t="str">
        <f t="shared" si="10"/>
        <v>121227792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59598</v>
      </c>
    </row>
    <row r="121" spans="1:8">
      <c r="A121" s="595" t="str">
        <f t="shared" si="9"/>
        <v>ИНДЪСТРИ ДИВЕЛЪПМЪНТ ХОЛДИНГ АД</v>
      </c>
      <c r="B121" s="595" t="str">
        <f t="shared" si="10"/>
        <v>121227792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ИНДЪСТРИ ДИВЕЛЪПМЪНТ ХОЛДИНГ АД</v>
      </c>
      <c r="B122" s="595" t="str">
        <f t="shared" si="10"/>
        <v>121227792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ИНДЪСТРИ ДИВЕЛЪПМЪНТ ХОЛДИНГ АД</v>
      </c>
      <c r="B123" s="595" t="str">
        <f t="shared" si="10"/>
        <v>121227792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ИНДЪСТРИ ДИВЕЛЪПМЪНТ ХОЛДИНГ АД</v>
      </c>
      <c r="B124" s="595" t="str">
        <f t="shared" si="10"/>
        <v>121227792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59598</v>
      </c>
    </row>
    <row r="125" spans="1:8">
      <c r="A125" s="595" t="str">
        <f t="shared" si="9"/>
        <v>ИНДЪСТРИ ДИВЕЛЪПМЪНТ ХОЛДИНГ АД</v>
      </c>
      <c r="B125" s="595" t="str">
        <f t="shared" si="10"/>
        <v>121227792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183339</v>
      </c>
    </row>
    <row r="126" spans="1:8" s="432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ИНДЪСТРИ ДИВЕЛЪПМЪНТ ХОЛДИНГ АД</v>
      </c>
      <c r="B127" s="595" t="str">
        <f t="shared" ref="B127:B158" si="13">pdeBulstat</f>
        <v>121227792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36</v>
      </c>
    </row>
    <row r="128" spans="1:8">
      <c r="A128" s="595" t="str">
        <f t="shared" si="12"/>
        <v>ИНДЪСТРИ ДИВЕЛЪПМЪНТ ХОЛДИНГ АД</v>
      </c>
      <c r="B128" s="595" t="str">
        <f t="shared" si="13"/>
        <v>121227792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926</v>
      </c>
    </row>
    <row r="129" spans="1:8">
      <c r="A129" s="595" t="str">
        <f t="shared" si="12"/>
        <v>ИНДЪСТРИ ДИВЕЛЪПМЪНТ ХОЛДИНГ АД</v>
      </c>
      <c r="B129" s="595" t="str">
        <f t="shared" si="13"/>
        <v>121227792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79</v>
      </c>
    </row>
    <row r="130" spans="1:8">
      <c r="A130" s="595" t="str">
        <f t="shared" si="12"/>
        <v>ИНДЪСТРИ ДИВЕЛЪПМЪНТ ХОЛДИНГ АД</v>
      </c>
      <c r="B130" s="595" t="str">
        <f t="shared" si="13"/>
        <v>121227792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1146</v>
      </c>
    </row>
    <row r="131" spans="1:8">
      <c r="A131" s="595" t="str">
        <f t="shared" si="12"/>
        <v>ИНДЪСТРИ ДИВЕЛЪПМЪНТ ХОЛДИНГ АД</v>
      </c>
      <c r="B131" s="595" t="str">
        <f t="shared" si="13"/>
        <v>121227792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143</v>
      </c>
    </row>
    <row r="132" spans="1:8">
      <c r="A132" s="595" t="str">
        <f t="shared" si="12"/>
        <v>ИНДЪСТРИ ДИВЕЛЪПМЪНТ ХОЛДИНГ АД</v>
      </c>
      <c r="B132" s="595" t="str">
        <f t="shared" si="13"/>
        <v>121227792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0</v>
      </c>
    </row>
    <row r="133" spans="1:8">
      <c r="A133" s="595" t="str">
        <f t="shared" si="12"/>
        <v>ИНДЪСТРИ ДИВЕЛЪПМЪНТ ХОЛДИНГ АД</v>
      </c>
      <c r="B133" s="595" t="str">
        <f t="shared" si="13"/>
        <v>121227792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ИНДЪСТРИ ДИВЕЛЪПМЪНТ ХОЛДИНГ АД</v>
      </c>
      <c r="B134" s="595" t="str">
        <f t="shared" si="13"/>
        <v>121227792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350</v>
      </c>
    </row>
    <row r="135" spans="1:8">
      <c r="A135" s="595" t="str">
        <f t="shared" si="12"/>
        <v>ИНДЪСТРИ ДИВЕЛЪПМЪНТ ХОЛДИНГ АД</v>
      </c>
      <c r="B135" s="595" t="str">
        <f t="shared" si="13"/>
        <v>121227792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ИНДЪСТРИ ДИВЕЛЪПМЪНТ ХОЛДИНГ АД</v>
      </c>
      <c r="B136" s="595" t="str">
        <f t="shared" si="13"/>
        <v>121227792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ИНДЪСТРИ ДИВЕЛЪПМЪНТ ХОЛДИНГ АД</v>
      </c>
      <c r="B137" s="595" t="str">
        <f t="shared" si="13"/>
        <v>121227792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2680</v>
      </c>
    </row>
    <row r="138" spans="1:8">
      <c r="A138" s="595" t="str">
        <f t="shared" si="12"/>
        <v>ИНДЪСТРИ ДИВЕЛЪПМЪНТ ХОЛДИНГ АД</v>
      </c>
      <c r="B138" s="595" t="str">
        <f t="shared" si="13"/>
        <v>121227792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3190</v>
      </c>
    </row>
    <row r="139" spans="1:8">
      <c r="A139" s="595" t="str">
        <f t="shared" si="12"/>
        <v>ИНДЪСТРИ ДИВЕЛЪПМЪНТ ХОЛДИНГ АД</v>
      </c>
      <c r="B139" s="595" t="str">
        <f t="shared" si="13"/>
        <v>121227792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55</v>
      </c>
    </row>
    <row r="140" spans="1:8">
      <c r="A140" s="595" t="str">
        <f t="shared" si="12"/>
        <v>ИНДЪСТРИ ДИВЕЛЪПМЪНТ ХОЛДИНГ АД</v>
      </c>
      <c r="B140" s="595" t="str">
        <f t="shared" si="13"/>
        <v>121227792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ИНДЪСТРИ ДИВЕЛЪПМЪНТ ХОЛДИНГ АД</v>
      </c>
      <c r="B141" s="595" t="str">
        <f t="shared" si="13"/>
        <v>121227792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2946</v>
      </c>
    </row>
    <row r="142" spans="1:8">
      <c r="A142" s="595" t="str">
        <f t="shared" si="12"/>
        <v>ИНДЪСТРИ ДИВЕЛЪПМЪНТ ХОЛДИНГ АД</v>
      </c>
      <c r="B142" s="595" t="str">
        <f t="shared" si="13"/>
        <v>121227792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6191</v>
      </c>
    </row>
    <row r="143" spans="1:8">
      <c r="A143" s="595" t="str">
        <f t="shared" si="12"/>
        <v>ИНДЪСТРИ ДИВЕЛЪПМЪНТ ХОЛДИНГ АД</v>
      </c>
      <c r="B143" s="595" t="str">
        <f t="shared" si="13"/>
        <v>121227792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8871</v>
      </c>
    </row>
    <row r="144" spans="1:8">
      <c r="A144" s="595" t="str">
        <f t="shared" si="12"/>
        <v>ИНДЪСТРИ ДИВЕЛЪПМЪНТ ХОЛДИНГ АД</v>
      </c>
      <c r="B144" s="595" t="str">
        <f t="shared" si="13"/>
        <v>121227792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3696</v>
      </c>
    </row>
    <row r="145" spans="1:8">
      <c r="A145" s="595" t="str">
        <f t="shared" si="12"/>
        <v>ИНДЪСТРИ ДИВЕЛЪПМЪНТ ХОЛДИНГ АД</v>
      </c>
      <c r="B145" s="595" t="str">
        <f t="shared" si="13"/>
        <v>121227792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1</v>
      </c>
    </row>
    <row r="146" spans="1:8">
      <c r="A146" s="595" t="str">
        <f t="shared" si="12"/>
        <v>ИНДЪСТРИ ДИВЕЛЪПМЪНТ ХОЛДИНГ АД</v>
      </c>
      <c r="B146" s="595" t="str">
        <f t="shared" si="13"/>
        <v>121227792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ИНДЪСТРИ ДИВЕЛЪПМЪНТ ХОЛДИНГ АД</v>
      </c>
      <c r="B147" s="595" t="str">
        <f t="shared" si="13"/>
        <v>121227792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8870</v>
      </c>
    </row>
    <row r="148" spans="1:8">
      <c r="A148" s="595" t="str">
        <f t="shared" si="12"/>
        <v>ИНДЪСТРИ ДИВЕЛЪПМЪНТ ХОЛДИНГ АД</v>
      </c>
      <c r="B148" s="595" t="str">
        <f t="shared" si="13"/>
        <v>121227792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4654</v>
      </c>
    </row>
    <row r="149" spans="1:8">
      <c r="A149" s="595" t="str">
        <f t="shared" si="12"/>
        <v>ИНДЪСТРИ ДИВЕЛЪПМЪНТ ХОЛДИНГ АД</v>
      </c>
      <c r="B149" s="595" t="str">
        <f t="shared" si="13"/>
        <v>121227792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402</v>
      </c>
    </row>
    <row r="150" spans="1:8">
      <c r="A150" s="595" t="str">
        <f t="shared" si="12"/>
        <v>ИНДЪСТРИ ДИВЕЛЪПМЪНТ ХОЛДИНГ АД</v>
      </c>
      <c r="B150" s="595" t="str">
        <f t="shared" si="13"/>
        <v>121227792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267</v>
      </c>
    </row>
    <row r="151" spans="1:8">
      <c r="A151" s="595" t="str">
        <f t="shared" si="12"/>
        <v>ИНДЪСТРИ ДИВЕЛЪПМЪНТ ХОЛДИНГ АД</v>
      </c>
      <c r="B151" s="595" t="str">
        <f t="shared" si="13"/>
        <v>121227792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135</v>
      </c>
    </row>
    <row r="152" spans="1:8">
      <c r="A152" s="595" t="str">
        <f t="shared" si="12"/>
        <v>ИНДЪСТРИ ДИВЕЛЪПМЪНТ ХОЛДИНГ АД</v>
      </c>
      <c r="B152" s="595" t="str">
        <f t="shared" si="13"/>
        <v>121227792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ИНДЪСТРИ ДИВЕЛЪПМЪНТ ХОЛДИНГ АД</v>
      </c>
      <c r="B153" s="595" t="str">
        <f t="shared" si="13"/>
        <v>121227792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4252</v>
      </c>
    </row>
    <row r="154" spans="1:8">
      <c r="A154" s="595" t="str">
        <f t="shared" si="12"/>
        <v>ИНДЪСТРИ ДИВЕЛЪПМЪНТ ХОЛДИНГ АД</v>
      </c>
      <c r="B154" s="595" t="str">
        <f t="shared" si="13"/>
        <v>121227792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35</v>
      </c>
    </row>
    <row r="155" spans="1:8">
      <c r="A155" s="595" t="str">
        <f t="shared" si="12"/>
        <v>ИНДЪСТРИ ДИВЕЛЪПМЪНТ ХОЛДИНГ АД</v>
      </c>
      <c r="B155" s="595" t="str">
        <f t="shared" si="13"/>
        <v>121227792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4217</v>
      </c>
    </row>
    <row r="156" spans="1:8">
      <c r="A156" s="595" t="str">
        <f t="shared" si="12"/>
        <v>ИНДЪСТРИ ДИВЕЛЪПМЪНТ ХОЛДИНГ АД</v>
      </c>
      <c r="B156" s="595" t="str">
        <f t="shared" si="13"/>
        <v>121227792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13524</v>
      </c>
    </row>
    <row r="157" spans="1:8">
      <c r="A157" s="595" t="str">
        <f t="shared" si="12"/>
        <v>ИНДЪСТРИ ДИВЕЛЪПМЪНТ ХОЛДИНГ АД</v>
      </c>
      <c r="B157" s="595" t="str">
        <f t="shared" si="13"/>
        <v>121227792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0</v>
      </c>
    </row>
    <row r="158" spans="1:8">
      <c r="A158" s="595" t="str">
        <f t="shared" si="12"/>
        <v>ИНДЪСТРИ ДИВЕЛЪПМЪНТ ХОЛДИНГ АД</v>
      </c>
      <c r="B158" s="595" t="str">
        <f t="shared" si="13"/>
        <v>121227792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0</v>
      </c>
    </row>
    <row r="159" spans="1:8">
      <c r="A159" s="595" t="str">
        <f t="shared" ref="A159:A179" si="15">pdeName</f>
        <v>ИНДЪСТРИ ДИВЕЛЪПМЪНТ ХОЛДИНГ АД</v>
      </c>
      <c r="B159" s="595" t="str">
        <f t="shared" ref="B159:B179" si="16">pdeBulstat</f>
        <v>121227792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4025</v>
      </c>
    </row>
    <row r="160" spans="1:8">
      <c r="A160" s="595" t="str">
        <f t="shared" si="15"/>
        <v>ИНДЪСТРИ ДИВЕЛЪПМЪНТ ХОЛДИНГ АД</v>
      </c>
      <c r="B160" s="595" t="str">
        <f t="shared" si="16"/>
        <v>121227792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1277</v>
      </c>
    </row>
    <row r="161" spans="1:8">
      <c r="A161" s="595" t="str">
        <f t="shared" si="15"/>
        <v>ИНДЪСТРИ ДИВЕЛЪПМЪНТ ХОЛДИНГ АД</v>
      </c>
      <c r="B161" s="595" t="str">
        <f t="shared" si="16"/>
        <v>121227792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5302</v>
      </c>
    </row>
    <row r="162" spans="1:8">
      <c r="A162" s="595" t="str">
        <f t="shared" si="15"/>
        <v>ИНДЪСТРИ ДИВЕЛЪПМЪНТ ХОЛДИНГ АД</v>
      </c>
      <c r="B162" s="595" t="str">
        <f t="shared" si="16"/>
        <v>121227792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0</v>
      </c>
    </row>
    <row r="163" spans="1:8">
      <c r="A163" s="595" t="str">
        <f t="shared" si="15"/>
        <v>ИНДЪСТРИ ДИВЕЛЪПМЪНТ ХОЛДИНГ АД</v>
      </c>
      <c r="B163" s="595" t="str">
        <f t="shared" si="16"/>
        <v>121227792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0</v>
      </c>
    </row>
    <row r="164" spans="1:8">
      <c r="A164" s="595" t="str">
        <f t="shared" si="15"/>
        <v>ИНДЪСТРИ ДИВЕЛЪПМЪНТ ХОЛДИНГ АД</v>
      </c>
      <c r="B164" s="595" t="str">
        <f t="shared" si="16"/>
        <v>121227792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1555</v>
      </c>
    </row>
    <row r="165" spans="1:8">
      <c r="A165" s="595" t="str">
        <f t="shared" si="15"/>
        <v>ИНДЪСТРИ ДИВЕЛЪПМЪНТ ХОЛДИНГ АД</v>
      </c>
      <c r="B165" s="595" t="str">
        <f t="shared" si="16"/>
        <v>121227792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465</v>
      </c>
    </row>
    <row r="166" spans="1:8">
      <c r="A166" s="595" t="str">
        <f t="shared" si="15"/>
        <v>ИНДЪСТРИ ДИВЕЛЪПМЪНТ ХОЛДИНГ АД</v>
      </c>
      <c r="B166" s="595" t="str">
        <f t="shared" si="16"/>
        <v>121227792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158</v>
      </c>
    </row>
    <row r="167" spans="1:8">
      <c r="A167" s="595" t="str">
        <f t="shared" si="15"/>
        <v>ИНДЪСТРИ ДИВЕЛЪПМЪНТ ХОЛДИНГ АД</v>
      </c>
      <c r="B167" s="595" t="str">
        <f t="shared" si="16"/>
        <v>121227792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ИНДЪСТРИ ДИВЕЛЪПМЪНТ ХОЛДИНГ АД</v>
      </c>
      <c r="B168" s="595" t="str">
        <f t="shared" si="16"/>
        <v>121227792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5087</v>
      </c>
    </row>
    <row r="169" spans="1:8">
      <c r="A169" s="595" t="str">
        <f t="shared" si="15"/>
        <v>ИНДЪСТРИ ДИВЕЛЪПМЪНТ ХОЛДИНГ АД</v>
      </c>
      <c r="B169" s="595" t="str">
        <f t="shared" si="16"/>
        <v>121227792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7265</v>
      </c>
    </row>
    <row r="170" spans="1:8">
      <c r="A170" s="595" t="str">
        <f t="shared" si="15"/>
        <v>ИНДЪСТРИ ДИВЕЛЪПМЪНТ ХОЛДИНГ АД</v>
      </c>
      <c r="B170" s="595" t="str">
        <f t="shared" si="16"/>
        <v>121227792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12567</v>
      </c>
    </row>
    <row r="171" spans="1:8">
      <c r="A171" s="595" t="str">
        <f t="shared" si="15"/>
        <v>ИНДЪСТРИ ДИВЕЛЪПМЪНТ ХОЛДИНГ АД</v>
      </c>
      <c r="B171" s="595" t="str">
        <f t="shared" si="16"/>
        <v>121227792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0</v>
      </c>
    </row>
    <row r="172" spans="1:8">
      <c r="A172" s="595" t="str">
        <f t="shared" si="15"/>
        <v>ИНДЪСТРИ ДИВЕЛЪПМЪНТ ХОЛДИНГ АД</v>
      </c>
      <c r="B172" s="595" t="str">
        <f t="shared" si="16"/>
        <v>121227792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ИНДЪСТРИ ДИВЕЛЪПМЪНТ ХОЛДИНГ АД</v>
      </c>
      <c r="B173" s="595" t="str">
        <f t="shared" si="16"/>
        <v>121227792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957</v>
      </c>
    </row>
    <row r="174" spans="1:8">
      <c r="A174" s="595" t="str">
        <f t="shared" si="15"/>
        <v>ИНДЪСТРИ ДИВЕЛЪПМЪНТ ХОЛДИНГ АД</v>
      </c>
      <c r="B174" s="595" t="str">
        <f t="shared" si="16"/>
        <v>121227792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13524</v>
      </c>
    </row>
    <row r="175" spans="1:8">
      <c r="A175" s="595" t="str">
        <f t="shared" si="15"/>
        <v>ИНДЪСТРИ ДИВЕЛЪПМЪНТ ХОЛДИНГ АД</v>
      </c>
      <c r="B175" s="595" t="str">
        <f t="shared" si="16"/>
        <v>121227792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0</v>
      </c>
    </row>
    <row r="176" spans="1:8">
      <c r="A176" s="595" t="str">
        <f t="shared" si="15"/>
        <v>ИНДЪСТРИ ДИВЕЛЪПМЪНТ ХОЛДИНГ АД</v>
      </c>
      <c r="B176" s="595" t="str">
        <f t="shared" si="16"/>
        <v>121227792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0</v>
      </c>
    </row>
    <row r="177" spans="1:8">
      <c r="A177" s="595" t="str">
        <f t="shared" si="15"/>
        <v>ИНДЪСТРИ ДИВЕЛЪПМЪНТ ХОЛДИНГ АД</v>
      </c>
      <c r="B177" s="595" t="str">
        <f t="shared" si="16"/>
        <v>121227792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0</v>
      </c>
    </row>
    <row r="178" spans="1:8">
      <c r="A178" s="595" t="str">
        <f t="shared" si="15"/>
        <v>ИНДЪСТРИ ДИВЕЛЪПМЪНТ ХОЛДИНГ АД</v>
      </c>
      <c r="B178" s="595" t="str">
        <f t="shared" si="16"/>
        <v>121227792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0</v>
      </c>
    </row>
    <row r="179" spans="1:8">
      <c r="A179" s="595" t="str">
        <f t="shared" si="15"/>
        <v>ИНДЪСТРИ ДИВЕЛЪПМЪНТ ХОЛДИНГ АД</v>
      </c>
      <c r="B179" s="595" t="str">
        <f t="shared" si="16"/>
        <v>121227792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13524</v>
      </c>
    </row>
    <row r="180" spans="1:8" s="432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ИНДЪСТРИ ДИВЕЛЪПМЪНТ ХОЛДИНГ АД</v>
      </c>
      <c r="B181" s="595" t="str">
        <f t="shared" ref="B181:B216" si="19">pdeBulstat</f>
        <v>121227792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4553</v>
      </c>
    </row>
    <row r="182" spans="1:8">
      <c r="A182" s="595" t="str">
        <f t="shared" si="18"/>
        <v>ИНДЪСТРИ ДИВЕЛЪПМЪНТ ХОЛДИНГ АД</v>
      </c>
      <c r="B182" s="595" t="str">
        <f t="shared" si="19"/>
        <v>121227792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-1070</v>
      </c>
    </row>
    <row r="183" spans="1:8">
      <c r="A183" s="595" t="str">
        <f t="shared" si="18"/>
        <v>ИНДЪСТРИ ДИВЕЛЪПМЪНТ ХОЛДИНГ АД</v>
      </c>
      <c r="B183" s="595" t="str">
        <f t="shared" si="19"/>
        <v>121227792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5514</v>
      </c>
    </row>
    <row r="184" spans="1:8">
      <c r="A184" s="595" t="str">
        <f t="shared" si="18"/>
        <v>ИНДЪСТРИ ДИВЕЛЪПМЪНТ ХОЛДИНГ АД</v>
      </c>
      <c r="B184" s="595" t="str">
        <f t="shared" si="19"/>
        <v>121227792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-1232</v>
      </c>
    </row>
    <row r="185" spans="1:8">
      <c r="A185" s="595" t="str">
        <f t="shared" si="18"/>
        <v>ИНДЪСТРИ ДИВЕЛЪПМЪНТ ХОЛДИНГ АД</v>
      </c>
      <c r="B185" s="595" t="str">
        <f t="shared" si="19"/>
        <v>121227792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-161</v>
      </c>
    </row>
    <row r="186" spans="1:8">
      <c r="A186" s="595" t="str">
        <f t="shared" si="18"/>
        <v>ИНДЪСТРИ ДИВЕЛЪПМЪНТ ХОЛДИНГ АД</v>
      </c>
      <c r="B186" s="595" t="str">
        <f t="shared" si="19"/>
        <v>121227792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-198</v>
      </c>
    </row>
    <row r="187" spans="1:8">
      <c r="A187" s="595" t="str">
        <f t="shared" si="18"/>
        <v>ИНДЪСТРИ ДИВЕЛЪПМЪНТ ХОЛДИНГ АД</v>
      </c>
      <c r="B187" s="595" t="str">
        <f t="shared" si="19"/>
        <v>121227792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ИНДЪСТРИ ДИВЕЛЪПМЪНТ ХОЛДИНГ АД</v>
      </c>
      <c r="B188" s="595" t="str">
        <f t="shared" si="19"/>
        <v>121227792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0</v>
      </c>
    </row>
    <row r="189" spans="1:8">
      <c r="A189" s="595" t="str">
        <f t="shared" si="18"/>
        <v>ИНДЪСТРИ ДИВЕЛЪПМЪНТ ХОЛДИНГ АД</v>
      </c>
      <c r="B189" s="595" t="str">
        <f t="shared" si="19"/>
        <v>121227792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ИНДЪСТРИ ДИВЕЛЪПМЪНТ ХОЛДИНГ АД</v>
      </c>
      <c r="B190" s="595" t="str">
        <f t="shared" si="19"/>
        <v>121227792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3442</v>
      </c>
    </row>
    <row r="191" spans="1:8">
      <c r="A191" s="595" t="str">
        <f t="shared" si="18"/>
        <v>ИНДЪСТРИ ДИВЕЛЪПМЪНТ ХОЛДИНГ АД</v>
      </c>
      <c r="B191" s="595" t="str">
        <f t="shared" si="19"/>
        <v>121227792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10848</v>
      </c>
    </row>
    <row r="192" spans="1:8">
      <c r="A192" s="595" t="str">
        <f t="shared" si="18"/>
        <v>ИНДЪСТРИ ДИВЕЛЪПМЪНТ ХОЛДИНГ АД</v>
      </c>
      <c r="B192" s="595" t="str">
        <f t="shared" si="19"/>
        <v>121227792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-7</v>
      </c>
    </row>
    <row r="193" spans="1:8">
      <c r="A193" s="595" t="str">
        <f t="shared" si="18"/>
        <v>ИНДЪСТРИ ДИВЕЛЪПМЪНТ ХОЛДИНГ АД</v>
      </c>
      <c r="B193" s="595" t="str">
        <f t="shared" si="19"/>
        <v>121227792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0</v>
      </c>
    </row>
    <row r="194" spans="1:8">
      <c r="A194" s="595" t="str">
        <f t="shared" si="18"/>
        <v>ИНДЪСТРИ ДИВЕЛЪПМЪНТ ХОЛДИНГ АД</v>
      </c>
      <c r="B194" s="595" t="str">
        <f t="shared" si="19"/>
        <v>121227792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-1662</v>
      </c>
    </row>
    <row r="195" spans="1:8">
      <c r="A195" s="595" t="str">
        <f t="shared" si="18"/>
        <v>ИНДЪСТРИ ДИВЕЛЪПМЪНТ ХОЛДИНГ АД</v>
      </c>
      <c r="B195" s="595" t="str">
        <f t="shared" si="19"/>
        <v>121227792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2315</v>
      </c>
    </row>
    <row r="196" spans="1:8">
      <c r="A196" s="595" t="str">
        <f t="shared" si="18"/>
        <v>ИНДЪСТРИ ДИВЕЛЪПМЪНТ ХОЛДИНГ АД</v>
      </c>
      <c r="B196" s="595" t="str">
        <f t="shared" si="19"/>
        <v>121227792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521</v>
      </c>
    </row>
    <row r="197" spans="1:8">
      <c r="A197" s="595" t="str">
        <f t="shared" si="18"/>
        <v>ИНДЪСТРИ ДИВЕЛЪПМЪНТ ХОЛДИНГ АД</v>
      </c>
      <c r="B197" s="595" t="str">
        <f t="shared" si="19"/>
        <v>121227792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-1501</v>
      </c>
    </row>
    <row r="198" spans="1:8">
      <c r="A198" s="595" t="str">
        <f t="shared" si="18"/>
        <v>ИНДЪСТРИ ДИВЕЛЪПМЪНТ ХОЛДИНГ АД</v>
      </c>
      <c r="B198" s="595" t="str">
        <f t="shared" si="19"/>
        <v>121227792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1971</v>
      </c>
    </row>
    <row r="199" spans="1:8">
      <c r="A199" s="595" t="str">
        <f t="shared" si="18"/>
        <v>ИНДЪСТРИ ДИВЕЛЪПМЪНТ ХОЛДИНГ АД</v>
      </c>
      <c r="B199" s="595" t="str">
        <f t="shared" si="19"/>
        <v>121227792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180</v>
      </c>
    </row>
    <row r="200" spans="1:8">
      <c r="A200" s="595" t="str">
        <f t="shared" si="18"/>
        <v>ИНДЪСТРИ ДИВЕЛЪПМЪНТ ХОЛДИНГ АД</v>
      </c>
      <c r="B200" s="595" t="str">
        <f t="shared" si="19"/>
        <v>121227792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ИНДЪСТРИ ДИВЕЛЪПМЪНТ ХОЛДИНГ АД</v>
      </c>
      <c r="B201" s="595" t="str">
        <f t="shared" si="19"/>
        <v>121227792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-176</v>
      </c>
    </row>
    <row r="202" spans="1:8">
      <c r="A202" s="595" t="str">
        <f t="shared" si="18"/>
        <v>ИНДЪСТРИ ДИВЕЛЪПМЪНТ ХОЛДИНГ АД</v>
      </c>
      <c r="B202" s="595" t="str">
        <f t="shared" si="19"/>
        <v>121227792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1641</v>
      </c>
    </row>
    <row r="203" spans="1:8">
      <c r="A203" s="595" t="str">
        <f t="shared" si="18"/>
        <v>ИНДЪСТРИ ДИВЕЛЪПМЪНТ ХОЛДИНГ АД</v>
      </c>
      <c r="B203" s="595" t="str">
        <f t="shared" si="19"/>
        <v>121227792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ИНДЪСТРИ ДИВЕЛЪПМЪНТ ХОЛДИНГ АД</v>
      </c>
      <c r="B204" s="595" t="str">
        <f t="shared" si="19"/>
        <v>121227792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ИНДЪСТРИ ДИВЕЛЪПМЪНТ ХОЛДИНГ АД</v>
      </c>
      <c r="B205" s="595" t="str">
        <f t="shared" si="19"/>
        <v>121227792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31832</v>
      </c>
    </row>
    <row r="206" spans="1:8">
      <c r="A206" s="595" t="str">
        <f t="shared" si="18"/>
        <v>ИНДЪСТРИ ДИВЕЛЪПМЪНТ ХОЛДИНГ АД</v>
      </c>
      <c r="B206" s="595" t="str">
        <f t="shared" si="19"/>
        <v>121227792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-41912</v>
      </c>
    </row>
    <row r="207" spans="1:8">
      <c r="A207" s="595" t="str">
        <f t="shared" si="18"/>
        <v>ИНДЪСТРИ ДИВЕЛЪПМЪНТ ХОЛДИНГ АД</v>
      </c>
      <c r="B207" s="595" t="str">
        <f t="shared" si="19"/>
        <v>121227792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-47</v>
      </c>
    </row>
    <row r="208" spans="1:8">
      <c r="A208" s="595" t="str">
        <f t="shared" si="18"/>
        <v>ИНДЪСТРИ ДИВЕЛЪПМЪНТ ХОЛДИНГ АД</v>
      </c>
      <c r="B208" s="595" t="str">
        <f t="shared" si="19"/>
        <v>121227792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-3614</v>
      </c>
    </row>
    <row r="209" spans="1:8">
      <c r="A209" s="595" t="str">
        <f t="shared" si="18"/>
        <v>ИНДЪСТРИ ДИВЕЛЪПМЪНТ ХОЛДИНГ АД</v>
      </c>
      <c r="B209" s="595" t="str">
        <f t="shared" si="19"/>
        <v>121227792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ИНДЪСТРИ ДИВЕЛЪПМЪНТ ХОЛДИНГ АД</v>
      </c>
      <c r="B210" s="595" t="str">
        <f t="shared" si="19"/>
        <v>121227792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0</v>
      </c>
    </row>
    <row r="211" spans="1:8">
      <c r="A211" s="595" t="str">
        <f t="shared" si="18"/>
        <v>ИНДЪСТРИ ДИВЕЛЪПМЪНТ ХОЛДИНГ АД</v>
      </c>
      <c r="B211" s="595" t="str">
        <f t="shared" si="19"/>
        <v>121227792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-13741</v>
      </c>
    </row>
    <row r="212" spans="1:8">
      <c r="A212" s="595" t="str">
        <f t="shared" si="18"/>
        <v>ИНДЪСТРИ ДИВЕЛЪПМЪНТ ХОЛДИНГ АД</v>
      </c>
      <c r="B212" s="595" t="str">
        <f t="shared" si="19"/>
        <v>121227792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-1252</v>
      </c>
    </row>
    <row r="213" spans="1:8">
      <c r="A213" s="595" t="str">
        <f t="shared" si="18"/>
        <v>ИНДЪСТРИ ДИВЕЛЪПМЪНТ ХОЛДИНГ АД</v>
      </c>
      <c r="B213" s="595" t="str">
        <f t="shared" si="19"/>
        <v>121227792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5649</v>
      </c>
    </row>
    <row r="214" spans="1:8">
      <c r="A214" s="595" t="str">
        <f t="shared" si="18"/>
        <v>ИНДЪСТРИ ДИВЕЛЪПМЪНТ ХОЛДИНГ АД</v>
      </c>
      <c r="B214" s="595" t="str">
        <f t="shared" si="19"/>
        <v>121227792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4397</v>
      </c>
    </row>
    <row r="215" spans="1:8">
      <c r="A215" s="595" t="str">
        <f t="shared" si="18"/>
        <v>ИНДЪСТРИ ДИВЕЛЪПМЪНТ ХОЛДИНГ АД</v>
      </c>
      <c r="B215" s="595" t="str">
        <f t="shared" si="19"/>
        <v>121227792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4397</v>
      </c>
    </row>
    <row r="216" spans="1:8">
      <c r="A216" s="595" t="str">
        <f t="shared" si="18"/>
        <v>ИНДЪСТРИ ДИВЕЛЪПМЪНТ ХОЛДИНГ АД</v>
      </c>
      <c r="B216" s="595" t="str">
        <f t="shared" si="19"/>
        <v>121227792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2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ИНДЪСТРИ ДИВЕЛЪПМЪНТ ХОЛДИНГ АД</v>
      </c>
      <c r="B218" s="595" t="str">
        <f t="shared" ref="B218:B281" si="22">pdeBulstat</f>
        <v>121227792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9981</v>
      </c>
    </row>
    <row r="219" spans="1:8">
      <c r="A219" s="595" t="str">
        <f t="shared" si="21"/>
        <v>ИНДЪСТРИ ДИВЕЛЪПМЪНТ ХОЛДИНГ АД</v>
      </c>
      <c r="B219" s="595" t="str">
        <f t="shared" si="22"/>
        <v>121227792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ИНДЪСТРИ ДИВЕЛЪПМЪНТ ХОЛДИНГ АД</v>
      </c>
      <c r="B220" s="595" t="str">
        <f t="shared" si="22"/>
        <v>121227792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ИНДЪСТРИ ДИВЕЛЪПМЪНТ ХОЛДИНГ АД</v>
      </c>
      <c r="B221" s="595" t="str">
        <f t="shared" si="22"/>
        <v>121227792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ИНДЪСТРИ ДИВЕЛЪПМЪНТ ХОЛДИНГ АД</v>
      </c>
      <c r="B222" s="595" t="str">
        <f t="shared" si="22"/>
        <v>121227792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9981</v>
      </c>
    </row>
    <row r="223" spans="1:8">
      <c r="A223" s="595" t="str">
        <f t="shared" si="21"/>
        <v>ИНДЪСТРИ ДИВЕЛЪПМЪНТ ХОЛДИНГ АД</v>
      </c>
      <c r="B223" s="595" t="str">
        <f t="shared" si="22"/>
        <v>121227792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ИНДЪСТРИ ДИВЕЛЪПМЪНТ ХОЛДИНГ АД</v>
      </c>
      <c r="B224" s="595" t="str">
        <f t="shared" si="22"/>
        <v>121227792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ИНДЪСТРИ ДИВЕЛЪПМЪНТ ХОЛДИНГ АД</v>
      </c>
      <c r="B225" s="595" t="str">
        <f t="shared" si="22"/>
        <v>121227792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ИНДЪСТРИ ДИВЕЛЪПМЪНТ ХОЛДИНГ АД</v>
      </c>
      <c r="B226" s="595" t="str">
        <f t="shared" si="22"/>
        <v>121227792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ИНДЪСТРИ ДИВЕЛЪПМЪНТ ХОЛДИНГ АД</v>
      </c>
      <c r="B227" s="595" t="str">
        <f t="shared" si="22"/>
        <v>121227792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ИНДЪСТРИ ДИВЕЛЪПМЪНТ ХОЛДИНГ АД</v>
      </c>
      <c r="B228" s="595" t="str">
        <f t="shared" si="22"/>
        <v>121227792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ИНДЪСТРИ ДИВЕЛЪПМЪНТ ХОЛДИНГ АД</v>
      </c>
      <c r="B229" s="595" t="str">
        <f t="shared" si="22"/>
        <v>121227792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ИНДЪСТРИ ДИВЕЛЪПМЪНТ ХОЛДИНГ АД</v>
      </c>
      <c r="B230" s="595" t="str">
        <f t="shared" si="22"/>
        <v>121227792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ИНДЪСТРИ ДИВЕЛЪПМЪНТ ХОЛДИНГ АД</v>
      </c>
      <c r="B231" s="595" t="str">
        <f t="shared" si="22"/>
        <v>121227792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ИНДЪСТРИ ДИВЕЛЪПМЪНТ ХОЛДИНГ АД</v>
      </c>
      <c r="B232" s="595" t="str">
        <f t="shared" si="22"/>
        <v>121227792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ИНДЪСТРИ ДИВЕЛЪПМЪНТ ХОЛДИНГ АД</v>
      </c>
      <c r="B233" s="595" t="str">
        <f t="shared" si="22"/>
        <v>121227792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ИНДЪСТРИ ДИВЕЛЪПМЪНТ ХОЛДИНГ АД</v>
      </c>
      <c r="B234" s="595" t="str">
        <f t="shared" si="22"/>
        <v>121227792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ИНДЪСТРИ ДИВЕЛЪПМЪНТ ХОЛДИНГ АД</v>
      </c>
      <c r="B235" s="595" t="str">
        <f t="shared" si="22"/>
        <v>121227792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ИНДЪСТРИ ДИВЕЛЪПМЪНТ ХОЛДИНГ АД</v>
      </c>
      <c r="B236" s="595" t="str">
        <f t="shared" si="22"/>
        <v>121227792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9981</v>
      </c>
    </row>
    <row r="237" spans="1:8">
      <c r="A237" s="595" t="str">
        <f t="shared" si="21"/>
        <v>ИНДЪСТРИ ДИВЕЛЪПМЪНТ ХОЛДИНГ АД</v>
      </c>
      <c r="B237" s="595" t="str">
        <f t="shared" si="22"/>
        <v>121227792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ИНДЪСТРИ ДИВЕЛЪПМЪНТ ХОЛДИНГ АД</v>
      </c>
      <c r="B238" s="595" t="str">
        <f t="shared" si="22"/>
        <v>121227792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ИНДЪСТРИ ДИВЕЛЪПМЪНТ ХОЛДИНГ АД</v>
      </c>
      <c r="B239" s="595" t="str">
        <f t="shared" si="22"/>
        <v>121227792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9981</v>
      </c>
    </row>
    <row r="240" spans="1:8">
      <c r="A240" s="595" t="str">
        <f t="shared" si="21"/>
        <v>ИНДЪСТРИ ДИВЕЛЪПМЪНТ ХОЛДИНГ АД</v>
      </c>
      <c r="B240" s="595" t="str">
        <f t="shared" si="22"/>
        <v>121227792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7191</v>
      </c>
    </row>
    <row r="241" spans="1:8">
      <c r="A241" s="595" t="str">
        <f t="shared" si="21"/>
        <v>ИНДЪСТРИ ДИВЕЛЪПМЪНТ ХОЛДИНГ АД</v>
      </c>
      <c r="B241" s="595" t="str">
        <f t="shared" si="22"/>
        <v>121227792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ИНДЪСТРИ ДИВЕЛЪПМЪНТ ХОЛДИНГ АД</v>
      </c>
      <c r="B242" s="595" t="str">
        <f t="shared" si="22"/>
        <v>121227792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ИНДЪСТРИ ДИВЕЛЪПМЪНТ ХОЛДИНГ АД</v>
      </c>
      <c r="B243" s="595" t="str">
        <f t="shared" si="22"/>
        <v>121227792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ИНДЪСТРИ ДИВЕЛЪПМЪНТ ХОЛДИНГ АД</v>
      </c>
      <c r="B244" s="595" t="str">
        <f t="shared" si="22"/>
        <v>121227792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7191</v>
      </c>
    </row>
    <row r="245" spans="1:8">
      <c r="A245" s="595" t="str">
        <f t="shared" si="21"/>
        <v>ИНДЪСТРИ ДИВЕЛЪПМЪНТ ХОЛДИНГ АД</v>
      </c>
      <c r="B245" s="595" t="str">
        <f t="shared" si="22"/>
        <v>121227792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ИНДЪСТРИ ДИВЕЛЪПМЪНТ ХОЛДИНГ АД</v>
      </c>
      <c r="B246" s="595" t="str">
        <f t="shared" si="22"/>
        <v>121227792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ИНДЪСТРИ ДИВЕЛЪПМЪНТ ХОЛДИНГ АД</v>
      </c>
      <c r="B247" s="595" t="str">
        <f t="shared" si="22"/>
        <v>121227792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ИНДЪСТРИ ДИВЕЛЪПМЪНТ ХОЛДИНГ АД</v>
      </c>
      <c r="B248" s="595" t="str">
        <f t="shared" si="22"/>
        <v>121227792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ИНДЪСТРИ ДИВЕЛЪПМЪНТ ХОЛДИНГ АД</v>
      </c>
      <c r="B249" s="595" t="str">
        <f t="shared" si="22"/>
        <v>121227792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ИНДЪСТРИ ДИВЕЛЪПМЪНТ ХОЛДИНГ АД</v>
      </c>
      <c r="B250" s="595" t="str">
        <f t="shared" si="22"/>
        <v>121227792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ИНДЪСТРИ ДИВЕЛЪПМЪНТ ХОЛДИНГ АД</v>
      </c>
      <c r="B251" s="595" t="str">
        <f t="shared" si="22"/>
        <v>121227792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ИНДЪСТРИ ДИВЕЛЪПМЪНТ ХОЛДИНГ АД</v>
      </c>
      <c r="B252" s="595" t="str">
        <f t="shared" si="22"/>
        <v>121227792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ИНДЪСТРИ ДИВЕЛЪПМЪНТ ХОЛДИНГ АД</v>
      </c>
      <c r="B253" s="595" t="str">
        <f t="shared" si="22"/>
        <v>121227792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ИНДЪСТРИ ДИВЕЛЪПМЪНТ ХОЛДИНГ АД</v>
      </c>
      <c r="B254" s="595" t="str">
        <f t="shared" si="22"/>
        <v>121227792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ИНДЪСТРИ ДИВЕЛЪПМЪНТ ХОЛДИНГ АД</v>
      </c>
      <c r="B255" s="595" t="str">
        <f t="shared" si="22"/>
        <v>121227792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ИНДЪСТРИ ДИВЕЛЪПМЪНТ ХОЛДИНГ АД</v>
      </c>
      <c r="B256" s="595" t="str">
        <f t="shared" si="22"/>
        <v>121227792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ИНДЪСТРИ ДИВЕЛЪПМЪНТ ХОЛДИНГ АД</v>
      </c>
      <c r="B257" s="595" t="str">
        <f t="shared" si="22"/>
        <v>121227792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ИНДЪСТРИ ДИВЕЛЪПМЪНТ ХОЛДИНГ АД</v>
      </c>
      <c r="B258" s="595" t="str">
        <f t="shared" si="22"/>
        <v>121227792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7191</v>
      </c>
    </row>
    <row r="259" spans="1:8">
      <c r="A259" s="595" t="str">
        <f t="shared" si="21"/>
        <v>ИНДЪСТРИ ДИВЕЛЪПМЪНТ ХОЛДИНГ АД</v>
      </c>
      <c r="B259" s="595" t="str">
        <f t="shared" si="22"/>
        <v>121227792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ИНДЪСТРИ ДИВЕЛЪПМЪНТ ХОЛДИНГ АД</v>
      </c>
      <c r="B260" s="595" t="str">
        <f t="shared" si="22"/>
        <v>121227792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ИНДЪСТРИ ДИВЕЛЪПМЪНТ ХОЛДИНГ АД</v>
      </c>
      <c r="B261" s="595" t="str">
        <f t="shared" si="22"/>
        <v>121227792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7191</v>
      </c>
    </row>
    <row r="262" spans="1:8">
      <c r="A262" s="595" t="str">
        <f t="shared" si="21"/>
        <v>ИНДЪСТРИ ДИВЕЛЪПМЪНТ ХОЛДИНГ АД</v>
      </c>
      <c r="B262" s="595" t="str">
        <f t="shared" si="22"/>
        <v>121227792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ИНДЪСТРИ ДИВЕЛЪПМЪНТ ХОЛДИНГ АД</v>
      </c>
      <c r="B263" s="595" t="str">
        <f t="shared" si="22"/>
        <v>121227792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ИНДЪСТРИ ДИВЕЛЪПМЪНТ ХОЛДИНГ АД</v>
      </c>
      <c r="B264" s="595" t="str">
        <f t="shared" si="22"/>
        <v>121227792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ИНДЪСТРИ ДИВЕЛЪПМЪНТ ХОЛДИНГ АД</v>
      </c>
      <c r="B265" s="595" t="str">
        <f t="shared" si="22"/>
        <v>121227792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ИНДЪСТРИ ДИВЕЛЪПМЪНТ ХОЛДИНГ АД</v>
      </c>
      <c r="B266" s="595" t="str">
        <f t="shared" si="22"/>
        <v>121227792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ИНДЪСТРИ ДИВЕЛЪПМЪНТ ХОЛДИНГ АД</v>
      </c>
      <c r="B267" s="595" t="str">
        <f t="shared" si="22"/>
        <v>121227792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ИНДЪСТРИ ДИВЕЛЪПМЪНТ ХОЛДИНГ АД</v>
      </c>
      <c r="B268" s="595" t="str">
        <f t="shared" si="22"/>
        <v>121227792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ИНДЪСТРИ ДИВЕЛЪПМЪНТ ХОЛДИНГ АД</v>
      </c>
      <c r="B269" s="595" t="str">
        <f t="shared" si="22"/>
        <v>121227792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ИНДЪСТРИ ДИВЕЛЪПМЪНТ ХОЛДИНГ АД</v>
      </c>
      <c r="B270" s="595" t="str">
        <f t="shared" si="22"/>
        <v>121227792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ИНДЪСТРИ ДИВЕЛЪПМЪНТ ХОЛДИНГ АД</v>
      </c>
      <c r="B271" s="595" t="str">
        <f t="shared" si="22"/>
        <v>121227792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ИНДЪСТРИ ДИВЕЛЪПМЪНТ ХОЛДИНГ АД</v>
      </c>
      <c r="B272" s="595" t="str">
        <f t="shared" si="22"/>
        <v>121227792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ИНДЪСТРИ ДИВЕЛЪПМЪНТ ХОЛДИНГ АД</v>
      </c>
      <c r="B273" s="595" t="str">
        <f t="shared" si="22"/>
        <v>121227792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ИНДЪСТРИ ДИВЕЛЪПМЪНТ ХОЛДИНГ АД</v>
      </c>
      <c r="B274" s="595" t="str">
        <f t="shared" si="22"/>
        <v>121227792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ИНДЪСТРИ ДИВЕЛЪПМЪНТ ХОЛДИНГ АД</v>
      </c>
      <c r="B275" s="595" t="str">
        <f t="shared" si="22"/>
        <v>121227792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ИНДЪСТРИ ДИВЕЛЪПМЪНТ ХОЛДИНГ АД</v>
      </c>
      <c r="B276" s="595" t="str">
        <f t="shared" si="22"/>
        <v>121227792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ИНДЪСТРИ ДИВЕЛЪПМЪНТ ХОЛДИНГ АД</v>
      </c>
      <c r="B277" s="595" t="str">
        <f t="shared" si="22"/>
        <v>121227792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ИНДЪСТРИ ДИВЕЛЪПМЪНТ ХОЛДИНГ АД</v>
      </c>
      <c r="B278" s="595" t="str">
        <f t="shared" si="22"/>
        <v>121227792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ИНДЪСТРИ ДИВЕЛЪПМЪНТ ХОЛДИНГ АД</v>
      </c>
      <c r="B279" s="595" t="str">
        <f t="shared" si="22"/>
        <v>121227792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ИНДЪСТРИ ДИВЕЛЪПМЪНТ ХОЛДИНГ АД</v>
      </c>
      <c r="B280" s="595" t="str">
        <f t="shared" si="22"/>
        <v>121227792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ИНДЪСТРИ ДИВЕЛЪПМЪНТ ХОЛДИНГ АД</v>
      </c>
      <c r="B281" s="595" t="str">
        <f t="shared" si="22"/>
        <v>121227792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ИНДЪСТРИ ДИВЕЛЪПМЪНТ ХОЛДИНГ АД</v>
      </c>
      <c r="B282" s="595" t="str">
        <f t="shared" ref="B282:B345" si="25">pdeBulstat</f>
        <v>121227792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ИНДЪСТРИ ДИВЕЛЪПМЪНТ ХОЛДИНГ АД</v>
      </c>
      <c r="B283" s="595" t="str">
        <f t="shared" si="25"/>
        <v>121227792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ИНДЪСТРИ ДИВЕЛЪПМЪНТ ХОЛДИНГ АД</v>
      </c>
      <c r="B284" s="595" t="str">
        <f t="shared" si="25"/>
        <v>121227792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193</v>
      </c>
    </row>
    <row r="285" spans="1:8">
      <c r="A285" s="595" t="str">
        <f t="shared" si="24"/>
        <v>ИНДЪСТРИ ДИВЕЛЪПМЪНТ ХОЛДИНГ АД</v>
      </c>
      <c r="B285" s="595" t="str">
        <f t="shared" si="25"/>
        <v>121227792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ИНДЪСТРИ ДИВЕЛЪПМЪНТ ХОЛДИНГ АД</v>
      </c>
      <c r="B286" s="595" t="str">
        <f t="shared" si="25"/>
        <v>121227792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ИНДЪСТРИ ДИВЕЛЪПМЪНТ ХОЛДИНГ АД</v>
      </c>
      <c r="B287" s="595" t="str">
        <f t="shared" si="25"/>
        <v>121227792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ИНДЪСТРИ ДИВЕЛЪПМЪНТ ХОЛДИНГ АД</v>
      </c>
      <c r="B288" s="595" t="str">
        <f t="shared" si="25"/>
        <v>121227792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193</v>
      </c>
    </row>
    <row r="289" spans="1:8">
      <c r="A289" s="595" t="str">
        <f t="shared" si="24"/>
        <v>ИНДЪСТРИ ДИВЕЛЪПМЪНТ ХОЛДИНГ АД</v>
      </c>
      <c r="B289" s="595" t="str">
        <f t="shared" si="25"/>
        <v>121227792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ИНДЪСТРИ ДИВЕЛЪПМЪНТ ХОЛДИНГ АД</v>
      </c>
      <c r="B290" s="595" t="str">
        <f t="shared" si="25"/>
        <v>121227792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ИНДЪСТРИ ДИВЕЛЪПМЪНТ ХОЛДИНГ АД</v>
      </c>
      <c r="B291" s="595" t="str">
        <f t="shared" si="25"/>
        <v>121227792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ИНДЪСТРИ ДИВЕЛЪПМЪНТ ХОЛДИНГ АД</v>
      </c>
      <c r="B292" s="595" t="str">
        <f t="shared" si="25"/>
        <v>121227792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ИНДЪСТРИ ДИВЕЛЪПМЪНТ ХОЛДИНГ АД</v>
      </c>
      <c r="B293" s="595" t="str">
        <f t="shared" si="25"/>
        <v>121227792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ИНДЪСТРИ ДИВЕЛЪПМЪНТ ХОЛДИНГ АД</v>
      </c>
      <c r="B294" s="595" t="str">
        <f t="shared" si="25"/>
        <v>121227792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ИНДЪСТРИ ДИВЕЛЪПМЪНТ ХОЛДИНГ АД</v>
      </c>
      <c r="B295" s="595" t="str">
        <f t="shared" si="25"/>
        <v>121227792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ИНДЪСТРИ ДИВЕЛЪПМЪНТ ХОЛДИНГ АД</v>
      </c>
      <c r="B296" s="595" t="str">
        <f t="shared" si="25"/>
        <v>121227792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ИНДЪСТРИ ДИВЕЛЪПМЪНТ ХОЛДИНГ АД</v>
      </c>
      <c r="B297" s="595" t="str">
        <f t="shared" si="25"/>
        <v>121227792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ИНДЪСТРИ ДИВЕЛЪПМЪНТ ХОЛДИНГ АД</v>
      </c>
      <c r="B298" s="595" t="str">
        <f t="shared" si="25"/>
        <v>121227792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ИНДЪСТРИ ДИВЕЛЪПМЪНТ ХОЛДИНГ АД</v>
      </c>
      <c r="B299" s="595" t="str">
        <f t="shared" si="25"/>
        <v>121227792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ИНДЪСТРИ ДИВЕЛЪПМЪНТ ХОЛДИНГ АД</v>
      </c>
      <c r="B300" s="595" t="str">
        <f t="shared" si="25"/>
        <v>121227792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ИНДЪСТРИ ДИВЕЛЪПМЪНТ ХОЛДИНГ АД</v>
      </c>
      <c r="B301" s="595" t="str">
        <f t="shared" si="25"/>
        <v>121227792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ИНДЪСТРИ ДИВЕЛЪПМЪНТ ХОЛДИНГ АД</v>
      </c>
      <c r="B302" s="595" t="str">
        <f t="shared" si="25"/>
        <v>121227792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193</v>
      </c>
    </row>
    <row r="303" spans="1:8">
      <c r="A303" s="595" t="str">
        <f t="shared" si="24"/>
        <v>ИНДЪСТРИ ДИВЕЛЪПМЪНТ ХОЛДИНГ АД</v>
      </c>
      <c r="B303" s="595" t="str">
        <f t="shared" si="25"/>
        <v>121227792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ИНДЪСТРИ ДИВЕЛЪПМЪНТ ХОЛДИНГ АД</v>
      </c>
      <c r="B304" s="595" t="str">
        <f t="shared" si="25"/>
        <v>121227792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ИНДЪСТРИ ДИВЕЛЪПМЪНТ ХОЛДИНГ АД</v>
      </c>
      <c r="B305" s="595" t="str">
        <f t="shared" si="25"/>
        <v>121227792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193</v>
      </c>
    </row>
    <row r="306" spans="1:8">
      <c r="A306" s="595" t="str">
        <f t="shared" si="24"/>
        <v>ИНДЪСТРИ ДИВЕЛЪПМЪНТ ХОЛДИНГ АД</v>
      </c>
      <c r="B306" s="595" t="str">
        <f t="shared" si="25"/>
        <v>121227792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ИНДЪСТРИ ДИВЕЛЪПМЪНТ ХОЛДИНГ АД</v>
      </c>
      <c r="B307" s="595" t="str">
        <f t="shared" si="25"/>
        <v>121227792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ИНДЪСТРИ ДИВЕЛЪПМЪНТ ХОЛДИНГ АД</v>
      </c>
      <c r="B308" s="595" t="str">
        <f t="shared" si="25"/>
        <v>121227792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ИНДЪСТРИ ДИВЕЛЪПМЪНТ ХОЛДИНГ АД</v>
      </c>
      <c r="B309" s="595" t="str">
        <f t="shared" si="25"/>
        <v>121227792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ИНДЪСТРИ ДИВЕЛЪПМЪНТ ХОЛДИНГ АД</v>
      </c>
      <c r="B310" s="595" t="str">
        <f t="shared" si="25"/>
        <v>121227792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ИНДЪСТРИ ДИВЕЛЪПМЪНТ ХОЛДИНГ АД</v>
      </c>
      <c r="B311" s="595" t="str">
        <f t="shared" si="25"/>
        <v>121227792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ИНДЪСТРИ ДИВЕЛЪПМЪНТ ХОЛДИНГ АД</v>
      </c>
      <c r="B312" s="595" t="str">
        <f t="shared" si="25"/>
        <v>121227792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ИНДЪСТРИ ДИВЕЛЪПМЪНТ ХОЛДИНГ АД</v>
      </c>
      <c r="B313" s="595" t="str">
        <f t="shared" si="25"/>
        <v>121227792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ИНДЪСТРИ ДИВЕЛЪПМЪНТ ХОЛДИНГ АД</v>
      </c>
      <c r="B314" s="595" t="str">
        <f t="shared" si="25"/>
        <v>121227792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ИНДЪСТРИ ДИВЕЛЪПМЪНТ ХОЛДИНГ АД</v>
      </c>
      <c r="B315" s="595" t="str">
        <f t="shared" si="25"/>
        <v>121227792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ИНДЪСТРИ ДИВЕЛЪПМЪНТ ХОЛДИНГ АД</v>
      </c>
      <c r="B316" s="595" t="str">
        <f t="shared" si="25"/>
        <v>121227792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ИНДЪСТРИ ДИВЕЛЪПМЪНТ ХОЛДИНГ АД</v>
      </c>
      <c r="B317" s="595" t="str">
        <f t="shared" si="25"/>
        <v>121227792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ИНДЪСТРИ ДИВЕЛЪПМЪНТ ХОЛДИНГ АД</v>
      </c>
      <c r="B318" s="595" t="str">
        <f t="shared" si="25"/>
        <v>121227792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ИНДЪСТРИ ДИВЕЛЪПМЪНТ ХОЛДИНГ АД</v>
      </c>
      <c r="B319" s="595" t="str">
        <f t="shared" si="25"/>
        <v>121227792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ИНДЪСТРИ ДИВЕЛЪПМЪНТ ХОЛДИНГ АД</v>
      </c>
      <c r="B320" s="595" t="str">
        <f t="shared" si="25"/>
        <v>121227792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ИНДЪСТРИ ДИВЕЛЪПМЪНТ ХОЛДИНГ АД</v>
      </c>
      <c r="B321" s="595" t="str">
        <f t="shared" si="25"/>
        <v>121227792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ИНДЪСТРИ ДИВЕЛЪПМЪНТ ХОЛДИНГ АД</v>
      </c>
      <c r="B322" s="595" t="str">
        <f t="shared" si="25"/>
        <v>121227792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ИНДЪСТРИ ДИВЕЛЪПМЪНТ ХОЛДИНГ АД</v>
      </c>
      <c r="B323" s="595" t="str">
        <f t="shared" si="25"/>
        <v>121227792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ИНДЪСТРИ ДИВЕЛЪПМЪНТ ХОЛДИНГ АД</v>
      </c>
      <c r="B324" s="595" t="str">
        <f t="shared" si="25"/>
        <v>121227792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ИНДЪСТРИ ДИВЕЛЪПМЪНТ ХОЛДИНГ АД</v>
      </c>
      <c r="B325" s="595" t="str">
        <f t="shared" si="25"/>
        <v>121227792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ИНДЪСТРИ ДИВЕЛЪПМЪНТ ХОЛДИНГ АД</v>
      </c>
      <c r="B326" s="595" t="str">
        <f t="shared" si="25"/>
        <v>121227792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ИНДЪСТРИ ДИВЕЛЪПМЪНТ ХОЛДИНГ АД</v>
      </c>
      <c r="B327" s="595" t="str">
        <f t="shared" si="25"/>
        <v>121227792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ИНДЪСТРИ ДИВЕЛЪПМЪНТ ХОЛДИНГ АД</v>
      </c>
      <c r="B328" s="595" t="str">
        <f t="shared" si="25"/>
        <v>121227792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460</v>
      </c>
    </row>
    <row r="329" spans="1:8">
      <c r="A329" s="595" t="str">
        <f t="shared" si="24"/>
        <v>ИНДЪСТРИ ДИВЕЛЪПМЪНТ ХОЛДИНГ АД</v>
      </c>
      <c r="B329" s="595" t="str">
        <f t="shared" si="25"/>
        <v>121227792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ИНДЪСТРИ ДИВЕЛЪПМЪНТ ХОЛДИНГ АД</v>
      </c>
      <c r="B330" s="595" t="str">
        <f t="shared" si="25"/>
        <v>121227792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ИНДЪСТРИ ДИВЕЛЪПМЪНТ ХОЛДИНГ АД</v>
      </c>
      <c r="B331" s="595" t="str">
        <f t="shared" si="25"/>
        <v>121227792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ИНДЪСТРИ ДИВЕЛЪПМЪНТ ХОЛДИНГ АД</v>
      </c>
      <c r="B332" s="595" t="str">
        <f t="shared" si="25"/>
        <v>121227792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460</v>
      </c>
    </row>
    <row r="333" spans="1:8">
      <c r="A333" s="595" t="str">
        <f t="shared" si="24"/>
        <v>ИНДЪСТРИ ДИВЕЛЪПМЪНТ ХОЛДИНГ АД</v>
      </c>
      <c r="B333" s="595" t="str">
        <f t="shared" si="25"/>
        <v>121227792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ИНДЪСТРИ ДИВЕЛЪПМЪНТ ХОЛДИНГ АД</v>
      </c>
      <c r="B334" s="595" t="str">
        <f t="shared" si="25"/>
        <v>121227792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ИНДЪСТРИ ДИВЕЛЪПМЪНТ ХОЛДИНГ АД</v>
      </c>
      <c r="B335" s="595" t="str">
        <f t="shared" si="25"/>
        <v>121227792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ИНДЪСТРИ ДИВЕЛЪПМЪНТ ХОЛДИНГ АД</v>
      </c>
      <c r="B336" s="595" t="str">
        <f t="shared" si="25"/>
        <v>121227792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ИНДЪСТРИ ДИВЕЛЪПМЪНТ ХОЛДИНГ АД</v>
      </c>
      <c r="B337" s="595" t="str">
        <f t="shared" si="25"/>
        <v>121227792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ИНДЪСТРИ ДИВЕЛЪПМЪНТ ХОЛДИНГ АД</v>
      </c>
      <c r="B338" s="595" t="str">
        <f t="shared" si="25"/>
        <v>121227792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ИНДЪСТРИ ДИВЕЛЪПМЪНТ ХОЛДИНГ АД</v>
      </c>
      <c r="B339" s="595" t="str">
        <f t="shared" si="25"/>
        <v>121227792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ИНДЪСТРИ ДИВЕЛЪПМЪНТ ХОЛДИНГ АД</v>
      </c>
      <c r="B340" s="595" t="str">
        <f t="shared" si="25"/>
        <v>121227792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ИНДЪСТРИ ДИВЕЛЪПМЪНТ ХОЛДИНГ АД</v>
      </c>
      <c r="B341" s="595" t="str">
        <f t="shared" si="25"/>
        <v>121227792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ИНДЪСТРИ ДИВЕЛЪПМЪНТ ХОЛДИНГ АД</v>
      </c>
      <c r="B342" s="595" t="str">
        <f t="shared" si="25"/>
        <v>121227792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ИНДЪСТРИ ДИВЕЛЪПМЪНТ ХОЛДИНГ АД</v>
      </c>
      <c r="B343" s="595" t="str">
        <f t="shared" si="25"/>
        <v>121227792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ИНДЪСТРИ ДИВЕЛЪПМЪНТ ХОЛДИНГ АД</v>
      </c>
      <c r="B344" s="595" t="str">
        <f t="shared" si="25"/>
        <v>121227792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ИНДЪСТРИ ДИВЕЛЪПМЪНТ ХОЛДИНГ АД</v>
      </c>
      <c r="B345" s="595" t="str">
        <f t="shared" si="25"/>
        <v>121227792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ИНДЪСТРИ ДИВЕЛЪПМЪНТ ХОЛДИНГ АД</v>
      </c>
      <c r="B346" s="595" t="str">
        <f t="shared" ref="B346:B409" si="28">pdeBulstat</f>
        <v>121227792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460</v>
      </c>
    </row>
    <row r="347" spans="1:8">
      <c r="A347" s="595" t="str">
        <f t="shared" si="27"/>
        <v>ИНДЪСТРИ ДИВЕЛЪПМЪНТ ХОЛДИНГ АД</v>
      </c>
      <c r="B347" s="595" t="str">
        <f t="shared" si="28"/>
        <v>121227792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ИНДЪСТРИ ДИВЕЛЪПМЪНТ ХОЛДИНГ АД</v>
      </c>
      <c r="B348" s="595" t="str">
        <f t="shared" si="28"/>
        <v>121227792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ИНДЪСТРИ ДИВЕЛЪПМЪНТ ХОЛДИНГ АД</v>
      </c>
      <c r="B349" s="595" t="str">
        <f t="shared" si="28"/>
        <v>121227792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460</v>
      </c>
    </row>
    <row r="350" spans="1:8">
      <c r="A350" s="595" t="str">
        <f t="shared" si="27"/>
        <v>ИНДЪСТРИ ДИВЕЛЪПМЪНТ ХОЛДИНГ АД</v>
      </c>
      <c r="B350" s="595" t="str">
        <f t="shared" si="28"/>
        <v>121227792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37559</v>
      </c>
    </row>
    <row r="351" spans="1:8">
      <c r="A351" s="595" t="str">
        <f t="shared" si="27"/>
        <v>ИНДЪСТРИ ДИВЕЛЪПМЪНТ ХОЛДИНГ АД</v>
      </c>
      <c r="B351" s="595" t="str">
        <f t="shared" si="28"/>
        <v>121227792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ИНДЪСТРИ ДИВЕЛЪПМЪНТ ХОЛДИНГ АД</v>
      </c>
      <c r="B352" s="595" t="str">
        <f t="shared" si="28"/>
        <v>121227792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ИНДЪСТРИ ДИВЕЛЪПМЪНТ ХОЛДИНГ АД</v>
      </c>
      <c r="B353" s="595" t="str">
        <f t="shared" si="28"/>
        <v>121227792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ИНДЪСТРИ ДИВЕЛЪПМЪНТ ХОЛДИНГ АД</v>
      </c>
      <c r="B354" s="595" t="str">
        <f t="shared" si="28"/>
        <v>121227792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37559</v>
      </c>
    </row>
    <row r="355" spans="1:8">
      <c r="A355" s="595" t="str">
        <f t="shared" si="27"/>
        <v>ИНДЪСТРИ ДИВЕЛЪПМЪНТ ХОЛДИНГ АД</v>
      </c>
      <c r="B355" s="595" t="str">
        <f t="shared" si="28"/>
        <v>121227792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4217</v>
      </c>
    </row>
    <row r="356" spans="1:8">
      <c r="A356" s="595" t="str">
        <f t="shared" si="27"/>
        <v>ИНДЪСТРИ ДИВЕЛЪПМЪНТ ХОЛДИНГ АД</v>
      </c>
      <c r="B356" s="595" t="str">
        <f t="shared" si="28"/>
        <v>121227792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ИНДЪСТРИ ДИВЕЛЪПМЪНТ ХОЛДИНГ АД</v>
      </c>
      <c r="B357" s="595" t="str">
        <f t="shared" si="28"/>
        <v>121227792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ИНДЪСТРИ ДИВЕЛЪПМЪНТ ХОЛДИНГ АД</v>
      </c>
      <c r="B358" s="595" t="str">
        <f t="shared" si="28"/>
        <v>121227792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ИНДЪСТРИ ДИВЕЛЪПМЪНТ ХОЛДИНГ АД</v>
      </c>
      <c r="B359" s="595" t="str">
        <f t="shared" si="28"/>
        <v>121227792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ИНДЪСТРИ ДИВЕЛЪПМЪНТ ХОЛДИНГ АД</v>
      </c>
      <c r="B360" s="595" t="str">
        <f t="shared" si="28"/>
        <v>121227792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ИНДЪСТРИ ДИВЕЛЪПМЪНТ ХОЛДИНГ АД</v>
      </c>
      <c r="B361" s="595" t="str">
        <f t="shared" si="28"/>
        <v>121227792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ИНДЪСТРИ ДИВЕЛЪПМЪНТ ХОЛДИНГ АД</v>
      </c>
      <c r="B362" s="595" t="str">
        <f t="shared" si="28"/>
        <v>121227792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ИНДЪСТРИ ДИВЕЛЪПМЪНТ ХОЛДИНГ АД</v>
      </c>
      <c r="B363" s="595" t="str">
        <f t="shared" si="28"/>
        <v>121227792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ИНДЪСТРИ ДИВЕЛЪПМЪНТ ХОЛДИНГ АД</v>
      </c>
      <c r="B364" s="595" t="str">
        <f t="shared" si="28"/>
        <v>121227792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ИНДЪСТРИ ДИВЕЛЪПМЪНТ ХОЛДИНГ АД</v>
      </c>
      <c r="B365" s="595" t="str">
        <f t="shared" si="28"/>
        <v>121227792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ИНДЪСТРИ ДИВЕЛЪПМЪНТ ХОЛДИНГ АД</v>
      </c>
      <c r="B366" s="595" t="str">
        <f t="shared" si="28"/>
        <v>121227792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ИНДЪСТРИ ДИВЕЛЪПМЪНТ ХОЛДИНГ АД</v>
      </c>
      <c r="B367" s="595" t="str">
        <f t="shared" si="28"/>
        <v>121227792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ИНДЪСТРИ ДИВЕЛЪПМЪНТ ХОЛДИНГ АД</v>
      </c>
      <c r="B368" s="595" t="str">
        <f t="shared" si="28"/>
        <v>121227792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41776</v>
      </c>
    </row>
    <row r="369" spans="1:8">
      <c r="A369" s="595" t="str">
        <f t="shared" si="27"/>
        <v>ИНДЪСТРИ ДИВЕЛЪПМЪНТ ХОЛДИНГ АД</v>
      </c>
      <c r="B369" s="595" t="str">
        <f t="shared" si="28"/>
        <v>121227792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ИНДЪСТРИ ДИВЕЛЪПМЪНТ ХОЛДИНГ АД</v>
      </c>
      <c r="B370" s="595" t="str">
        <f t="shared" si="28"/>
        <v>121227792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ИНДЪСТРИ ДИВЕЛЪПМЪНТ ХОЛДИНГ АД</v>
      </c>
      <c r="B371" s="595" t="str">
        <f t="shared" si="28"/>
        <v>121227792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41776</v>
      </c>
    </row>
    <row r="372" spans="1:8">
      <c r="A372" s="595" t="str">
        <f t="shared" si="27"/>
        <v>ИНДЪСТРИ ДИВЕЛЪПМЪНТ ХОЛДИНГ АД</v>
      </c>
      <c r="B372" s="595" t="str">
        <f t="shared" si="28"/>
        <v>121227792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-1278</v>
      </c>
    </row>
    <row r="373" spans="1:8">
      <c r="A373" s="595" t="str">
        <f t="shared" si="27"/>
        <v>ИНДЪСТРИ ДИВЕЛЪПМЪНТ ХОЛДИНГ АД</v>
      </c>
      <c r="B373" s="595" t="str">
        <f t="shared" si="28"/>
        <v>121227792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ИНДЪСТРИ ДИВЕЛЪПМЪНТ ХОЛДИНГ АД</v>
      </c>
      <c r="B374" s="595" t="str">
        <f t="shared" si="28"/>
        <v>121227792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ИНДЪСТРИ ДИВЕЛЪПМЪНТ ХОЛДИНГ АД</v>
      </c>
      <c r="B375" s="595" t="str">
        <f t="shared" si="28"/>
        <v>121227792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ИНДЪСТРИ ДИВЕЛЪПМЪНТ ХОЛДИНГ АД</v>
      </c>
      <c r="B376" s="595" t="str">
        <f t="shared" si="28"/>
        <v>121227792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-1278</v>
      </c>
    </row>
    <row r="377" spans="1:8">
      <c r="A377" s="595" t="str">
        <f t="shared" si="27"/>
        <v>ИНДЪСТРИ ДИВЕЛЪПМЪНТ ХОЛДИНГ АД</v>
      </c>
      <c r="B377" s="595" t="str">
        <f t="shared" si="28"/>
        <v>121227792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ИНДЪСТРИ ДИВЕЛЪПМЪНТ ХОЛДИНГ АД</v>
      </c>
      <c r="B378" s="595" t="str">
        <f t="shared" si="28"/>
        <v>121227792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ИНДЪСТРИ ДИВЕЛЪПМЪНТ ХОЛДИНГ АД</v>
      </c>
      <c r="B379" s="595" t="str">
        <f t="shared" si="28"/>
        <v>121227792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ИНДЪСТРИ ДИВЕЛЪПМЪНТ ХОЛДИНГ АД</v>
      </c>
      <c r="B380" s="595" t="str">
        <f t="shared" si="28"/>
        <v>121227792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ИНДЪСТРИ ДИВЕЛЪПМЪНТ ХОЛДИНГ АД</v>
      </c>
      <c r="B381" s="595" t="str">
        <f t="shared" si="28"/>
        <v>121227792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ИНДЪСТРИ ДИВЕЛЪПМЪНТ ХОЛДИНГ АД</v>
      </c>
      <c r="B382" s="595" t="str">
        <f t="shared" si="28"/>
        <v>121227792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ИНДЪСТРИ ДИВЕЛЪПМЪНТ ХОЛДИНГ АД</v>
      </c>
      <c r="B383" s="595" t="str">
        <f t="shared" si="28"/>
        <v>121227792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ИНДЪСТРИ ДИВЕЛЪПМЪНТ ХОЛДИНГ АД</v>
      </c>
      <c r="B384" s="595" t="str">
        <f t="shared" si="28"/>
        <v>121227792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ИНДЪСТРИ ДИВЕЛЪПМЪНТ ХОЛДИНГ АД</v>
      </c>
      <c r="B385" s="595" t="str">
        <f t="shared" si="28"/>
        <v>121227792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ИНДЪСТРИ ДИВЕЛЪПМЪНТ ХОЛДИНГ АД</v>
      </c>
      <c r="B386" s="595" t="str">
        <f t="shared" si="28"/>
        <v>121227792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ИНДЪСТРИ ДИВЕЛЪПМЪНТ ХОЛДИНГ АД</v>
      </c>
      <c r="B387" s="595" t="str">
        <f t="shared" si="28"/>
        <v>121227792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ИНДЪСТРИ ДИВЕЛЪПМЪНТ ХОЛДИНГ АД</v>
      </c>
      <c r="B388" s="595" t="str">
        <f t="shared" si="28"/>
        <v>121227792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ИНДЪСТРИ ДИВЕЛЪПМЪНТ ХОЛДИНГ АД</v>
      </c>
      <c r="B389" s="595" t="str">
        <f t="shared" si="28"/>
        <v>121227792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ИНДЪСТРИ ДИВЕЛЪПМЪНТ ХОЛДИНГ АД</v>
      </c>
      <c r="B390" s="595" t="str">
        <f t="shared" si="28"/>
        <v>121227792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-1278</v>
      </c>
    </row>
    <row r="391" spans="1:8">
      <c r="A391" s="595" t="str">
        <f t="shared" si="27"/>
        <v>ИНДЪСТРИ ДИВЕЛЪПМЪНТ ХОЛДИНГ АД</v>
      </c>
      <c r="B391" s="595" t="str">
        <f t="shared" si="28"/>
        <v>121227792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ИНДЪСТРИ ДИВЕЛЪПМЪНТ ХОЛДИНГ АД</v>
      </c>
      <c r="B392" s="595" t="str">
        <f t="shared" si="28"/>
        <v>121227792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ИНДЪСТРИ ДИВЕЛЪПМЪНТ ХОЛДИНГ АД</v>
      </c>
      <c r="B393" s="595" t="str">
        <f t="shared" si="28"/>
        <v>121227792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-1278</v>
      </c>
    </row>
    <row r="394" spans="1:8">
      <c r="A394" s="595" t="str">
        <f t="shared" si="27"/>
        <v>ИНДЪСТРИ ДИВЕЛЪПМЪНТ ХОЛДИНГ АД</v>
      </c>
      <c r="B394" s="595" t="str">
        <f t="shared" si="28"/>
        <v>121227792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ИНДЪСТРИ ДИВЕЛЪПМЪНТ ХОЛДИНГ АД</v>
      </c>
      <c r="B395" s="595" t="str">
        <f t="shared" si="28"/>
        <v>121227792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ИНДЪСТРИ ДИВЕЛЪПМЪНТ ХОЛДИНГ АД</v>
      </c>
      <c r="B396" s="595" t="str">
        <f t="shared" si="28"/>
        <v>121227792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ИНДЪСТРИ ДИВЕЛЪПМЪНТ ХОЛДИНГ АД</v>
      </c>
      <c r="B397" s="595" t="str">
        <f t="shared" si="28"/>
        <v>121227792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ИНДЪСТРИ ДИВЕЛЪПМЪНТ ХОЛДИНГ АД</v>
      </c>
      <c r="B398" s="595" t="str">
        <f t="shared" si="28"/>
        <v>121227792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ИНДЪСТРИ ДИВЕЛЪПМЪНТ ХОЛДИНГ АД</v>
      </c>
      <c r="B399" s="595" t="str">
        <f t="shared" si="28"/>
        <v>121227792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ИНДЪСТРИ ДИВЕЛЪПМЪНТ ХОЛДИНГ АД</v>
      </c>
      <c r="B400" s="595" t="str">
        <f t="shared" si="28"/>
        <v>121227792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ИНДЪСТРИ ДИВЕЛЪПМЪНТ ХОЛДИНГ АД</v>
      </c>
      <c r="B401" s="595" t="str">
        <f t="shared" si="28"/>
        <v>121227792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ИНДЪСТРИ ДИВЕЛЪПМЪНТ ХОЛДИНГ АД</v>
      </c>
      <c r="B402" s="595" t="str">
        <f t="shared" si="28"/>
        <v>121227792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ИНДЪСТРИ ДИВЕЛЪПМЪНТ ХОЛДИНГ АД</v>
      </c>
      <c r="B403" s="595" t="str">
        <f t="shared" si="28"/>
        <v>121227792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ИНДЪСТРИ ДИВЕЛЪПМЪНТ ХОЛДИНГ АД</v>
      </c>
      <c r="B404" s="595" t="str">
        <f t="shared" si="28"/>
        <v>121227792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ИНДЪСТРИ ДИВЕЛЪПМЪНТ ХОЛДИНГ АД</v>
      </c>
      <c r="B405" s="595" t="str">
        <f t="shared" si="28"/>
        <v>121227792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ИНДЪСТРИ ДИВЕЛЪПМЪНТ ХОЛДИНГ АД</v>
      </c>
      <c r="B406" s="595" t="str">
        <f t="shared" si="28"/>
        <v>121227792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ИНДЪСТРИ ДИВЕЛЪПМЪНТ ХОЛДИНГ АД</v>
      </c>
      <c r="B407" s="595" t="str">
        <f t="shared" si="28"/>
        <v>121227792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ИНДЪСТРИ ДИВЕЛЪПМЪНТ ХОЛДИНГ АД</v>
      </c>
      <c r="B408" s="595" t="str">
        <f t="shared" si="28"/>
        <v>121227792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ИНДЪСТРИ ДИВЕЛЪПМЪНТ ХОЛДИНГ АД</v>
      </c>
      <c r="B409" s="595" t="str">
        <f t="shared" si="28"/>
        <v>121227792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ИНДЪСТРИ ДИВЕЛЪПМЪНТ ХОЛДИНГ АД</v>
      </c>
      <c r="B410" s="595" t="str">
        <f t="shared" ref="B410:B459" si="31">pdeBulstat</f>
        <v>121227792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ИНДЪСТРИ ДИВЕЛЪПМЪНТ ХОЛДИНГ АД</v>
      </c>
      <c r="B411" s="595" t="str">
        <f t="shared" si="31"/>
        <v>121227792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ИНДЪСТРИ ДИВЕЛЪПМЪНТ ХОЛДИНГ АД</v>
      </c>
      <c r="B412" s="595" t="str">
        <f t="shared" si="31"/>
        <v>121227792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ИНДЪСТРИ ДИВЕЛЪПМЪНТ ХОЛДИНГ АД</v>
      </c>
      <c r="B413" s="595" t="str">
        <f t="shared" si="31"/>
        <v>121227792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ИНДЪСТРИ ДИВЕЛЪПМЪНТ ХОЛДИНГ АД</v>
      </c>
      <c r="B414" s="595" t="str">
        <f t="shared" si="31"/>
        <v>121227792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ИНДЪСТРИ ДИВЕЛЪПМЪНТ ХОЛДИНГ АД</v>
      </c>
      <c r="B415" s="595" t="str">
        <f t="shared" si="31"/>
        <v>121227792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ИНДЪСТРИ ДИВЕЛЪПМЪНТ ХОЛДИНГ АД</v>
      </c>
      <c r="B416" s="595" t="str">
        <f t="shared" si="31"/>
        <v>121227792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54106</v>
      </c>
    </row>
    <row r="417" spans="1:8">
      <c r="A417" s="595" t="str">
        <f t="shared" si="30"/>
        <v>ИНДЪСТРИ ДИВЕЛЪПМЪНТ ХОЛДИНГ АД</v>
      </c>
      <c r="B417" s="595" t="str">
        <f t="shared" si="31"/>
        <v>121227792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ИНДЪСТРИ ДИВЕЛЪПМЪНТ ХОЛДИНГ АД</v>
      </c>
      <c r="B418" s="595" t="str">
        <f t="shared" si="31"/>
        <v>121227792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ИНДЪСТРИ ДИВЕЛЪПМЪНТ ХОЛДИНГ АД</v>
      </c>
      <c r="B419" s="595" t="str">
        <f t="shared" si="31"/>
        <v>121227792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ИНДЪСТРИ ДИВЕЛЪПМЪНТ ХОЛДИНГ АД</v>
      </c>
      <c r="B420" s="595" t="str">
        <f t="shared" si="31"/>
        <v>121227792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54106</v>
      </c>
    </row>
    <row r="421" spans="1:8">
      <c r="A421" s="595" t="str">
        <f t="shared" si="30"/>
        <v>ИНДЪСТРИ ДИВЕЛЪПМЪНТ ХОЛДИНГ АД</v>
      </c>
      <c r="B421" s="595" t="str">
        <f t="shared" si="31"/>
        <v>121227792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4217</v>
      </c>
    </row>
    <row r="422" spans="1:8">
      <c r="A422" s="595" t="str">
        <f t="shared" si="30"/>
        <v>ИНДЪСТРИ ДИВЕЛЪПМЪНТ ХОЛДИНГ АД</v>
      </c>
      <c r="B422" s="595" t="str">
        <f t="shared" si="31"/>
        <v>121227792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ИНДЪСТРИ ДИВЕЛЪПМЪНТ ХОЛДИНГ АД</v>
      </c>
      <c r="B423" s="595" t="str">
        <f t="shared" si="31"/>
        <v>121227792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ИНДЪСТРИ ДИВЕЛЪПМЪНТ ХОЛДИНГ АД</v>
      </c>
      <c r="B424" s="595" t="str">
        <f t="shared" si="31"/>
        <v>121227792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ИНДЪСТРИ ДИВЕЛЪПМЪНТ ХОЛДИНГ АД</v>
      </c>
      <c r="B425" s="595" t="str">
        <f t="shared" si="31"/>
        <v>121227792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ИНДЪСТРИ ДИВЕЛЪПМЪНТ ХОЛДИНГ АД</v>
      </c>
      <c r="B426" s="595" t="str">
        <f t="shared" si="31"/>
        <v>121227792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ИНДЪСТРИ ДИВЕЛЪПМЪНТ ХОЛДИНГ АД</v>
      </c>
      <c r="B427" s="595" t="str">
        <f t="shared" si="31"/>
        <v>121227792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ИНДЪСТРИ ДИВЕЛЪПМЪНТ ХОЛДИНГ АД</v>
      </c>
      <c r="B428" s="595" t="str">
        <f t="shared" si="31"/>
        <v>121227792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ИНДЪСТРИ ДИВЕЛЪПМЪНТ ХОЛДИНГ АД</v>
      </c>
      <c r="B429" s="595" t="str">
        <f t="shared" si="31"/>
        <v>121227792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ИНДЪСТРИ ДИВЕЛЪПМЪНТ ХОЛДИНГ АД</v>
      </c>
      <c r="B430" s="595" t="str">
        <f t="shared" si="31"/>
        <v>121227792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ИНДЪСТРИ ДИВЕЛЪПМЪНТ ХОЛДИНГ АД</v>
      </c>
      <c r="B431" s="595" t="str">
        <f t="shared" si="31"/>
        <v>121227792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ИНДЪСТРИ ДИВЕЛЪПМЪНТ ХОЛДИНГ АД</v>
      </c>
      <c r="B432" s="595" t="str">
        <f t="shared" si="31"/>
        <v>121227792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ИНДЪСТРИ ДИВЕЛЪПМЪНТ ХОЛДИНГ АД</v>
      </c>
      <c r="B433" s="595" t="str">
        <f t="shared" si="31"/>
        <v>121227792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ИНДЪСТРИ ДИВЕЛЪПМЪНТ ХОЛДИНГ АД</v>
      </c>
      <c r="B434" s="595" t="str">
        <f t="shared" si="31"/>
        <v>121227792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58323</v>
      </c>
    </row>
    <row r="435" spans="1:8">
      <c r="A435" s="595" t="str">
        <f t="shared" si="30"/>
        <v>ИНДЪСТРИ ДИВЕЛЪПМЪНТ ХОЛДИНГ АД</v>
      </c>
      <c r="B435" s="595" t="str">
        <f t="shared" si="31"/>
        <v>121227792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ИНДЪСТРИ ДИВЕЛЪПМЪНТ ХОЛДИНГ АД</v>
      </c>
      <c r="B436" s="595" t="str">
        <f t="shared" si="31"/>
        <v>121227792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ИНДЪСТРИ ДИВЕЛЪПМЪНТ ХОЛДИНГ АД</v>
      </c>
      <c r="B437" s="595" t="str">
        <f t="shared" si="31"/>
        <v>121227792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58323</v>
      </c>
    </row>
    <row r="438" spans="1:8">
      <c r="A438" s="595" t="str">
        <f t="shared" si="30"/>
        <v>ИНДЪСТРИ ДИВЕЛЪПМЪНТ ХОЛДИНГ АД</v>
      </c>
      <c r="B438" s="595" t="str">
        <f t="shared" si="31"/>
        <v>121227792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17750</v>
      </c>
    </row>
    <row r="439" spans="1:8">
      <c r="A439" s="595" t="str">
        <f t="shared" si="30"/>
        <v>ИНДЪСТРИ ДИВЕЛЪПМЪНТ ХОЛДИНГ АД</v>
      </c>
      <c r="B439" s="595" t="str">
        <f t="shared" si="31"/>
        <v>121227792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ИНДЪСТРИ ДИВЕЛЪПМЪНТ ХОЛДИНГ АД</v>
      </c>
      <c r="B440" s="595" t="str">
        <f t="shared" si="31"/>
        <v>121227792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ИНДЪСТРИ ДИВЕЛЪПМЪНТ ХОЛДИНГ АД</v>
      </c>
      <c r="B441" s="595" t="str">
        <f t="shared" si="31"/>
        <v>121227792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ИНДЪСТРИ ДИВЕЛЪПМЪНТ ХОЛДИНГ АД</v>
      </c>
      <c r="B442" s="595" t="str">
        <f t="shared" si="31"/>
        <v>121227792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17750</v>
      </c>
    </row>
    <row r="443" spans="1:8">
      <c r="A443" s="595" t="str">
        <f t="shared" si="30"/>
        <v>ИНДЪСТРИ ДИВЕЛЪПМЪНТ ХОЛДИНГ АД</v>
      </c>
      <c r="B443" s="595" t="str">
        <f t="shared" si="31"/>
        <v>121227792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35</v>
      </c>
    </row>
    <row r="444" spans="1:8">
      <c r="A444" s="595" t="str">
        <f t="shared" si="30"/>
        <v>ИНДЪСТРИ ДИВЕЛЪПМЪНТ ХОЛДИНГ АД</v>
      </c>
      <c r="B444" s="595" t="str">
        <f t="shared" si="31"/>
        <v>121227792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ИНДЪСТРИ ДИВЕЛЪПМЪНТ ХОЛДИНГ АД</v>
      </c>
      <c r="B445" s="595" t="str">
        <f t="shared" si="31"/>
        <v>121227792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ИНДЪСТРИ ДИВЕЛЪПМЪНТ ХОЛДИНГ АД</v>
      </c>
      <c r="B446" s="595" t="str">
        <f t="shared" si="31"/>
        <v>121227792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ИНДЪСТРИ ДИВЕЛЪПМЪНТ ХОЛДИНГ АД</v>
      </c>
      <c r="B447" s="595" t="str">
        <f t="shared" si="31"/>
        <v>121227792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ИНДЪСТРИ ДИВЕЛЪПМЪНТ ХОЛДИНГ АД</v>
      </c>
      <c r="B448" s="595" t="str">
        <f t="shared" si="31"/>
        <v>121227792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ИНДЪСТРИ ДИВЕЛЪПМЪНТ ХОЛДИНГ АД</v>
      </c>
      <c r="B449" s="595" t="str">
        <f t="shared" si="31"/>
        <v>121227792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ИНДЪСТРИ ДИВЕЛЪПМЪНТ ХОЛДИНГ АД</v>
      </c>
      <c r="B450" s="595" t="str">
        <f t="shared" si="31"/>
        <v>121227792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ИНДЪСТРИ ДИВЕЛЪПМЪНТ ХОЛДИНГ АД</v>
      </c>
      <c r="B451" s="595" t="str">
        <f t="shared" si="31"/>
        <v>121227792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ИНДЪСТРИ ДИВЕЛЪПМЪНТ ХОЛДИНГ АД</v>
      </c>
      <c r="B452" s="595" t="str">
        <f t="shared" si="31"/>
        <v>121227792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ИНДЪСТРИ ДИВЕЛЪПМЪНТ ХОЛДИНГ АД</v>
      </c>
      <c r="B453" s="595" t="str">
        <f t="shared" si="31"/>
        <v>121227792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ИНДЪСТРИ ДИВЕЛЪПМЪНТ ХОЛДИНГ АД</v>
      </c>
      <c r="B454" s="595" t="str">
        <f t="shared" si="31"/>
        <v>121227792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ИНДЪСТРИ ДИВЕЛЪПМЪНТ ХОЛДИНГ АД</v>
      </c>
      <c r="B455" s="595" t="str">
        <f t="shared" si="31"/>
        <v>121227792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ИНДЪСТРИ ДИВЕЛЪПМЪНТ ХОЛДИНГ АД</v>
      </c>
      <c r="B456" s="595" t="str">
        <f t="shared" si="31"/>
        <v>121227792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17785</v>
      </c>
    </row>
    <row r="457" spans="1:8">
      <c r="A457" s="595" t="str">
        <f t="shared" si="30"/>
        <v>ИНДЪСТРИ ДИВЕЛЪПМЪНТ ХОЛДИНГ АД</v>
      </c>
      <c r="B457" s="595" t="str">
        <f t="shared" si="31"/>
        <v>121227792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ИНДЪСТРИ ДИВЕЛЪПМЪНТ ХОЛДИНГ АД</v>
      </c>
      <c r="B458" s="595" t="str">
        <f t="shared" si="31"/>
        <v>121227792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ИНДЪСТРИ ДИВЕЛЪПМЪНТ ХОЛДИНГ АД</v>
      </c>
      <c r="B459" s="595" t="str">
        <f t="shared" si="31"/>
        <v>121227792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17785</v>
      </c>
    </row>
    <row r="460" spans="1:8" s="432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ИНДЪСТРИ ДИВЕЛЪПМЪНТ ХОЛДИНГ АД</v>
      </c>
      <c r="B461" s="595" t="str">
        <f t="shared" ref="B461:B524" si="34">pdeBulstat</f>
        <v>121227792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0</v>
      </c>
    </row>
    <row r="462" spans="1:8">
      <c r="A462" s="595" t="str">
        <f t="shared" si="33"/>
        <v>ИНДЪСТРИ ДИВЕЛЪПМЪНТ ХОЛДИНГ АД</v>
      </c>
      <c r="B462" s="595" t="str">
        <f t="shared" si="34"/>
        <v>121227792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0</v>
      </c>
    </row>
    <row r="463" spans="1:8">
      <c r="A463" s="595" t="str">
        <f t="shared" si="33"/>
        <v>ИНДЪСТРИ ДИВЕЛЪПМЪНТ ХОЛДИНГ АД</v>
      </c>
      <c r="B463" s="595" t="str">
        <f t="shared" si="34"/>
        <v>121227792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123</v>
      </c>
    </row>
    <row r="464" spans="1:8">
      <c r="A464" s="595" t="str">
        <f t="shared" si="33"/>
        <v>ИНДЪСТРИ ДИВЕЛЪПМЪНТ ХОЛДИНГ АД</v>
      </c>
      <c r="B464" s="595" t="str">
        <f t="shared" si="34"/>
        <v>121227792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0</v>
      </c>
    </row>
    <row r="465" spans="1:8">
      <c r="A465" s="595" t="str">
        <f t="shared" si="33"/>
        <v>ИНДЪСТРИ ДИВЕЛЪПМЪНТ ХОЛДИНГ АД</v>
      </c>
      <c r="B465" s="595" t="str">
        <f t="shared" si="34"/>
        <v>121227792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0</v>
      </c>
    </row>
    <row r="466" spans="1:8">
      <c r="A466" s="595" t="str">
        <f t="shared" si="33"/>
        <v>ИНДЪСТРИ ДИВЕЛЪПМЪНТ ХОЛДИНГ АД</v>
      </c>
      <c r="B466" s="595" t="str">
        <f t="shared" si="34"/>
        <v>121227792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49</v>
      </c>
    </row>
    <row r="467" spans="1:8">
      <c r="A467" s="595" t="str">
        <f t="shared" si="33"/>
        <v>ИНДЪСТРИ ДИВЕЛЪПМЪНТ ХОЛДИНГ АД</v>
      </c>
      <c r="B467" s="595" t="str">
        <f t="shared" si="34"/>
        <v>121227792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0</v>
      </c>
    </row>
    <row r="468" spans="1:8">
      <c r="A468" s="595" t="str">
        <f t="shared" si="33"/>
        <v>ИНДЪСТРИ ДИВЕЛЪПМЪНТ ХОЛДИНГ АД</v>
      </c>
      <c r="B468" s="595" t="str">
        <f t="shared" si="34"/>
        <v>121227792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436</v>
      </c>
    </row>
    <row r="469" spans="1:8">
      <c r="A469" s="595" t="str">
        <f t="shared" si="33"/>
        <v>ИНДЪСТРИ ДИВЕЛЪПМЪНТ ХОЛДИНГ АД</v>
      </c>
      <c r="B469" s="595" t="str">
        <f t="shared" si="34"/>
        <v>121227792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608</v>
      </c>
    </row>
    <row r="470" spans="1:8">
      <c r="A470" s="595" t="str">
        <f t="shared" si="33"/>
        <v>ИНДЪСТРИ ДИВЕЛЪПМЪНТ ХОЛДИНГ АД</v>
      </c>
      <c r="B470" s="595" t="str">
        <f t="shared" si="34"/>
        <v>121227792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43827</v>
      </c>
    </row>
    <row r="471" spans="1:8">
      <c r="A471" s="595" t="str">
        <f t="shared" si="33"/>
        <v>ИНДЪСТРИ ДИВЕЛЪПМЪНТ ХОЛДИНГ АД</v>
      </c>
      <c r="B471" s="595" t="str">
        <f t="shared" si="34"/>
        <v>121227792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ИНДЪСТРИ ДИВЕЛЪПМЪНТ ХОЛДИНГ АД</v>
      </c>
      <c r="B472" s="595" t="str">
        <f t="shared" si="34"/>
        <v>121227792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0</v>
      </c>
    </row>
    <row r="473" spans="1:8">
      <c r="A473" s="595" t="str">
        <f t="shared" si="33"/>
        <v>ИНДЪСТРИ ДИВЕЛЪПМЪНТ ХОЛДИНГ АД</v>
      </c>
      <c r="B473" s="595" t="str">
        <f t="shared" si="34"/>
        <v>121227792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0</v>
      </c>
    </row>
    <row r="474" spans="1:8">
      <c r="A474" s="595" t="str">
        <f t="shared" si="33"/>
        <v>ИНДЪСТРИ ДИВЕЛЪПМЪНТ ХОЛДИНГ АД</v>
      </c>
      <c r="B474" s="595" t="str">
        <f t="shared" si="34"/>
        <v>121227792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ИНДЪСТРИ ДИВЕЛЪПМЪНТ ХОЛДИНГ АД</v>
      </c>
      <c r="B475" s="595" t="str">
        <f t="shared" si="34"/>
        <v>121227792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58</v>
      </c>
    </row>
    <row r="476" spans="1:8">
      <c r="A476" s="595" t="str">
        <f t="shared" si="33"/>
        <v>ИНДЪСТРИ ДИВЕЛЪПМЪНТ ХОЛДИНГ АД</v>
      </c>
      <c r="B476" s="595" t="str">
        <f t="shared" si="34"/>
        <v>121227792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58</v>
      </c>
    </row>
    <row r="477" spans="1:8">
      <c r="A477" s="595" t="str">
        <f t="shared" si="33"/>
        <v>ИНДЪСТРИ ДИВЕЛЪПМЪНТ ХОЛДИНГ АД</v>
      </c>
      <c r="B477" s="595" t="str">
        <f t="shared" si="34"/>
        <v>121227792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74</v>
      </c>
    </row>
    <row r="478" spans="1:8">
      <c r="A478" s="595" t="str">
        <f t="shared" si="33"/>
        <v>ИНДЪСТРИ ДИВЕЛЪПМЪНТ ХОЛДИНГ АД</v>
      </c>
      <c r="B478" s="595" t="str">
        <f t="shared" si="34"/>
        <v>121227792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0</v>
      </c>
    </row>
    <row r="479" spans="1:8">
      <c r="A479" s="595" t="str">
        <f t="shared" si="33"/>
        <v>ИНДЪСТРИ ДИВЕЛЪПМЪНТ ХОЛДИНГ АД</v>
      </c>
      <c r="B479" s="595" t="str">
        <f t="shared" si="34"/>
        <v>121227792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ИНДЪСТРИ ДИВЕЛЪПМЪНТ ХОЛДИНГ АД</v>
      </c>
      <c r="B480" s="595" t="str">
        <f t="shared" si="34"/>
        <v>121227792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74</v>
      </c>
    </row>
    <row r="481" spans="1:8">
      <c r="A481" s="595" t="str">
        <f t="shared" si="33"/>
        <v>ИНДЪСТРИ ДИВЕЛЪПМЪНТ ХОЛДИНГ АД</v>
      </c>
      <c r="B481" s="595" t="str">
        <f t="shared" si="34"/>
        <v>121227792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ИНДЪСТРИ ДИВЕЛЪПМЪНТ ХОЛДИНГ АД</v>
      </c>
      <c r="B482" s="595" t="str">
        <f t="shared" si="34"/>
        <v>121227792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ИНДЪСТРИ ДИВЕЛЪПМЪНТ ХОЛДИНГ АД</v>
      </c>
      <c r="B483" s="595" t="str">
        <f t="shared" si="34"/>
        <v>121227792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ИНДЪСТРИ ДИВЕЛЪПМЪНТ ХОЛДИНГ АД</v>
      </c>
      <c r="B484" s="595" t="str">
        <f t="shared" si="34"/>
        <v>121227792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ИНДЪСТРИ ДИВЕЛЪПМЪНТ ХОЛДИНГ АД</v>
      </c>
      <c r="B485" s="595" t="str">
        <f t="shared" si="34"/>
        <v>121227792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ИНДЪСТРИ ДИВЕЛЪПМЪНТ ХОЛДИНГ АД</v>
      </c>
      <c r="B486" s="595" t="str">
        <f t="shared" si="34"/>
        <v>121227792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ИНДЪСТРИ ДИВЕЛЪПМЪНТ ХОЛДИНГ АД</v>
      </c>
      <c r="B487" s="595" t="str">
        <f t="shared" si="34"/>
        <v>121227792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5444</v>
      </c>
    </row>
    <row r="488" spans="1:8">
      <c r="A488" s="595" t="str">
        <f t="shared" si="33"/>
        <v>ИНДЪСТРИ ДИВЕЛЪПМЪНТ ХОЛДИНГ АД</v>
      </c>
      <c r="B488" s="595" t="str">
        <f t="shared" si="34"/>
        <v>121227792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5518</v>
      </c>
    </row>
    <row r="489" spans="1:8">
      <c r="A489" s="595" t="str">
        <f t="shared" si="33"/>
        <v>ИНДЪСТРИ ДИВЕЛЪПМЪНТ ХОЛДИНГ АД</v>
      </c>
      <c r="B489" s="595" t="str">
        <f t="shared" si="34"/>
        <v>121227792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5</v>
      </c>
    </row>
    <row r="490" spans="1:8">
      <c r="A490" s="595" t="str">
        <f t="shared" si="33"/>
        <v>ИНДЪСТРИ ДИВЕЛЪПМЪНТ ХОЛДИНГ АД</v>
      </c>
      <c r="B490" s="595" t="str">
        <f t="shared" si="34"/>
        <v>121227792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50016</v>
      </c>
    </row>
    <row r="491" spans="1:8">
      <c r="A491" s="595" t="str">
        <f t="shared" si="33"/>
        <v>ИНДЪСТРИ ДИВЕЛЪПМЪНТ ХОЛДИНГ АД</v>
      </c>
      <c r="B491" s="595" t="str">
        <f t="shared" si="34"/>
        <v>121227792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ИНДЪСТРИ ДИВЕЛЪПМЪНТ ХОЛДИНГ АД</v>
      </c>
      <c r="B492" s="595" t="str">
        <f t="shared" si="34"/>
        <v>121227792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ИНДЪСТРИ ДИВЕЛЪПМЪНТ ХОЛДИНГ АД</v>
      </c>
      <c r="B493" s="595" t="str">
        <f t="shared" si="34"/>
        <v>121227792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0</v>
      </c>
    </row>
    <row r="494" spans="1:8">
      <c r="A494" s="595" t="str">
        <f t="shared" si="33"/>
        <v>ИНДЪСТРИ ДИВЕЛЪПМЪНТ ХОЛДИНГ АД</v>
      </c>
      <c r="B494" s="595" t="str">
        <f t="shared" si="34"/>
        <v>121227792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0</v>
      </c>
    </row>
    <row r="495" spans="1:8">
      <c r="A495" s="595" t="str">
        <f t="shared" si="33"/>
        <v>ИНДЪСТРИ ДИВЕЛЪПМЪНТ ХОЛДИНГ АД</v>
      </c>
      <c r="B495" s="595" t="str">
        <f t="shared" si="34"/>
        <v>121227792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ИНДЪСТРИ ДИВЕЛЪПМЪНТ ХОЛДИНГ АД</v>
      </c>
      <c r="B496" s="595" t="str">
        <f t="shared" si="34"/>
        <v>121227792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2</v>
      </c>
    </row>
    <row r="497" spans="1:8">
      <c r="A497" s="595" t="str">
        <f t="shared" si="33"/>
        <v>ИНДЪСТРИ ДИВЕЛЪПМЪНТ ХОЛДИНГ АД</v>
      </c>
      <c r="B497" s="595" t="str">
        <f t="shared" si="34"/>
        <v>121227792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0</v>
      </c>
    </row>
    <row r="498" spans="1:8">
      <c r="A498" s="595" t="str">
        <f t="shared" si="33"/>
        <v>ИНДЪСТРИ ДИВЕЛЪПМЪНТ ХОЛДИНГ АД</v>
      </c>
      <c r="B498" s="595" t="str">
        <f t="shared" si="34"/>
        <v>121227792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4</v>
      </c>
    </row>
    <row r="499" spans="1:8">
      <c r="A499" s="595" t="str">
        <f t="shared" si="33"/>
        <v>ИНДЪСТРИ ДИВЕЛЪПМЪНТ ХОЛДИНГ АД</v>
      </c>
      <c r="B499" s="595" t="str">
        <f t="shared" si="34"/>
        <v>121227792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6</v>
      </c>
    </row>
    <row r="500" spans="1:8">
      <c r="A500" s="595" t="str">
        <f t="shared" si="33"/>
        <v>ИНДЪСТРИ ДИВЕЛЪПМЪНТ ХОЛДИНГ АД</v>
      </c>
      <c r="B500" s="595" t="str">
        <f t="shared" si="34"/>
        <v>121227792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0</v>
      </c>
    </row>
    <row r="501" spans="1:8">
      <c r="A501" s="595" t="str">
        <f t="shared" si="33"/>
        <v>ИНДЪСТРИ ДИВЕЛЪПМЪНТ ХОЛДИНГ АД</v>
      </c>
      <c r="B501" s="595" t="str">
        <f t="shared" si="34"/>
        <v>121227792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ИНДЪСТРИ ДИВЕЛЪПМЪНТ ХОЛДИНГ АД</v>
      </c>
      <c r="B502" s="595" t="str">
        <f t="shared" si="34"/>
        <v>121227792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ИНДЪСТРИ ДИВЕЛЪПМЪНТ ХОЛДИНГ АД</v>
      </c>
      <c r="B503" s="595" t="str">
        <f t="shared" si="34"/>
        <v>121227792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ИНДЪСТРИ ДИВЕЛЪПМЪНТ ХОЛДИНГ АД</v>
      </c>
      <c r="B504" s="595" t="str">
        <f t="shared" si="34"/>
        <v>121227792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ИНДЪСТРИ ДИВЕЛЪПМЪНТ ХОЛДИНГ АД</v>
      </c>
      <c r="B505" s="595" t="str">
        <f t="shared" si="34"/>
        <v>121227792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ИНДЪСТРИ ДИВЕЛЪПМЪНТ ХОЛДИНГ АД</v>
      </c>
      <c r="B506" s="595" t="str">
        <f t="shared" si="34"/>
        <v>121227792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ИНДЪСТРИ ДИВЕЛЪПМЪНТ ХОЛДИНГ АД</v>
      </c>
      <c r="B507" s="595" t="str">
        <f t="shared" si="34"/>
        <v>121227792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0</v>
      </c>
    </row>
    <row r="508" spans="1:8">
      <c r="A508" s="595" t="str">
        <f t="shared" si="33"/>
        <v>ИНДЪСТРИ ДИВЕЛЪПМЪНТ ХОЛДИНГ АД</v>
      </c>
      <c r="B508" s="595" t="str">
        <f t="shared" si="34"/>
        <v>121227792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ИНДЪСТРИ ДИВЕЛЪПМЪНТ ХОЛДИНГ АД</v>
      </c>
      <c r="B509" s="595" t="str">
        <f t="shared" si="34"/>
        <v>121227792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ИНДЪСТРИ ДИВЕЛЪПМЪНТ ХОЛДИНГ АД</v>
      </c>
      <c r="B510" s="595" t="str">
        <f t="shared" si="34"/>
        <v>121227792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ИНДЪСТРИ ДИВЕЛЪПМЪНТ ХОЛДИНГ АД</v>
      </c>
      <c r="B511" s="595" t="str">
        <f t="shared" si="34"/>
        <v>121227792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0</v>
      </c>
    </row>
    <row r="512" spans="1:8">
      <c r="A512" s="595" t="str">
        <f t="shared" si="33"/>
        <v>ИНДЪСТРИ ДИВЕЛЪПМЪНТ ХОЛДИНГ АД</v>
      </c>
      <c r="B512" s="595" t="str">
        <f t="shared" si="34"/>
        <v>121227792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ИНДЪСТРИ ДИВЕЛЪПМЪНТ ХОЛДИНГ АД</v>
      </c>
      <c r="B513" s="595" t="str">
        <f t="shared" si="34"/>
        <v>121227792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ИНДЪСТРИ ДИВЕЛЪПМЪНТ ХОЛДИНГ АД</v>
      </c>
      <c r="B514" s="595" t="str">
        <f t="shared" si="34"/>
        <v>121227792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ИНДЪСТРИ ДИВЕЛЪПМЪНТ ХОЛДИНГ АД</v>
      </c>
      <c r="B515" s="595" t="str">
        <f t="shared" si="34"/>
        <v>121227792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ИНДЪСТРИ ДИВЕЛЪПМЪНТ ХОЛДИНГ АД</v>
      </c>
      <c r="B516" s="595" t="str">
        <f t="shared" si="34"/>
        <v>121227792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ИНДЪСТРИ ДИВЕЛЪПМЪНТ ХОЛДИНГ АД</v>
      </c>
      <c r="B517" s="595" t="str">
        <f t="shared" si="34"/>
        <v>121227792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5553</v>
      </c>
    </row>
    <row r="518" spans="1:8">
      <c r="A518" s="595" t="str">
        <f t="shared" si="33"/>
        <v>ИНДЪСТРИ ДИВЕЛЪПМЪНТ ХОЛДИНГ АД</v>
      </c>
      <c r="B518" s="595" t="str">
        <f t="shared" si="34"/>
        <v>121227792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5553</v>
      </c>
    </row>
    <row r="519" spans="1:8">
      <c r="A519" s="595" t="str">
        <f t="shared" si="33"/>
        <v>ИНДЪСТРИ ДИВЕЛЪПМЪНТ ХОЛДИНГ АД</v>
      </c>
      <c r="B519" s="595" t="str">
        <f t="shared" si="34"/>
        <v>121227792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ИНДЪСТРИ ДИВЕЛЪПМЪНТ ХОЛДИНГ АД</v>
      </c>
      <c r="B520" s="595" t="str">
        <f t="shared" si="34"/>
        <v>121227792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5559</v>
      </c>
    </row>
    <row r="521" spans="1:8">
      <c r="A521" s="595" t="str">
        <f t="shared" si="33"/>
        <v>ИНДЪСТРИ ДИВЕЛЪПМЪНТ ХОЛДИНГ АД</v>
      </c>
      <c r="B521" s="595" t="str">
        <f t="shared" si="34"/>
        <v>121227792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0</v>
      </c>
    </row>
    <row r="522" spans="1:8">
      <c r="A522" s="595" t="str">
        <f t="shared" si="33"/>
        <v>ИНДЪСТРИ ДИВЕЛЪПМЪНТ ХОЛДИНГ АД</v>
      </c>
      <c r="B522" s="595" t="str">
        <f t="shared" si="34"/>
        <v>121227792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0</v>
      </c>
    </row>
    <row r="523" spans="1:8">
      <c r="A523" s="595" t="str">
        <f t="shared" si="33"/>
        <v>ИНДЪСТРИ ДИВЕЛЪПМЪНТ ХОЛДИНГ АД</v>
      </c>
      <c r="B523" s="595" t="str">
        <f t="shared" si="34"/>
        <v>121227792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ИНДЪСТРИ ДИВЕЛЪПМЪНТ ХОЛДИНГ АД</v>
      </c>
      <c r="B524" s="595" t="str">
        <f t="shared" si="34"/>
        <v>121227792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ИНДЪСТРИ ДИВЕЛЪПМЪНТ ХОЛДИНГ АД</v>
      </c>
      <c r="B525" s="595" t="str">
        <f t="shared" ref="B525:B588" si="37">pdeBulstat</f>
        <v>121227792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0</v>
      </c>
    </row>
    <row r="526" spans="1:8">
      <c r="A526" s="595" t="str">
        <f t="shared" si="36"/>
        <v>ИНДЪСТРИ ДИВЕЛЪПМЪНТ ХОЛДИНГ АД</v>
      </c>
      <c r="B526" s="595" t="str">
        <f t="shared" si="37"/>
        <v>121227792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ИНДЪСТРИ ДИВЕЛЪПМЪНТ ХОЛДИНГ АД</v>
      </c>
      <c r="B527" s="595" t="str">
        <f t="shared" si="37"/>
        <v>121227792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0</v>
      </c>
    </row>
    <row r="528" spans="1:8">
      <c r="A528" s="595" t="str">
        <f t="shared" si="36"/>
        <v>ИНДЪСТРИ ДИВЕЛЪПМЪНТ ХОЛДИНГ АД</v>
      </c>
      <c r="B528" s="595" t="str">
        <f t="shared" si="37"/>
        <v>121227792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37</v>
      </c>
    </row>
    <row r="529" spans="1:8">
      <c r="A529" s="595" t="str">
        <f t="shared" si="36"/>
        <v>ИНДЪСТРИ ДИВЕЛЪПМЪНТ ХОЛДИНГ АД</v>
      </c>
      <c r="B529" s="595" t="str">
        <f t="shared" si="37"/>
        <v>121227792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37</v>
      </c>
    </row>
    <row r="530" spans="1:8">
      <c r="A530" s="595" t="str">
        <f t="shared" si="36"/>
        <v>ИНДЪСТРИ ДИВЕЛЪПМЪНТ ХОЛДИНГ АД</v>
      </c>
      <c r="B530" s="595" t="str">
        <f t="shared" si="37"/>
        <v>121227792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ИНДЪСТРИ ДИВЕЛЪПМЪНТ ХОЛДИНГ АД</v>
      </c>
      <c r="B531" s="595" t="str">
        <f t="shared" si="37"/>
        <v>121227792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ИНДЪСТРИ ДИВЕЛЪПМЪНТ ХОЛДИНГ АД</v>
      </c>
      <c r="B532" s="595" t="str">
        <f t="shared" si="37"/>
        <v>121227792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0</v>
      </c>
    </row>
    <row r="533" spans="1:8">
      <c r="A533" s="595" t="str">
        <f t="shared" si="36"/>
        <v>ИНДЪСТРИ ДИВЕЛЪПМЪНТ ХОЛДИНГ АД</v>
      </c>
      <c r="B533" s="595" t="str">
        <f t="shared" si="37"/>
        <v>121227792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0</v>
      </c>
    </row>
    <row r="534" spans="1:8">
      <c r="A534" s="595" t="str">
        <f t="shared" si="36"/>
        <v>ИНДЪСТРИ ДИВЕЛЪПМЪНТ ХОЛДИНГ АД</v>
      </c>
      <c r="B534" s="595" t="str">
        <f t="shared" si="37"/>
        <v>121227792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ИНДЪСТРИ ДИВЕЛЪПМЪНТ ХОЛДИНГ АД</v>
      </c>
      <c r="B535" s="595" t="str">
        <f t="shared" si="37"/>
        <v>121227792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ИНДЪСТРИ ДИВЕЛЪПМЪНТ ХОЛДИНГ АД</v>
      </c>
      <c r="B536" s="595" t="str">
        <f t="shared" si="37"/>
        <v>121227792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0</v>
      </c>
    </row>
    <row r="537" spans="1:8">
      <c r="A537" s="595" t="str">
        <f t="shared" si="36"/>
        <v>ИНДЪСТРИ ДИВЕЛЪПМЪНТ ХОЛДИНГ АД</v>
      </c>
      <c r="B537" s="595" t="str">
        <f t="shared" si="37"/>
        <v>121227792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0</v>
      </c>
    </row>
    <row r="538" spans="1:8">
      <c r="A538" s="595" t="str">
        <f t="shared" si="36"/>
        <v>ИНДЪСТРИ ДИВЕЛЪПМЪНТ ХОЛДИНГ АД</v>
      </c>
      <c r="B538" s="595" t="str">
        <f t="shared" si="37"/>
        <v>121227792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0</v>
      </c>
    </row>
    <row r="539" spans="1:8">
      <c r="A539" s="595" t="str">
        <f t="shared" si="36"/>
        <v>ИНДЪСТРИ ДИВЕЛЪПМЪНТ ХОЛДИНГ АД</v>
      </c>
      <c r="B539" s="595" t="str">
        <f t="shared" si="37"/>
        <v>121227792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ИНДЪСТРИ ДИВЕЛЪПМЪНТ ХОЛДИНГ АД</v>
      </c>
      <c r="B540" s="595" t="str">
        <f t="shared" si="37"/>
        <v>121227792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0</v>
      </c>
    </row>
    <row r="541" spans="1:8">
      <c r="A541" s="595" t="str">
        <f t="shared" si="36"/>
        <v>ИНДЪСТРИ ДИВЕЛЪПМЪНТ ХОЛДИНГ АД</v>
      </c>
      <c r="B541" s="595" t="str">
        <f t="shared" si="37"/>
        <v>121227792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ИНДЪСТРИ ДИВЕЛЪПМЪНТ ХОЛДИНГ АД</v>
      </c>
      <c r="B542" s="595" t="str">
        <f t="shared" si="37"/>
        <v>121227792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ИНДЪСТРИ ДИВЕЛЪПМЪНТ ХОЛДИНГ АД</v>
      </c>
      <c r="B543" s="595" t="str">
        <f t="shared" si="37"/>
        <v>121227792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ИНДЪСТРИ ДИВЕЛЪПМЪНТ ХОЛДИНГ АД</v>
      </c>
      <c r="B544" s="595" t="str">
        <f t="shared" si="37"/>
        <v>121227792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ИНДЪСТРИ ДИВЕЛЪПМЪНТ ХОЛДИНГ АД</v>
      </c>
      <c r="B545" s="595" t="str">
        <f t="shared" si="37"/>
        <v>121227792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ИНДЪСТРИ ДИВЕЛЪПМЪНТ ХОЛДИНГ АД</v>
      </c>
      <c r="B546" s="595" t="str">
        <f t="shared" si="37"/>
        <v>121227792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ИНДЪСТРИ ДИВЕЛЪПМЪНТ ХОЛДИНГ АД</v>
      </c>
      <c r="B547" s="595" t="str">
        <f t="shared" si="37"/>
        <v>121227792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4889</v>
      </c>
    </row>
    <row r="548" spans="1:8">
      <c r="A548" s="595" t="str">
        <f t="shared" si="36"/>
        <v>ИНДЪСТРИ ДИВЕЛЪПМЪНТ ХОЛДИНГ АД</v>
      </c>
      <c r="B548" s="595" t="str">
        <f t="shared" si="37"/>
        <v>121227792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4889</v>
      </c>
    </row>
    <row r="549" spans="1:8">
      <c r="A549" s="595" t="str">
        <f t="shared" si="36"/>
        <v>ИНДЪСТРИ ДИВЕЛЪПМЪНТ ХОЛДИНГ АД</v>
      </c>
      <c r="B549" s="595" t="str">
        <f t="shared" si="37"/>
        <v>121227792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ИНДЪСТРИ ДИВЕЛЪПМЪНТ ХОЛДИНГ АД</v>
      </c>
      <c r="B550" s="595" t="str">
        <f t="shared" si="37"/>
        <v>121227792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4926</v>
      </c>
    </row>
    <row r="551" spans="1:8">
      <c r="A551" s="595" t="str">
        <f t="shared" si="36"/>
        <v>ИНДЪСТРИ ДИВЕЛЪПМЪНТ ХОЛДИНГ АД</v>
      </c>
      <c r="B551" s="595" t="str">
        <f t="shared" si="37"/>
        <v>121227792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0</v>
      </c>
    </row>
    <row r="552" spans="1:8">
      <c r="A552" s="595" t="str">
        <f t="shared" si="36"/>
        <v>ИНДЪСТРИ ДИВЕЛЪПМЪНТ ХОЛДИНГ АД</v>
      </c>
      <c r="B552" s="595" t="str">
        <f t="shared" si="37"/>
        <v>121227792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0</v>
      </c>
    </row>
    <row r="553" spans="1:8">
      <c r="A553" s="595" t="str">
        <f t="shared" si="36"/>
        <v>ИНДЪСТРИ ДИВЕЛЪПМЪНТ ХОЛДИНГ АД</v>
      </c>
      <c r="B553" s="595" t="str">
        <f t="shared" si="37"/>
        <v>121227792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123</v>
      </c>
    </row>
    <row r="554" spans="1:8">
      <c r="A554" s="595" t="str">
        <f t="shared" si="36"/>
        <v>ИНДЪСТРИ ДИВЕЛЪПМЪНТ ХОЛДИНГ АД</v>
      </c>
      <c r="B554" s="595" t="str">
        <f t="shared" si="37"/>
        <v>121227792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0</v>
      </c>
    </row>
    <row r="555" spans="1:8">
      <c r="A555" s="595" t="str">
        <f t="shared" si="36"/>
        <v>ИНДЪСТРИ ДИВЕЛЪПМЪНТ ХОЛДИНГ АД</v>
      </c>
      <c r="B555" s="595" t="str">
        <f t="shared" si="37"/>
        <v>121227792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0</v>
      </c>
    </row>
    <row r="556" spans="1:8">
      <c r="A556" s="595" t="str">
        <f t="shared" si="36"/>
        <v>ИНДЪСТРИ ДИВЕЛЪПМЪНТ ХОЛДИНГ АД</v>
      </c>
      <c r="B556" s="595" t="str">
        <f t="shared" si="37"/>
        <v>121227792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51</v>
      </c>
    </row>
    <row r="557" spans="1:8">
      <c r="A557" s="595" t="str">
        <f t="shared" si="36"/>
        <v>ИНДЪСТРИ ДИВЕЛЪПМЪНТ ХОЛДИНГ АД</v>
      </c>
      <c r="B557" s="595" t="str">
        <f t="shared" si="37"/>
        <v>121227792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0</v>
      </c>
    </row>
    <row r="558" spans="1:8">
      <c r="A558" s="595" t="str">
        <f t="shared" si="36"/>
        <v>ИНДЪСТРИ ДИВЕЛЪПМЪНТ ХОЛДИНГ АД</v>
      </c>
      <c r="B558" s="595" t="str">
        <f t="shared" si="37"/>
        <v>121227792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403</v>
      </c>
    </row>
    <row r="559" spans="1:8">
      <c r="A559" s="595" t="str">
        <f t="shared" si="36"/>
        <v>ИНДЪСТРИ ДИВЕЛЪПМЪНТ ХОЛДИНГ АД</v>
      </c>
      <c r="B559" s="595" t="str">
        <f t="shared" si="37"/>
        <v>121227792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577</v>
      </c>
    </row>
    <row r="560" spans="1:8">
      <c r="A560" s="595" t="str">
        <f t="shared" si="36"/>
        <v>ИНДЪСТРИ ДИВЕЛЪПМЪНТ ХОЛДИНГ АД</v>
      </c>
      <c r="B560" s="595" t="str">
        <f t="shared" si="37"/>
        <v>121227792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43827</v>
      </c>
    </row>
    <row r="561" spans="1:8">
      <c r="A561" s="595" t="str">
        <f t="shared" si="36"/>
        <v>ИНДЪСТРИ ДИВЕЛЪПМЪНТ ХОЛДИНГ АД</v>
      </c>
      <c r="B561" s="595" t="str">
        <f t="shared" si="37"/>
        <v>121227792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ИНДЪСТРИ ДИВЕЛЪПМЪНТ ХОЛДИНГ АД</v>
      </c>
      <c r="B562" s="595" t="str">
        <f t="shared" si="37"/>
        <v>121227792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0</v>
      </c>
    </row>
    <row r="563" spans="1:8">
      <c r="A563" s="595" t="str">
        <f t="shared" si="36"/>
        <v>ИНДЪСТРИ ДИВЕЛЪПМЪНТ ХОЛДИНГ АД</v>
      </c>
      <c r="B563" s="595" t="str">
        <f t="shared" si="37"/>
        <v>121227792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0</v>
      </c>
    </row>
    <row r="564" spans="1:8">
      <c r="A564" s="595" t="str">
        <f t="shared" si="36"/>
        <v>ИНДЪСТРИ ДИВЕЛЪПМЪНТ ХОЛДИНГ АД</v>
      </c>
      <c r="B564" s="595" t="str">
        <f t="shared" si="37"/>
        <v>121227792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ИНДЪСТРИ ДИВЕЛЪПМЪНТ ХОЛДИНГ АД</v>
      </c>
      <c r="B565" s="595" t="str">
        <f t="shared" si="37"/>
        <v>121227792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58</v>
      </c>
    </row>
    <row r="566" spans="1:8">
      <c r="A566" s="595" t="str">
        <f t="shared" si="36"/>
        <v>ИНДЪСТРИ ДИВЕЛЪПМЪНТ ХОЛДИНГ АД</v>
      </c>
      <c r="B566" s="595" t="str">
        <f t="shared" si="37"/>
        <v>121227792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58</v>
      </c>
    </row>
    <row r="567" spans="1:8">
      <c r="A567" s="595" t="str">
        <f t="shared" si="36"/>
        <v>ИНДЪСТРИ ДИВЕЛЪПМЪНТ ХОЛДИНГ АД</v>
      </c>
      <c r="B567" s="595" t="str">
        <f t="shared" si="37"/>
        <v>121227792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74</v>
      </c>
    </row>
    <row r="568" spans="1:8">
      <c r="A568" s="595" t="str">
        <f t="shared" si="36"/>
        <v>ИНДЪСТРИ ДИВЕЛЪПМЪНТ ХОЛДИНГ АД</v>
      </c>
      <c r="B568" s="595" t="str">
        <f t="shared" si="37"/>
        <v>121227792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0</v>
      </c>
    </row>
    <row r="569" spans="1:8">
      <c r="A569" s="595" t="str">
        <f t="shared" si="36"/>
        <v>ИНДЪСТРИ ДИВЕЛЪПМЪНТ ХОЛДИНГ АД</v>
      </c>
      <c r="B569" s="595" t="str">
        <f t="shared" si="37"/>
        <v>121227792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ИНДЪСТРИ ДИВЕЛЪПМЪНТ ХОЛДИНГ АД</v>
      </c>
      <c r="B570" s="595" t="str">
        <f t="shared" si="37"/>
        <v>121227792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74</v>
      </c>
    </row>
    <row r="571" spans="1:8">
      <c r="A571" s="595" t="str">
        <f t="shared" si="36"/>
        <v>ИНДЪСТРИ ДИВЕЛЪПМЪНТ ХОЛДИНГ АД</v>
      </c>
      <c r="B571" s="595" t="str">
        <f t="shared" si="37"/>
        <v>121227792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0</v>
      </c>
    </row>
    <row r="572" spans="1:8">
      <c r="A572" s="595" t="str">
        <f t="shared" si="36"/>
        <v>ИНДЪСТРИ ДИВЕЛЪПМЪНТ ХОЛДИНГ АД</v>
      </c>
      <c r="B572" s="595" t="str">
        <f t="shared" si="37"/>
        <v>121227792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ИНДЪСТРИ ДИВЕЛЪПМЪНТ ХОЛДИНГ АД</v>
      </c>
      <c r="B573" s="595" t="str">
        <f t="shared" si="37"/>
        <v>121227792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ИНДЪСТРИ ДИВЕЛЪПМЪНТ ХОЛДИНГ АД</v>
      </c>
      <c r="B574" s="595" t="str">
        <f t="shared" si="37"/>
        <v>121227792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ИНДЪСТРИ ДИВЕЛЪПМЪНТ ХОЛДИНГ АД</v>
      </c>
      <c r="B575" s="595" t="str">
        <f t="shared" si="37"/>
        <v>121227792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ИНДЪСТРИ ДИВЕЛЪПМЪНТ ХОЛДИНГ АД</v>
      </c>
      <c r="B576" s="595" t="str">
        <f t="shared" si="37"/>
        <v>121227792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ИНДЪСТРИ ДИВЕЛЪПМЪНТ ХОЛДИНГ АД</v>
      </c>
      <c r="B577" s="595" t="str">
        <f t="shared" si="37"/>
        <v>121227792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6108</v>
      </c>
    </row>
    <row r="578" spans="1:8">
      <c r="A578" s="595" t="str">
        <f t="shared" si="36"/>
        <v>ИНДЪСТРИ ДИВЕЛЪПМЪНТ ХОЛДИНГ АД</v>
      </c>
      <c r="B578" s="595" t="str">
        <f t="shared" si="37"/>
        <v>121227792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6182</v>
      </c>
    </row>
    <row r="579" spans="1:8">
      <c r="A579" s="595" t="str">
        <f t="shared" si="36"/>
        <v>ИНДЪСТРИ ДИВЕЛЪПМЪНТ ХОЛДИНГ АД</v>
      </c>
      <c r="B579" s="595" t="str">
        <f t="shared" si="37"/>
        <v>121227792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5</v>
      </c>
    </row>
    <row r="580" spans="1:8">
      <c r="A580" s="595" t="str">
        <f t="shared" si="36"/>
        <v>ИНДЪСТРИ ДИВЕЛЪПМЪНТ ХОЛДИНГ АД</v>
      </c>
      <c r="B580" s="595" t="str">
        <f t="shared" si="37"/>
        <v>121227792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50649</v>
      </c>
    </row>
    <row r="581" spans="1:8">
      <c r="A581" s="595" t="str">
        <f t="shared" si="36"/>
        <v>ИНДЪСТРИ ДИВЕЛЪПМЪНТ ХОЛДИНГ АД</v>
      </c>
      <c r="B581" s="595" t="str">
        <f t="shared" si="37"/>
        <v>121227792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ИНДЪСТРИ ДИВЕЛЪПМЪНТ ХОЛДИНГ АД</v>
      </c>
      <c r="B582" s="595" t="str">
        <f t="shared" si="37"/>
        <v>121227792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ИНДЪСТРИ ДИВЕЛЪПМЪНТ ХОЛДИНГ АД</v>
      </c>
      <c r="B583" s="595" t="str">
        <f t="shared" si="37"/>
        <v>121227792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ИНДЪСТРИ ДИВЕЛЪПМЪНТ ХОЛДИНГ АД</v>
      </c>
      <c r="B584" s="595" t="str">
        <f t="shared" si="37"/>
        <v>121227792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ИНДЪСТРИ ДИВЕЛЪПМЪНТ ХОЛДИНГ АД</v>
      </c>
      <c r="B585" s="595" t="str">
        <f t="shared" si="37"/>
        <v>121227792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ИНДЪСТРИ ДИВЕЛЪПМЪНТ ХОЛДИНГ АД</v>
      </c>
      <c r="B586" s="595" t="str">
        <f t="shared" si="37"/>
        <v>121227792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ИНДЪСТРИ ДИВЕЛЪПМЪНТ ХОЛДИНГ АД</v>
      </c>
      <c r="B587" s="595" t="str">
        <f t="shared" si="37"/>
        <v>121227792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ИНДЪСТРИ ДИВЕЛЪПМЪНТ ХОЛДИНГ АД</v>
      </c>
      <c r="B588" s="595" t="str">
        <f t="shared" si="37"/>
        <v>121227792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ИНДЪСТРИ ДИВЕЛЪПМЪНТ ХОЛДИНГ АД</v>
      </c>
      <c r="B589" s="595" t="str">
        <f t="shared" ref="B589:B652" si="40">pdeBulstat</f>
        <v>121227792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ИНДЪСТРИ ДИВЕЛЪПМЪНТ ХОЛДИНГ АД</v>
      </c>
      <c r="B590" s="595" t="str">
        <f t="shared" si="40"/>
        <v>121227792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831</v>
      </c>
    </row>
    <row r="591" spans="1:8">
      <c r="A591" s="595" t="str">
        <f t="shared" si="39"/>
        <v>ИНДЪСТРИ ДИВЕЛЪПМЪНТ ХОЛДИНГ АД</v>
      </c>
      <c r="B591" s="595" t="str">
        <f t="shared" si="40"/>
        <v>121227792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ИНДЪСТРИ ДИВЕЛЪПМЪНТ ХОЛДИНГ АД</v>
      </c>
      <c r="B592" s="595" t="str">
        <f t="shared" si="40"/>
        <v>121227792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ИНДЪСТРИ ДИВЕЛЪПМЪНТ ХОЛДИНГ АД</v>
      </c>
      <c r="B593" s="595" t="str">
        <f t="shared" si="40"/>
        <v>121227792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ИНДЪСТРИ ДИВЕЛЪПМЪНТ ХОЛДИНГ АД</v>
      </c>
      <c r="B594" s="595" t="str">
        <f t="shared" si="40"/>
        <v>121227792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ИНДЪСТРИ ДИВЕЛЪПМЪНТ ХОЛДИНГ АД</v>
      </c>
      <c r="B595" s="595" t="str">
        <f t="shared" si="40"/>
        <v>121227792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ИНДЪСТРИ ДИВЕЛЪПМЪНТ ХОЛДИНГ АД</v>
      </c>
      <c r="B596" s="595" t="str">
        <f t="shared" si="40"/>
        <v>121227792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ИНДЪСТРИ ДИВЕЛЪПМЪНТ ХОЛДИНГ АД</v>
      </c>
      <c r="B597" s="595" t="str">
        <f t="shared" si="40"/>
        <v>121227792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ИНДЪСТРИ ДИВЕЛЪПМЪНТ ХОЛДИНГ АД</v>
      </c>
      <c r="B598" s="595" t="str">
        <f t="shared" si="40"/>
        <v>121227792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ИНДЪСТРИ ДИВЕЛЪПМЪНТ ХОЛДИНГ АД</v>
      </c>
      <c r="B599" s="595" t="str">
        <f t="shared" si="40"/>
        <v>121227792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ИНДЪСТРИ ДИВЕЛЪПМЪНТ ХОЛДИНГ АД</v>
      </c>
      <c r="B600" s="595" t="str">
        <f t="shared" si="40"/>
        <v>121227792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ИНДЪСТРИ ДИВЕЛЪПМЪНТ ХОЛДИНГ АД</v>
      </c>
      <c r="B601" s="595" t="str">
        <f t="shared" si="40"/>
        <v>121227792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ИНДЪСТРИ ДИВЕЛЪПМЪНТ ХОЛДИНГ АД</v>
      </c>
      <c r="B602" s="595" t="str">
        <f t="shared" si="40"/>
        <v>121227792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ИНДЪСТРИ ДИВЕЛЪПМЪНТ ХОЛДИНГ АД</v>
      </c>
      <c r="B603" s="595" t="str">
        <f t="shared" si="40"/>
        <v>121227792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ИНДЪСТРИ ДИВЕЛЪПМЪНТ ХОЛДИНГ АД</v>
      </c>
      <c r="B604" s="595" t="str">
        <f t="shared" si="40"/>
        <v>121227792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ИНДЪСТРИ ДИВЕЛЪПМЪНТ ХОЛДИНГ АД</v>
      </c>
      <c r="B605" s="595" t="str">
        <f t="shared" si="40"/>
        <v>121227792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ИНДЪСТРИ ДИВЕЛЪПМЪНТ ХОЛДИНГ АД</v>
      </c>
      <c r="B606" s="595" t="str">
        <f t="shared" si="40"/>
        <v>121227792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ИНДЪСТРИ ДИВЕЛЪПМЪНТ ХОЛДИНГ АД</v>
      </c>
      <c r="B607" s="595" t="str">
        <f t="shared" si="40"/>
        <v>121227792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1894</v>
      </c>
    </row>
    <row r="608" spans="1:8">
      <c r="A608" s="595" t="str">
        <f t="shared" si="39"/>
        <v>ИНДЪСТРИ ДИВЕЛЪПМЪНТ ХОЛДИНГ АД</v>
      </c>
      <c r="B608" s="595" t="str">
        <f t="shared" si="40"/>
        <v>121227792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1894</v>
      </c>
    </row>
    <row r="609" spans="1:8">
      <c r="A609" s="595" t="str">
        <f t="shared" si="39"/>
        <v>ИНДЪСТРИ ДИВЕЛЪПМЪНТ ХОЛДИНГ АД</v>
      </c>
      <c r="B609" s="595" t="str">
        <f t="shared" si="40"/>
        <v>121227792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ИНДЪСТРИ ДИВЕЛЪПМЪНТ ХОЛДИНГ АД</v>
      </c>
      <c r="B610" s="595" t="str">
        <f t="shared" si="40"/>
        <v>121227792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2725</v>
      </c>
    </row>
    <row r="611" spans="1:8">
      <c r="A611" s="595" t="str">
        <f t="shared" si="39"/>
        <v>ИНДЪСТРИ ДИВЕЛЪПМЪНТ ХОЛДИНГ АД</v>
      </c>
      <c r="B611" s="595" t="str">
        <f t="shared" si="40"/>
        <v>121227792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ИНДЪСТРИ ДИВЕЛЪПМЪНТ ХОЛДИНГ АД</v>
      </c>
      <c r="B612" s="595" t="str">
        <f t="shared" si="40"/>
        <v>121227792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ИНДЪСТРИ ДИВЕЛЪПМЪНТ ХОЛДИНГ АД</v>
      </c>
      <c r="B613" s="595" t="str">
        <f t="shared" si="40"/>
        <v>121227792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ИНДЪСТРИ ДИВЕЛЪПМЪНТ ХОЛДИНГ АД</v>
      </c>
      <c r="B614" s="595" t="str">
        <f t="shared" si="40"/>
        <v>121227792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ИНДЪСТРИ ДИВЕЛЪПМЪНТ ХОЛДИНГ АД</v>
      </c>
      <c r="B615" s="595" t="str">
        <f t="shared" si="40"/>
        <v>121227792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ИНДЪСТРИ ДИВЕЛЪПМЪНТ ХОЛДИНГ АД</v>
      </c>
      <c r="B616" s="595" t="str">
        <f t="shared" si="40"/>
        <v>121227792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ИНДЪСТРИ ДИВЕЛЪПМЪНТ ХОЛДИНГ АД</v>
      </c>
      <c r="B617" s="595" t="str">
        <f t="shared" si="40"/>
        <v>121227792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ИНДЪСТРИ ДИВЕЛЪПМЪНТ ХОЛДИНГ АД</v>
      </c>
      <c r="B618" s="595" t="str">
        <f t="shared" si="40"/>
        <v>121227792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ИНДЪСТРИ ДИВЕЛЪПМЪНТ ХОЛДИНГ АД</v>
      </c>
      <c r="B619" s="595" t="str">
        <f t="shared" si="40"/>
        <v>121227792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ИНДЪСТРИ ДИВЕЛЪПМЪНТ ХОЛДИНГ АД</v>
      </c>
      <c r="B620" s="595" t="str">
        <f t="shared" si="40"/>
        <v>121227792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ИНДЪСТРИ ДИВЕЛЪПМЪНТ ХОЛДИНГ АД</v>
      </c>
      <c r="B621" s="595" t="str">
        <f t="shared" si="40"/>
        <v>121227792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ИНДЪСТРИ ДИВЕЛЪПМЪНТ ХОЛДИНГ АД</v>
      </c>
      <c r="B622" s="595" t="str">
        <f t="shared" si="40"/>
        <v>121227792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ИНДЪСТРИ ДИВЕЛЪПМЪНТ ХОЛДИНГ АД</v>
      </c>
      <c r="B623" s="595" t="str">
        <f t="shared" si="40"/>
        <v>121227792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ИНДЪСТРИ ДИВЕЛЪПМЪНТ ХОЛДИНГ АД</v>
      </c>
      <c r="B624" s="595" t="str">
        <f t="shared" si="40"/>
        <v>121227792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ИНДЪСТРИ ДИВЕЛЪПМЪНТ ХОЛДИНГ АД</v>
      </c>
      <c r="B625" s="595" t="str">
        <f t="shared" si="40"/>
        <v>121227792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ИНДЪСТРИ ДИВЕЛЪПМЪНТ ХОЛДИНГ АД</v>
      </c>
      <c r="B626" s="595" t="str">
        <f t="shared" si="40"/>
        <v>121227792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ИНДЪСТРИ ДИВЕЛЪПМЪНТ ХОЛДИНГ АД</v>
      </c>
      <c r="B627" s="595" t="str">
        <f t="shared" si="40"/>
        <v>121227792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ИНДЪСТРИ ДИВЕЛЪПМЪНТ ХОЛДИНГ АД</v>
      </c>
      <c r="B628" s="595" t="str">
        <f t="shared" si="40"/>
        <v>121227792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ИНДЪСТРИ ДИВЕЛЪПМЪНТ ХОЛДИНГ АД</v>
      </c>
      <c r="B629" s="595" t="str">
        <f t="shared" si="40"/>
        <v>121227792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ИНДЪСТРИ ДИВЕЛЪПМЪНТ ХОЛДИНГ АД</v>
      </c>
      <c r="B630" s="595" t="str">
        <f t="shared" si="40"/>
        <v>121227792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ИНДЪСТРИ ДИВЕЛЪПМЪНТ ХОЛДИНГ АД</v>
      </c>
      <c r="B631" s="595" t="str">
        <f t="shared" si="40"/>
        <v>121227792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ИНДЪСТРИ ДИВЕЛЪПМЪНТ ХОЛДИНГ АД</v>
      </c>
      <c r="B632" s="595" t="str">
        <f t="shared" si="40"/>
        <v>121227792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ИНДЪСТРИ ДИВЕЛЪПМЪНТ ХОЛДИНГ АД</v>
      </c>
      <c r="B633" s="595" t="str">
        <f t="shared" si="40"/>
        <v>121227792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ИНДЪСТРИ ДИВЕЛЪПМЪНТ ХОЛДИНГ АД</v>
      </c>
      <c r="B634" s="595" t="str">
        <f t="shared" si="40"/>
        <v>121227792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ИНДЪСТРИ ДИВЕЛЪПМЪНТ ХОЛДИНГ АД</v>
      </c>
      <c r="B635" s="595" t="str">
        <f t="shared" si="40"/>
        <v>121227792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ИНДЪСТРИ ДИВЕЛЪПМЪНТ ХОЛДИНГ АД</v>
      </c>
      <c r="B636" s="595" t="str">
        <f t="shared" si="40"/>
        <v>121227792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ИНДЪСТРИ ДИВЕЛЪПМЪНТ ХОЛДИНГ АД</v>
      </c>
      <c r="B637" s="595" t="str">
        <f t="shared" si="40"/>
        <v>121227792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815</v>
      </c>
    </row>
    <row r="638" spans="1:8">
      <c r="A638" s="595" t="str">
        <f t="shared" si="39"/>
        <v>ИНДЪСТРИ ДИВЕЛЪПМЪНТ ХОЛДИНГ АД</v>
      </c>
      <c r="B638" s="595" t="str">
        <f t="shared" si="40"/>
        <v>121227792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815</v>
      </c>
    </row>
    <row r="639" spans="1:8">
      <c r="A639" s="595" t="str">
        <f t="shared" si="39"/>
        <v>ИНДЪСТРИ ДИВЕЛЪПМЪНТ ХОЛДИНГ АД</v>
      </c>
      <c r="B639" s="595" t="str">
        <f t="shared" si="40"/>
        <v>121227792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ИНДЪСТРИ ДИВЕЛЪПМЪНТ ХОЛДИНГ АД</v>
      </c>
      <c r="B640" s="595" t="str">
        <f t="shared" si="40"/>
        <v>121227792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815</v>
      </c>
    </row>
    <row r="641" spans="1:8">
      <c r="A641" s="595" t="str">
        <f t="shared" si="39"/>
        <v>ИНДЪСТРИ ДИВЕЛЪПМЪНТ ХОЛДИНГ АД</v>
      </c>
      <c r="B641" s="595" t="str">
        <f t="shared" si="40"/>
        <v>121227792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0</v>
      </c>
    </row>
    <row r="642" spans="1:8">
      <c r="A642" s="595" t="str">
        <f t="shared" si="39"/>
        <v>ИНДЪСТРИ ДИВЕЛЪПМЪНТ ХОЛДИНГ АД</v>
      </c>
      <c r="B642" s="595" t="str">
        <f t="shared" si="40"/>
        <v>121227792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0</v>
      </c>
    </row>
    <row r="643" spans="1:8">
      <c r="A643" s="595" t="str">
        <f t="shared" si="39"/>
        <v>ИНДЪСТРИ ДИВЕЛЪПМЪНТ ХОЛДИНГ АД</v>
      </c>
      <c r="B643" s="595" t="str">
        <f t="shared" si="40"/>
        <v>121227792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123</v>
      </c>
    </row>
    <row r="644" spans="1:8">
      <c r="A644" s="595" t="str">
        <f t="shared" si="39"/>
        <v>ИНДЪСТРИ ДИВЕЛЪПМЪНТ ХОЛДИНГ АД</v>
      </c>
      <c r="B644" s="595" t="str">
        <f t="shared" si="40"/>
        <v>121227792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0</v>
      </c>
    </row>
    <row r="645" spans="1:8">
      <c r="A645" s="595" t="str">
        <f t="shared" si="39"/>
        <v>ИНДЪСТРИ ДИВЕЛЪПМЪНТ ХОЛДИНГ АД</v>
      </c>
      <c r="B645" s="595" t="str">
        <f t="shared" si="40"/>
        <v>121227792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0</v>
      </c>
    </row>
    <row r="646" spans="1:8">
      <c r="A646" s="595" t="str">
        <f t="shared" si="39"/>
        <v>ИНДЪСТРИ ДИВЕЛЪПМЪНТ ХОЛДИНГ АД</v>
      </c>
      <c r="B646" s="595" t="str">
        <f t="shared" si="40"/>
        <v>121227792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51</v>
      </c>
    </row>
    <row r="647" spans="1:8">
      <c r="A647" s="595" t="str">
        <f t="shared" si="39"/>
        <v>ИНДЪСТРИ ДИВЕЛЪПМЪНТ ХОЛДИНГ АД</v>
      </c>
      <c r="B647" s="595" t="str">
        <f t="shared" si="40"/>
        <v>121227792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0</v>
      </c>
    </row>
    <row r="648" spans="1:8">
      <c r="A648" s="595" t="str">
        <f t="shared" si="39"/>
        <v>ИНДЪСТРИ ДИВЕЛЪПМЪНТ ХОЛДИНГ АД</v>
      </c>
      <c r="B648" s="595" t="str">
        <f t="shared" si="40"/>
        <v>121227792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403</v>
      </c>
    </row>
    <row r="649" spans="1:8">
      <c r="A649" s="595" t="str">
        <f t="shared" si="39"/>
        <v>ИНДЪСТРИ ДИВЕЛЪПМЪНТ ХОЛДИНГ АД</v>
      </c>
      <c r="B649" s="595" t="str">
        <f t="shared" si="40"/>
        <v>121227792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577</v>
      </c>
    </row>
    <row r="650" spans="1:8">
      <c r="A650" s="595" t="str">
        <f t="shared" si="39"/>
        <v>ИНДЪСТРИ ДИВЕЛЪПМЪНТ ХОЛДИНГ АД</v>
      </c>
      <c r="B650" s="595" t="str">
        <f t="shared" si="40"/>
        <v>121227792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44658</v>
      </c>
    </row>
    <row r="651" spans="1:8">
      <c r="A651" s="595" t="str">
        <f t="shared" si="39"/>
        <v>ИНДЪСТРИ ДИВЕЛЪПМЪНТ ХОЛДИНГ АД</v>
      </c>
      <c r="B651" s="595" t="str">
        <f t="shared" si="40"/>
        <v>121227792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ИНДЪСТРИ ДИВЕЛЪПМЪНТ ХОЛДИНГ АД</v>
      </c>
      <c r="B652" s="595" t="str">
        <f t="shared" si="40"/>
        <v>121227792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ИНДЪСТРИ ДИВЕЛЪПМЪНТ ХОЛДИНГ АД</v>
      </c>
      <c r="B653" s="595" t="str">
        <f t="shared" ref="B653:B716" si="43">pdeBulstat</f>
        <v>121227792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0</v>
      </c>
    </row>
    <row r="654" spans="1:8">
      <c r="A654" s="595" t="str">
        <f t="shared" si="42"/>
        <v>ИНДЪСТРИ ДИВЕЛЪПМЪНТ ХОЛДИНГ АД</v>
      </c>
      <c r="B654" s="595" t="str">
        <f t="shared" si="43"/>
        <v>121227792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ИНДЪСТРИ ДИВЕЛЪПМЪНТ ХОЛДИНГ АД</v>
      </c>
      <c r="B655" s="595" t="str">
        <f t="shared" si="43"/>
        <v>121227792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58</v>
      </c>
    </row>
    <row r="656" spans="1:8">
      <c r="A656" s="595" t="str">
        <f t="shared" si="42"/>
        <v>ИНДЪСТРИ ДИВЕЛЪПМЪНТ ХОЛДИНГ АД</v>
      </c>
      <c r="B656" s="595" t="str">
        <f t="shared" si="43"/>
        <v>121227792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58</v>
      </c>
    </row>
    <row r="657" spans="1:8">
      <c r="A657" s="595" t="str">
        <f t="shared" si="42"/>
        <v>ИНДЪСТРИ ДИВЕЛЪПМЪНТ ХОЛДИНГ АД</v>
      </c>
      <c r="B657" s="595" t="str">
        <f t="shared" si="43"/>
        <v>121227792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74</v>
      </c>
    </row>
    <row r="658" spans="1:8">
      <c r="A658" s="595" t="str">
        <f t="shared" si="42"/>
        <v>ИНДЪСТРИ ДИВЕЛЪПМЪНТ ХОЛДИНГ АД</v>
      </c>
      <c r="B658" s="595" t="str">
        <f t="shared" si="43"/>
        <v>121227792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0</v>
      </c>
    </row>
    <row r="659" spans="1:8">
      <c r="A659" s="595" t="str">
        <f t="shared" si="42"/>
        <v>ИНДЪСТРИ ДИВЕЛЪПМЪНТ ХОЛДИНГ АД</v>
      </c>
      <c r="B659" s="595" t="str">
        <f t="shared" si="43"/>
        <v>121227792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ИНДЪСТРИ ДИВЕЛЪПМЪНТ ХОЛДИНГ АД</v>
      </c>
      <c r="B660" s="595" t="str">
        <f t="shared" si="43"/>
        <v>121227792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74</v>
      </c>
    </row>
    <row r="661" spans="1:8">
      <c r="A661" s="595" t="str">
        <f t="shared" si="42"/>
        <v>ИНДЪСТРИ ДИВЕЛЪПМЪНТ ХОЛДИНГ АД</v>
      </c>
      <c r="B661" s="595" t="str">
        <f t="shared" si="43"/>
        <v>121227792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0</v>
      </c>
    </row>
    <row r="662" spans="1:8">
      <c r="A662" s="595" t="str">
        <f t="shared" si="42"/>
        <v>ИНДЪСТРИ ДИВЕЛЪПМЪНТ ХОЛДИНГ АД</v>
      </c>
      <c r="B662" s="595" t="str">
        <f t="shared" si="43"/>
        <v>121227792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ИНДЪСТРИ ДИВЕЛЪПМЪНТ ХОЛДИНГ АД</v>
      </c>
      <c r="B663" s="595" t="str">
        <f t="shared" si="43"/>
        <v>121227792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ИНДЪСТРИ ДИВЕЛЪПМЪНТ ХОЛДИНГ АД</v>
      </c>
      <c r="B664" s="595" t="str">
        <f t="shared" si="43"/>
        <v>121227792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ИНДЪСТРИ ДИВЕЛЪПМЪНТ ХОЛДИНГ АД</v>
      </c>
      <c r="B665" s="595" t="str">
        <f t="shared" si="43"/>
        <v>121227792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ИНДЪСТРИ ДИВЕЛЪПМЪНТ ХОЛДИНГ АД</v>
      </c>
      <c r="B666" s="595" t="str">
        <f t="shared" si="43"/>
        <v>121227792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ИНДЪСТРИ ДИВЕЛЪПМЪНТ ХОЛДИНГ АД</v>
      </c>
      <c r="B667" s="595" t="str">
        <f t="shared" si="43"/>
        <v>121227792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7187</v>
      </c>
    </row>
    <row r="668" spans="1:8">
      <c r="A668" s="595" t="str">
        <f t="shared" si="42"/>
        <v>ИНДЪСТРИ ДИВЕЛЪПМЪНТ ХОЛДИНГ АД</v>
      </c>
      <c r="B668" s="595" t="str">
        <f t="shared" si="43"/>
        <v>121227792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7261</v>
      </c>
    </row>
    <row r="669" spans="1:8">
      <c r="A669" s="595" t="str">
        <f t="shared" si="42"/>
        <v>ИНДЪСТРИ ДИВЕЛЪПМЪНТ ХОЛДИНГ АД</v>
      </c>
      <c r="B669" s="595" t="str">
        <f t="shared" si="43"/>
        <v>121227792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5</v>
      </c>
    </row>
    <row r="670" spans="1:8">
      <c r="A670" s="595" t="str">
        <f t="shared" si="42"/>
        <v>ИНДЪСТРИ ДИВЕЛЪПМЪНТ ХОЛДИНГ АД</v>
      </c>
      <c r="B670" s="595" t="str">
        <f t="shared" si="43"/>
        <v>121227792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52559</v>
      </c>
    </row>
    <row r="671" spans="1:8">
      <c r="A671" s="595" t="str">
        <f t="shared" si="42"/>
        <v>ИНДЪСТРИ ДИВЕЛЪПМЪНТ ХОЛДИНГ АД</v>
      </c>
      <c r="B671" s="595" t="str">
        <f t="shared" si="43"/>
        <v>121227792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ИНДЪСТРИ ДИВЕЛЪПМЪНТ ХОЛДИНГ АД</v>
      </c>
      <c r="B672" s="595" t="str">
        <f t="shared" si="43"/>
        <v>121227792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0</v>
      </c>
    </row>
    <row r="673" spans="1:8">
      <c r="A673" s="595" t="str">
        <f t="shared" si="42"/>
        <v>ИНДЪСТРИ ДИВЕЛЪПМЪНТ ХОЛДИНГ АД</v>
      </c>
      <c r="B673" s="595" t="str">
        <f t="shared" si="43"/>
        <v>121227792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98</v>
      </c>
    </row>
    <row r="674" spans="1:8">
      <c r="A674" s="595" t="str">
        <f t="shared" si="42"/>
        <v>ИНДЪСТРИ ДИВЕЛЪПМЪНТ ХОЛДИНГ АД</v>
      </c>
      <c r="B674" s="595" t="str">
        <f t="shared" si="43"/>
        <v>121227792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0</v>
      </c>
    </row>
    <row r="675" spans="1:8">
      <c r="A675" s="595" t="str">
        <f t="shared" si="42"/>
        <v>ИНДЪСТРИ ДИВЕЛЪПМЪНТ ХОЛДИНГ АД</v>
      </c>
      <c r="B675" s="595" t="str">
        <f t="shared" si="43"/>
        <v>121227792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0</v>
      </c>
    </row>
    <row r="676" spans="1:8">
      <c r="A676" s="595" t="str">
        <f t="shared" si="42"/>
        <v>ИНДЪСТРИ ДИВЕЛЪПМЪНТ ХОЛДИНГ АД</v>
      </c>
      <c r="B676" s="595" t="str">
        <f t="shared" si="43"/>
        <v>121227792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38</v>
      </c>
    </row>
    <row r="677" spans="1:8">
      <c r="A677" s="595" t="str">
        <f t="shared" si="42"/>
        <v>ИНДЪСТРИ ДИВЕЛЪПМЪНТ ХОЛДИНГ АД</v>
      </c>
      <c r="B677" s="595" t="str">
        <f t="shared" si="43"/>
        <v>121227792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ИНДЪСТРИ ДИВЕЛЪПМЪНТ ХОЛДИНГ АД</v>
      </c>
      <c r="B678" s="595" t="str">
        <f t="shared" si="43"/>
        <v>121227792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268</v>
      </c>
    </row>
    <row r="679" spans="1:8">
      <c r="A679" s="595" t="str">
        <f t="shared" si="42"/>
        <v>ИНДЪСТРИ ДИВЕЛЪПМЪНТ ХОЛДИНГ АД</v>
      </c>
      <c r="B679" s="595" t="str">
        <f t="shared" si="43"/>
        <v>121227792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404</v>
      </c>
    </row>
    <row r="680" spans="1:8">
      <c r="A680" s="595" t="str">
        <f t="shared" si="42"/>
        <v>ИНДЪСТРИ ДИВЕЛЪПМЪНТ ХОЛДИНГ АД</v>
      </c>
      <c r="B680" s="595" t="str">
        <f t="shared" si="43"/>
        <v>121227792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ИНДЪСТРИ ДИВЕЛЪПМЪНТ ХОЛДИНГ АД</v>
      </c>
      <c r="B681" s="595" t="str">
        <f t="shared" si="43"/>
        <v>121227792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ИНДЪСТРИ ДИВЕЛЪПМЪНТ ХОЛДИНГ АД</v>
      </c>
      <c r="B682" s="595" t="str">
        <f t="shared" si="43"/>
        <v>121227792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0</v>
      </c>
    </row>
    <row r="683" spans="1:8">
      <c r="A683" s="595" t="str">
        <f t="shared" si="42"/>
        <v>ИНДЪСТРИ ДИВЕЛЪПМЪНТ ХОЛДИНГ АД</v>
      </c>
      <c r="B683" s="595" t="str">
        <f t="shared" si="43"/>
        <v>121227792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0</v>
      </c>
    </row>
    <row r="684" spans="1:8">
      <c r="A684" s="595" t="str">
        <f t="shared" si="42"/>
        <v>ИНДЪСТРИ ДИВЕЛЪПМЪНТ ХОЛДИНГ АД</v>
      </c>
      <c r="B684" s="595" t="str">
        <f t="shared" si="43"/>
        <v>121227792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ИНДЪСТРИ ДИВЕЛЪПМЪНТ ХОЛДИНГ АД</v>
      </c>
      <c r="B685" s="595" t="str">
        <f t="shared" si="43"/>
        <v>121227792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40</v>
      </c>
    </row>
    <row r="686" spans="1:8">
      <c r="A686" s="595" t="str">
        <f t="shared" si="42"/>
        <v>ИНДЪСТРИ ДИВЕЛЪПМЪНТ ХОЛДИНГ АД</v>
      </c>
      <c r="B686" s="595" t="str">
        <f t="shared" si="43"/>
        <v>121227792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40</v>
      </c>
    </row>
    <row r="687" spans="1:8">
      <c r="A687" s="595" t="str">
        <f t="shared" si="42"/>
        <v>ИНДЪСТРИ ДИВЕЛЪПМЪНТ ХОЛДИНГ АД</v>
      </c>
      <c r="B687" s="595" t="str">
        <f t="shared" si="43"/>
        <v>121227792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ИНДЪСТРИ ДИВЕЛЪПМЪНТ ХОЛДИНГ АД</v>
      </c>
      <c r="B688" s="595" t="str">
        <f t="shared" si="43"/>
        <v>121227792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ИНДЪСТРИ ДИВЕЛЪПМЪНТ ХОЛДИНГ АД</v>
      </c>
      <c r="B689" s="595" t="str">
        <f t="shared" si="43"/>
        <v>121227792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ИНДЪСТРИ ДИВЕЛЪПМЪНТ ХОЛДИНГ АД</v>
      </c>
      <c r="B690" s="595" t="str">
        <f t="shared" si="43"/>
        <v>121227792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ИНДЪСТРИ ДИВЕЛЪПМЪНТ ХОЛДИНГ АД</v>
      </c>
      <c r="B691" s="595" t="str">
        <f t="shared" si="43"/>
        <v>121227792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ИНДЪСТРИ ДИВЕЛЪПМЪНТ ХОЛДИНГ АД</v>
      </c>
      <c r="B692" s="595" t="str">
        <f t="shared" si="43"/>
        <v>121227792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ИНДЪСТРИ ДИВЕЛЪПМЪНТ ХОЛДИНГ АД</v>
      </c>
      <c r="B693" s="595" t="str">
        <f t="shared" si="43"/>
        <v>121227792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ИНДЪСТРИ ДИВЕЛЪПМЪНТ ХОЛДИНГ АД</v>
      </c>
      <c r="B694" s="595" t="str">
        <f t="shared" si="43"/>
        <v>121227792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ИНДЪСТРИ ДИВЕЛЪПМЪНТ ХОЛДИНГ АД</v>
      </c>
      <c r="B695" s="595" t="str">
        <f t="shared" si="43"/>
        <v>121227792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ИНДЪСТРИ ДИВЕЛЪПМЪНТ ХОЛДИНГ АД</v>
      </c>
      <c r="B696" s="595" t="str">
        <f t="shared" si="43"/>
        <v>121227792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ИНДЪСТРИ ДИВЕЛЪПМЪНТ ХОЛДИНГ АД</v>
      </c>
      <c r="B697" s="595" t="str">
        <f t="shared" si="43"/>
        <v>121227792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ИНДЪСТРИ ДИВЕЛЪПМЪНТ ХОЛДИНГ АД</v>
      </c>
      <c r="B698" s="595" t="str">
        <f t="shared" si="43"/>
        <v>121227792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ИНДЪСТРИ ДИВЕЛЪПМЪНТ ХОЛДИНГ АД</v>
      </c>
      <c r="B699" s="595" t="str">
        <f t="shared" si="43"/>
        <v>121227792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ИНДЪСТРИ ДИВЕЛЪПМЪНТ ХОЛДИНГ АД</v>
      </c>
      <c r="B700" s="595" t="str">
        <f t="shared" si="43"/>
        <v>121227792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444</v>
      </c>
    </row>
    <row r="701" spans="1:8">
      <c r="A701" s="595" t="str">
        <f t="shared" si="42"/>
        <v>ИНДЪСТРИ ДИВЕЛЪПМЪНТ ХОЛДИНГ АД</v>
      </c>
      <c r="B701" s="595" t="str">
        <f t="shared" si="43"/>
        <v>121227792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ИНДЪСТРИ ДИВЕЛЪПМЪНТ ХОЛДИНГ АД</v>
      </c>
      <c r="B702" s="595" t="str">
        <f t="shared" si="43"/>
        <v>121227792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0</v>
      </c>
    </row>
    <row r="703" spans="1:8">
      <c r="A703" s="595" t="str">
        <f t="shared" si="42"/>
        <v>ИНДЪСТРИ ДИВЕЛЪПМЪНТ ХОЛДИНГ АД</v>
      </c>
      <c r="B703" s="595" t="str">
        <f t="shared" si="43"/>
        <v>121227792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16</v>
      </c>
    </row>
    <row r="704" spans="1:8">
      <c r="A704" s="595" t="str">
        <f t="shared" si="42"/>
        <v>ИНДЪСТРИ ДИВЕЛЪПМЪНТ ХОЛДИНГ АД</v>
      </c>
      <c r="B704" s="595" t="str">
        <f t="shared" si="43"/>
        <v>121227792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0</v>
      </c>
    </row>
    <row r="705" spans="1:8">
      <c r="A705" s="595" t="str">
        <f t="shared" si="42"/>
        <v>ИНДЪСТРИ ДИВЕЛЪПМЪНТ ХОЛДИНГ АД</v>
      </c>
      <c r="B705" s="595" t="str">
        <f t="shared" si="43"/>
        <v>121227792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ИНДЪСТРИ ДИВЕЛЪПМЪНТ ХОЛДИНГ АД</v>
      </c>
      <c r="B706" s="595" t="str">
        <f t="shared" si="43"/>
        <v>121227792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7</v>
      </c>
    </row>
    <row r="707" spans="1:8">
      <c r="A707" s="595" t="str">
        <f t="shared" si="42"/>
        <v>ИНДЪСТРИ ДИВЕЛЪПМЪНТ ХОЛДИНГ АД</v>
      </c>
      <c r="B707" s="595" t="str">
        <f t="shared" si="43"/>
        <v>121227792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ИНДЪСТРИ ДИВЕЛЪПМЪНТ ХОЛДИНГ АД</v>
      </c>
      <c r="B708" s="595" t="str">
        <f t="shared" si="43"/>
        <v>121227792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43</v>
      </c>
    </row>
    <row r="709" spans="1:8">
      <c r="A709" s="595" t="str">
        <f t="shared" si="42"/>
        <v>ИНДЪСТРИ ДИВЕЛЪПМЪНТ ХОЛДИНГ АД</v>
      </c>
      <c r="B709" s="595" t="str">
        <f t="shared" si="43"/>
        <v>121227792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66</v>
      </c>
    </row>
    <row r="710" spans="1:8">
      <c r="A710" s="595" t="str">
        <f t="shared" si="42"/>
        <v>ИНДЪСТРИ ДИВЕЛЪПМЪНТ ХОЛДИНГ АД</v>
      </c>
      <c r="B710" s="595" t="str">
        <f t="shared" si="43"/>
        <v>121227792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ИНДЪСТРИ ДИВЕЛЪПМЪНТ ХОЛДИНГ АД</v>
      </c>
      <c r="B711" s="595" t="str">
        <f t="shared" si="43"/>
        <v>121227792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ИНДЪСТРИ ДИВЕЛЪПМЪНТ ХОЛДИНГ АД</v>
      </c>
      <c r="B712" s="595" t="str">
        <f t="shared" si="43"/>
        <v>121227792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0</v>
      </c>
    </row>
    <row r="713" spans="1:8">
      <c r="A713" s="595" t="str">
        <f t="shared" si="42"/>
        <v>ИНДЪСТРИ ДИВЕЛЪПМЪНТ ХОЛДИНГ АД</v>
      </c>
      <c r="B713" s="595" t="str">
        <f t="shared" si="43"/>
        <v>121227792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0</v>
      </c>
    </row>
    <row r="714" spans="1:8">
      <c r="A714" s="595" t="str">
        <f t="shared" si="42"/>
        <v>ИНДЪСТРИ ДИВЕЛЪПМЪНТ ХОЛДИНГ АД</v>
      </c>
      <c r="B714" s="595" t="str">
        <f t="shared" si="43"/>
        <v>121227792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ИНДЪСТРИ ДИВЕЛЪПМЪНТ ХОЛДИНГ АД</v>
      </c>
      <c r="B715" s="595" t="str">
        <f t="shared" si="43"/>
        <v>121227792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12</v>
      </c>
    </row>
    <row r="716" spans="1:8">
      <c r="A716" s="595" t="str">
        <f t="shared" si="42"/>
        <v>ИНДЪСТРИ ДИВЕЛЪПМЪНТ ХОЛДИНГ АД</v>
      </c>
      <c r="B716" s="595" t="str">
        <f t="shared" si="43"/>
        <v>121227792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12</v>
      </c>
    </row>
    <row r="717" spans="1:8">
      <c r="A717" s="595" t="str">
        <f t="shared" ref="A717:A780" si="45">pdeName</f>
        <v>ИНДЪСТРИ ДИВЕЛЪПМЪНТ ХОЛДИНГ АД</v>
      </c>
      <c r="B717" s="595" t="str">
        <f t="shared" ref="B717:B780" si="46">pdeBulstat</f>
        <v>121227792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ИНДЪСТРИ ДИВЕЛЪПМЪНТ ХОЛДИНГ АД</v>
      </c>
      <c r="B718" s="595" t="str">
        <f t="shared" si="46"/>
        <v>121227792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ИНДЪСТРИ ДИВЕЛЪПМЪНТ ХОЛДИНГ АД</v>
      </c>
      <c r="B719" s="595" t="str">
        <f t="shared" si="46"/>
        <v>121227792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ИНДЪСТРИ ДИВЕЛЪПМЪНТ ХОЛДИНГ АД</v>
      </c>
      <c r="B720" s="595" t="str">
        <f t="shared" si="46"/>
        <v>121227792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ИНДЪСТРИ ДИВЕЛЪПМЪНТ ХОЛДИНГ АД</v>
      </c>
      <c r="B721" s="595" t="str">
        <f t="shared" si="46"/>
        <v>121227792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ИНДЪСТРИ ДИВЕЛЪПМЪНТ ХОЛДИНГ АД</v>
      </c>
      <c r="B722" s="595" t="str">
        <f t="shared" si="46"/>
        <v>121227792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ИНДЪСТРИ ДИВЕЛЪПМЪНТ ХОЛДИНГ АД</v>
      </c>
      <c r="B723" s="595" t="str">
        <f t="shared" si="46"/>
        <v>121227792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ИНДЪСТРИ ДИВЕЛЪПМЪНТ ХОЛДИНГ АД</v>
      </c>
      <c r="B724" s="595" t="str">
        <f t="shared" si="46"/>
        <v>121227792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ИНДЪСТРИ ДИВЕЛЪПМЪНТ ХОЛДИНГ АД</v>
      </c>
      <c r="B725" s="595" t="str">
        <f t="shared" si="46"/>
        <v>121227792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ИНДЪСТРИ ДИВЕЛЪПМЪНТ ХОЛДИНГ АД</v>
      </c>
      <c r="B726" s="595" t="str">
        <f t="shared" si="46"/>
        <v>121227792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ИНДЪСТРИ ДИВЕЛЪПМЪНТ ХОЛДИНГ АД</v>
      </c>
      <c r="B727" s="595" t="str">
        <f t="shared" si="46"/>
        <v>121227792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ИНДЪСТРИ ДИВЕЛЪПМЪНТ ХОЛДИНГ АД</v>
      </c>
      <c r="B728" s="595" t="str">
        <f t="shared" si="46"/>
        <v>121227792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ИНДЪСТРИ ДИВЕЛЪПМЪНТ ХОЛДИНГ АД</v>
      </c>
      <c r="B729" s="595" t="str">
        <f t="shared" si="46"/>
        <v>121227792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ИНДЪСТРИ ДИВЕЛЪПМЪНТ ХОЛДИНГ АД</v>
      </c>
      <c r="B730" s="595" t="str">
        <f t="shared" si="46"/>
        <v>121227792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78</v>
      </c>
    </row>
    <row r="731" spans="1:8">
      <c r="A731" s="595" t="str">
        <f t="shared" si="45"/>
        <v>ИНДЪСТРИ ДИВЕЛЪПМЪНТ ХОЛДИНГ АД</v>
      </c>
      <c r="B731" s="595" t="str">
        <f t="shared" si="46"/>
        <v>121227792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ИНДЪСТРИ ДИВЕЛЪПМЪНТ ХОЛДИНГ АД</v>
      </c>
      <c r="B732" s="595" t="str">
        <f t="shared" si="46"/>
        <v>121227792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0</v>
      </c>
    </row>
    <row r="733" spans="1:8">
      <c r="A733" s="595" t="str">
        <f t="shared" si="45"/>
        <v>ИНДЪСТРИ ДИВЕЛЪПМЪНТ ХОЛДИНГ АД</v>
      </c>
      <c r="B733" s="595" t="str">
        <f t="shared" si="46"/>
        <v>121227792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ИНДЪСТРИ ДИВЕЛЪПМЪНТ ХОЛДИНГ АД</v>
      </c>
      <c r="B734" s="595" t="str">
        <f t="shared" si="46"/>
        <v>121227792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ИНДЪСТРИ ДИВЕЛЪПМЪНТ ХОЛДИНГ АД</v>
      </c>
      <c r="B735" s="595" t="str">
        <f t="shared" si="46"/>
        <v>121227792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0</v>
      </c>
    </row>
    <row r="736" spans="1:8">
      <c r="A736" s="595" t="str">
        <f t="shared" si="45"/>
        <v>ИНДЪСТРИ ДИВЕЛЪПМЪНТ ХОЛДИНГ АД</v>
      </c>
      <c r="B736" s="595" t="str">
        <f t="shared" si="46"/>
        <v>121227792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ИНДЪСТРИ ДИВЕЛЪПМЪНТ ХОЛДИНГ АД</v>
      </c>
      <c r="B737" s="595" t="str">
        <f t="shared" si="46"/>
        <v>121227792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ИНДЪСТРИ ДИВЕЛЪПМЪНТ ХОЛДИНГ АД</v>
      </c>
      <c r="B738" s="595" t="str">
        <f t="shared" si="46"/>
        <v>121227792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37</v>
      </c>
    </row>
    <row r="739" spans="1:8">
      <c r="A739" s="595" t="str">
        <f t="shared" si="45"/>
        <v>ИНДЪСТРИ ДИВЕЛЪПМЪНТ ХОЛДИНГ АД</v>
      </c>
      <c r="B739" s="595" t="str">
        <f t="shared" si="46"/>
        <v>121227792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37</v>
      </c>
    </row>
    <row r="740" spans="1:8">
      <c r="A740" s="595" t="str">
        <f t="shared" si="45"/>
        <v>ИНДЪСТРИ ДИВЕЛЪПМЪНТ ХОЛДИНГ АД</v>
      </c>
      <c r="B740" s="595" t="str">
        <f t="shared" si="46"/>
        <v>121227792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ИНДЪСТРИ ДИВЕЛЪПМЪНТ ХОЛДИНГ АД</v>
      </c>
      <c r="B741" s="595" t="str">
        <f t="shared" si="46"/>
        <v>121227792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ИНДЪСТРИ ДИВЕЛЪПМЪНТ ХОЛДИНГ АД</v>
      </c>
      <c r="B742" s="595" t="str">
        <f t="shared" si="46"/>
        <v>121227792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0</v>
      </c>
    </row>
    <row r="743" spans="1:8">
      <c r="A743" s="595" t="str">
        <f t="shared" si="45"/>
        <v>ИНДЪСТРИ ДИВЕЛЪПМЪНТ ХОЛДИНГ АД</v>
      </c>
      <c r="B743" s="595" t="str">
        <f t="shared" si="46"/>
        <v>121227792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0</v>
      </c>
    </row>
    <row r="744" spans="1:8">
      <c r="A744" s="595" t="str">
        <f t="shared" si="45"/>
        <v>ИНДЪСТРИ ДИВЕЛЪПМЪНТ ХОЛДИНГ АД</v>
      </c>
      <c r="B744" s="595" t="str">
        <f t="shared" si="46"/>
        <v>121227792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ИНДЪСТРИ ДИВЕЛЪПМЪНТ ХОЛДИНГ АД</v>
      </c>
      <c r="B745" s="595" t="str">
        <f t="shared" si="46"/>
        <v>121227792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ИНДЪСТРИ ДИВЕЛЪПМЪНТ ХОЛДИНГ АД</v>
      </c>
      <c r="B746" s="595" t="str">
        <f t="shared" si="46"/>
        <v>121227792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0</v>
      </c>
    </row>
    <row r="747" spans="1:8">
      <c r="A747" s="595" t="str">
        <f t="shared" si="45"/>
        <v>ИНДЪСТРИ ДИВЕЛЪПМЪНТ ХОЛДИНГ АД</v>
      </c>
      <c r="B747" s="595" t="str">
        <f t="shared" si="46"/>
        <v>121227792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ИНДЪСТРИ ДИВЕЛЪПМЪНТ ХОЛДИНГ АД</v>
      </c>
      <c r="B748" s="595" t="str">
        <f t="shared" si="46"/>
        <v>121227792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ИНДЪСТРИ ДИВЕЛЪПМЪНТ ХОЛДИНГ АД</v>
      </c>
      <c r="B749" s="595" t="str">
        <f t="shared" si="46"/>
        <v>121227792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ИНДЪСТРИ ДИВЕЛЪПМЪНТ ХОЛДИНГ АД</v>
      </c>
      <c r="B750" s="595" t="str">
        <f t="shared" si="46"/>
        <v>121227792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ИНДЪСТРИ ДИВЕЛЪПМЪНТ ХОЛДИНГ АД</v>
      </c>
      <c r="B751" s="595" t="str">
        <f t="shared" si="46"/>
        <v>121227792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ИНДЪСТРИ ДИВЕЛЪПМЪНТ ХОЛДИНГ АД</v>
      </c>
      <c r="B752" s="595" t="str">
        <f t="shared" si="46"/>
        <v>121227792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ИНДЪСТРИ ДИВЕЛЪПМЪНТ ХОЛДИНГ АД</v>
      </c>
      <c r="B753" s="595" t="str">
        <f t="shared" si="46"/>
        <v>121227792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ИНДЪСТРИ ДИВЕЛЪПМЪНТ ХОЛДИНГ АД</v>
      </c>
      <c r="B754" s="595" t="str">
        <f t="shared" si="46"/>
        <v>121227792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ИНДЪСТРИ ДИВЕЛЪПМЪНТ ХОЛДИНГ АД</v>
      </c>
      <c r="B755" s="595" t="str">
        <f t="shared" si="46"/>
        <v>121227792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ИНДЪСТРИ ДИВЕЛЪПМЪНТ ХОЛДИНГ АД</v>
      </c>
      <c r="B756" s="595" t="str">
        <f t="shared" si="46"/>
        <v>121227792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ИНДЪСТРИ ДИВЕЛЪПМЪНТ ХОЛДИНГ АД</v>
      </c>
      <c r="B757" s="595" t="str">
        <f t="shared" si="46"/>
        <v>121227792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ИНДЪСТРИ ДИВЕЛЪПМЪНТ ХОЛДИНГ АД</v>
      </c>
      <c r="B758" s="595" t="str">
        <f t="shared" si="46"/>
        <v>121227792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ИНДЪСТРИ ДИВЕЛЪПМЪНТ ХОЛДИНГ АД</v>
      </c>
      <c r="B759" s="595" t="str">
        <f t="shared" si="46"/>
        <v>121227792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ИНДЪСТРИ ДИВЕЛЪПМЪНТ ХОЛДИНГ АД</v>
      </c>
      <c r="B760" s="595" t="str">
        <f t="shared" si="46"/>
        <v>121227792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37</v>
      </c>
    </row>
    <row r="761" spans="1:8">
      <c r="A761" s="595" t="str">
        <f t="shared" si="45"/>
        <v>ИНДЪСТРИ ДИВЕЛЪПМЪНТ ХОЛДИНГ АД</v>
      </c>
      <c r="B761" s="595" t="str">
        <f t="shared" si="46"/>
        <v>121227792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ИНДЪСТРИ ДИВЕЛЪПМЪНТ ХОЛДИНГ АД</v>
      </c>
      <c r="B762" s="595" t="str">
        <f t="shared" si="46"/>
        <v>121227792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0</v>
      </c>
    </row>
    <row r="763" spans="1:8">
      <c r="A763" s="595" t="str">
        <f t="shared" si="45"/>
        <v>ИНДЪСТРИ ДИВЕЛЪПМЪНТ ХОЛДИНГ АД</v>
      </c>
      <c r="B763" s="595" t="str">
        <f t="shared" si="46"/>
        <v>121227792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114</v>
      </c>
    </row>
    <row r="764" spans="1:8">
      <c r="A764" s="595" t="str">
        <f t="shared" si="45"/>
        <v>ИНДЪСТРИ ДИВЕЛЪПМЪНТ ХОЛДИНГ АД</v>
      </c>
      <c r="B764" s="595" t="str">
        <f t="shared" si="46"/>
        <v>121227792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0</v>
      </c>
    </row>
    <row r="765" spans="1:8">
      <c r="A765" s="595" t="str">
        <f t="shared" si="45"/>
        <v>ИНДЪСТРИ ДИВЕЛЪПМЪНТ ХОЛДИНГ АД</v>
      </c>
      <c r="B765" s="595" t="str">
        <f t="shared" si="46"/>
        <v>121227792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0</v>
      </c>
    </row>
    <row r="766" spans="1:8">
      <c r="A766" s="595" t="str">
        <f t="shared" si="45"/>
        <v>ИНДЪСТРИ ДИВЕЛЪПМЪНТ ХОЛДИНГ АД</v>
      </c>
      <c r="B766" s="595" t="str">
        <f t="shared" si="46"/>
        <v>121227792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45</v>
      </c>
    </row>
    <row r="767" spans="1:8">
      <c r="A767" s="595" t="str">
        <f t="shared" si="45"/>
        <v>ИНДЪСТРИ ДИВЕЛЪПМЪНТ ХОЛДИНГ АД</v>
      </c>
      <c r="B767" s="595" t="str">
        <f t="shared" si="46"/>
        <v>121227792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ИНДЪСТРИ ДИВЕЛЪПМЪНТ ХОЛДИНГ АД</v>
      </c>
      <c r="B768" s="595" t="str">
        <f t="shared" si="46"/>
        <v>121227792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274</v>
      </c>
    </row>
    <row r="769" spans="1:8">
      <c r="A769" s="595" t="str">
        <f t="shared" si="45"/>
        <v>ИНДЪСТРИ ДИВЕЛЪПМЪНТ ХОЛДИНГ АД</v>
      </c>
      <c r="B769" s="595" t="str">
        <f t="shared" si="46"/>
        <v>121227792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433</v>
      </c>
    </row>
    <row r="770" spans="1:8">
      <c r="A770" s="595" t="str">
        <f t="shared" si="45"/>
        <v>ИНДЪСТРИ ДИВЕЛЪПМЪНТ ХОЛДИНГ АД</v>
      </c>
      <c r="B770" s="595" t="str">
        <f t="shared" si="46"/>
        <v>121227792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ИНДЪСТРИ ДИВЕЛЪПМЪНТ ХОЛДИНГ АД</v>
      </c>
      <c r="B771" s="595" t="str">
        <f t="shared" si="46"/>
        <v>121227792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ИНДЪСТРИ ДИВЕЛЪПМЪНТ ХОЛДИНГ АД</v>
      </c>
      <c r="B772" s="595" t="str">
        <f t="shared" si="46"/>
        <v>121227792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0</v>
      </c>
    </row>
    <row r="773" spans="1:8">
      <c r="A773" s="595" t="str">
        <f t="shared" si="45"/>
        <v>ИНДЪСТРИ ДИВЕЛЪПМЪНТ ХОЛДИНГ АД</v>
      </c>
      <c r="B773" s="595" t="str">
        <f t="shared" si="46"/>
        <v>121227792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0</v>
      </c>
    </row>
    <row r="774" spans="1:8">
      <c r="A774" s="595" t="str">
        <f t="shared" si="45"/>
        <v>ИНДЪСТРИ ДИВЕЛЪПМЪНТ ХОЛДИНГ АД</v>
      </c>
      <c r="B774" s="595" t="str">
        <f t="shared" si="46"/>
        <v>121227792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ИНДЪСТРИ ДИВЕЛЪПМЪНТ ХОЛДИНГ АД</v>
      </c>
      <c r="B775" s="595" t="str">
        <f t="shared" si="46"/>
        <v>121227792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52</v>
      </c>
    </row>
    <row r="776" spans="1:8">
      <c r="A776" s="595" t="str">
        <f t="shared" si="45"/>
        <v>ИНДЪСТРИ ДИВЕЛЪПМЪНТ ХОЛДИНГ АД</v>
      </c>
      <c r="B776" s="595" t="str">
        <f t="shared" si="46"/>
        <v>121227792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52</v>
      </c>
    </row>
    <row r="777" spans="1:8">
      <c r="A777" s="595" t="str">
        <f t="shared" si="45"/>
        <v>ИНДЪСТРИ ДИВЕЛЪПМЪНТ ХОЛДИНГ АД</v>
      </c>
      <c r="B777" s="595" t="str">
        <f t="shared" si="46"/>
        <v>121227792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ИНДЪСТРИ ДИВЕЛЪПМЪНТ ХОЛДИНГ АД</v>
      </c>
      <c r="B778" s="595" t="str">
        <f t="shared" si="46"/>
        <v>121227792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ИНДЪСТРИ ДИВЕЛЪПМЪНТ ХОЛДИНГ АД</v>
      </c>
      <c r="B779" s="595" t="str">
        <f t="shared" si="46"/>
        <v>121227792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ИНДЪСТРИ ДИВЕЛЪПМЪНТ ХОЛДИНГ АД</v>
      </c>
      <c r="B780" s="595" t="str">
        <f t="shared" si="46"/>
        <v>121227792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ИНДЪСТРИ ДИВЕЛЪПМЪНТ ХОЛДИНГ АД</v>
      </c>
      <c r="B781" s="595" t="str">
        <f t="shared" ref="B781:B844" si="49">pdeBulstat</f>
        <v>121227792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ИНДЪСТРИ ДИВЕЛЪПМЪНТ ХОЛДИНГ АД</v>
      </c>
      <c r="B782" s="595" t="str">
        <f t="shared" si="49"/>
        <v>121227792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ИНДЪСТРИ ДИВЕЛЪПМЪНТ ХОЛДИНГ АД</v>
      </c>
      <c r="B783" s="595" t="str">
        <f t="shared" si="49"/>
        <v>121227792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ИНДЪСТРИ ДИВЕЛЪПМЪНТ ХОЛДИНГ АД</v>
      </c>
      <c r="B784" s="595" t="str">
        <f t="shared" si="49"/>
        <v>121227792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ИНДЪСТРИ ДИВЕЛЪПМЪНТ ХОЛДИНГ АД</v>
      </c>
      <c r="B785" s="595" t="str">
        <f t="shared" si="49"/>
        <v>121227792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ИНДЪСТРИ ДИВЕЛЪПМЪНТ ХОЛДИНГ АД</v>
      </c>
      <c r="B786" s="595" t="str">
        <f t="shared" si="49"/>
        <v>121227792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ИНДЪСТРИ ДИВЕЛЪПМЪНТ ХОЛДИНГ АД</v>
      </c>
      <c r="B787" s="595" t="str">
        <f t="shared" si="49"/>
        <v>121227792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ИНДЪСТРИ ДИВЕЛЪПМЪНТ ХОЛДИНГ АД</v>
      </c>
      <c r="B788" s="595" t="str">
        <f t="shared" si="49"/>
        <v>121227792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ИНДЪСТРИ ДИВЕЛЪПМЪНТ ХОЛДИНГ АД</v>
      </c>
      <c r="B789" s="595" t="str">
        <f t="shared" si="49"/>
        <v>121227792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ИНДЪСТРИ ДИВЕЛЪПМЪНТ ХОЛДИНГ АД</v>
      </c>
      <c r="B790" s="595" t="str">
        <f t="shared" si="49"/>
        <v>121227792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485</v>
      </c>
    </row>
    <row r="791" spans="1:8">
      <c r="A791" s="595" t="str">
        <f t="shared" si="48"/>
        <v>ИНДЪСТРИ ДИВЕЛЪПМЪНТ ХОЛДИНГ АД</v>
      </c>
      <c r="B791" s="595" t="str">
        <f t="shared" si="49"/>
        <v>121227792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ИНДЪСТРИ ДИВЕЛЪПМЪНТ ХОЛДИНГ АД</v>
      </c>
      <c r="B792" s="595" t="str">
        <f t="shared" si="49"/>
        <v>121227792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ИНДЪСТРИ ДИВЕЛЪПМЪНТ ХОЛДИНГ АД</v>
      </c>
      <c r="B793" s="595" t="str">
        <f t="shared" si="49"/>
        <v>121227792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ИНДЪСТРИ ДИВЕЛЪПМЪНТ ХОЛДИНГ АД</v>
      </c>
      <c r="B794" s="595" t="str">
        <f t="shared" si="49"/>
        <v>121227792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ИНДЪСТРИ ДИВЕЛЪПМЪНТ ХОЛДИНГ АД</v>
      </c>
      <c r="B795" s="595" t="str">
        <f t="shared" si="49"/>
        <v>121227792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ИНДЪСТРИ ДИВЕЛЪПМЪНТ ХОЛДИНГ АД</v>
      </c>
      <c r="B796" s="595" t="str">
        <f t="shared" si="49"/>
        <v>121227792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ИНДЪСТРИ ДИВЕЛЪПМЪНТ ХОЛДИНГ АД</v>
      </c>
      <c r="B797" s="595" t="str">
        <f t="shared" si="49"/>
        <v>121227792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ИНДЪСТРИ ДИВЕЛЪПМЪНТ ХОЛДИНГ АД</v>
      </c>
      <c r="B798" s="595" t="str">
        <f t="shared" si="49"/>
        <v>121227792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ИНДЪСТРИ ДИВЕЛЪПМЪНТ ХОЛДИНГ АД</v>
      </c>
      <c r="B799" s="595" t="str">
        <f t="shared" si="49"/>
        <v>121227792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ИНДЪСТРИ ДИВЕЛЪПМЪНТ ХОЛДИНГ АД</v>
      </c>
      <c r="B800" s="595" t="str">
        <f t="shared" si="49"/>
        <v>121227792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ИНДЪСТРИ ДИВЕЛЪПМЪНТ ХОЛДИНГ АД</v>
      </c>
      <c r="B801" s="595" t="str">
        <f t="shared" si="49"/>
        <v>121227792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ИНДЪСТРИ ДИВЕЛЪПМЪНТ ХОЛДИНГ АД</v>
      </c>
      <c r="B802" s="595" t="str">
        <f t="shared" si="49"/>
        <v>121227792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ИНДЪСТРИ ДИВЕЛЪПМЪНТ ХОЛДИНГ АД</v>
      </c>
      <c r="B803" s="595" t="str">
        <f t="shared" si="49"/>
        <v>121227792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ИНДЪСТРИ ДИВЕЛЪПМЪНТ ХОЛДИНГ АД</v>
      </c>
      <c r="B804" s="595" t="str">
        <f t="shared" si="49"/>
        <v>121227792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ИНДЪСТРИ ДИВЕЛЪПМЪНТ ХОЛДИНГ АД</v>
      </c>
      <c r="B805" s="595" t="str">
        <f t="shared" si="49"/>
        <v>121227792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ИНДЪСТРИ ДИВЕЛЪПМЪНТ ХОЛДИНГ АД</v>
      </c>
      <c r="B806" s="595" t="str">
        <f t="shared" si="49"/>
        <v>121227792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ИНДЪСТРИ ДИВЕЛЪПМЪНТ ХОЛДИНГ АД</v>
      </c>
      <c r="B807" s="595" t="str">
        <f t="shared" si="49"/>
        <v>121227792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ИНДЪСТРИ ДИВЕЛЪПМЪНТ ХОЛДИНГ АД</v>
      </c>
      <c r="B808" s="595" t="str">
        <f t="shared" si="49"/>
        <v>121227792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ИНДЪСТРИ ДИВЕЛЪПМЪНТ ХОЛДИНГ АД</v>
      </c>
      <c r="B809" s="595" t="str">
        <f t="shared" si="49"/>
        <v>121227792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ИНДЪСТРИ ДИВЕЛЪПМЪНТ ХОЛДИНГ АД</v>
      </c>
      <c r="B810" s="595" t="str">
        <f t="shared" si="49"/>
        <v>121227792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ИНДЪСТРИ ДИВЕЛЪПМЪНТ ХОЛДИНГ АД</v>
      </c>
      <c r="B811" s="595" t="str">
        <f t="shared" si="49"/>
        <v>121227792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ИНДЪСТРИ ДИВЕЛЪПМЪНТ ХОЛДИНГ АД</v>
      </c>
      <c r="B812" s="595" t="str">
        <f t="shared" si="49"/>
        <v>121227792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ИНДЪСТРИ ДИВЕЛЪПМЪНТ ХОЛДИНГ АД</v>
      </c>
      <c r="B813" s="595" t="str">
        <f t="shared" si="49"/>
        <v>121227792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ИНДЪСТРИ ДИВЕЛЪПМЪНТ ХОЛДИНГ АД</v>
      </c>
      <c r="B814" s="595" t="str">
        <f t="shared" si="49"/>
        <v>121227792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ИНДЪСТРИ ДИВЕЛЪПМЪНТ ХОЛДИНГ АД</v>
      </c>
      <c r="B815" s="595" t="str">
        <f t="shared" si="49"/>
        <v>121227792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ИНДЪСТРИ ДИВЕЛЪПМЪНТ ХОЛДИНГ АД</v>
      </c>
      <c r="B816" s="595" t="str">
        <f t="shared" si="49"/>
        <v>121227792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ИНДЪСТРИ ДИВЕЛЪПМЪНТ ХОЛДИНГ АД</v>
      </c>
      <c r="B817" s="595" t="str">
        <f t="shared" si="49"/>
        <v>121227792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ИНДЪСТРИ ДИВЕЛЪПМЪНТ ХОЛДИНГ АД</v>
      </c>
      <c r="B818" s="595" t="str">
        <f t="shared" si="49"/>
        <v>121227792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ИНДЪСТРИ ДИВЕЛЪПМЪНТ ХОЛДИНГ АД</v>
      </c>
      <c r="B819" s="595" t="str">
        <f t="shared" si="49"/>
        <v>121227792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ИНДЪСТРИ ДИВЕЛЪПМЪНТ ХОЛДИНГ АД</v>
      </c>
      <c r="B820" s="595" t="str">
        <f t="shared" si="49"/>
        <v>121227792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ИНДЪСТРИ ДИВЕЛЪПМЪНТ ХОЛДИНГ АД</v>
      </c>
      <c r="B821" s="595" t="str">
        <f t="shared" si="49"/>
        <v>121227792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ИНДЪСТРИ ДИВЕЛЪПМЪНТ ХОЛДИНГ АД</v>
      </c>
      <c r="B822" s="595" t="str">
        <f t="shared" si="49"/>
        <v>121227792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ИНДЪСТРИ ДИВЕЛЪПМЪНТ ХОЛДИНГ АД</v>
      </c>
      <c r="B823" s="595" t="str">
        <f t="shared" si="49"/>
        <v>121227792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ИНДЪСТРИ ДИВЕЛЪПМЪНТ ХОЛДИНГ АД</v>
      </c>
      <c r="B824" s="595" t="str">
        <f t="shared" si="49"/>
        <v>121227792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ИНДЪСТРИ ДИВЕЛЪПМЪНТ ХОЛДИНГ АД</v>
      </c>
      <c r="B825" s="595" t="str">
        <f t="shared" si="49"/>
        <v>121227792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ИНДЪСТРИ ДИВЕЛЪПМЪНТ ХОЛДИНГ АД</v>
      </c>
      <c r="B826" s="595" t="str">
        <f t="shared" si="49"/>
        <v>121227792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ИНДЪСТРИ ДИВЕЛЪПМЪНТ ХОЛДИНГ АД</v>
      </c>
      <c r="B827" s="595" t="str">
        <f t="shared" si="49"/>
        <v>121227792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ИНДЪСТРИ ДИВЕЛЪПМЪНТ ХОЛДИНГ АД</v>
      </c>
      <c r="B828" s="595" t="str">
        <f t="shared" si="49"/>
        <v>121227792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ИНДЪСТРИ ДИВЕЛЪПМЪНТ ХОЛДИНГ АД</v>
      </c>
      <c r="B829" s="595" t="str">
        <f t="shared" si="49"/>
        <v>121227792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ИНДЪСТРИ ДИВЕЛЪПМЪНТ ХОЛДИНГ АД</v>
      </c>
      <c r="B830" s="595" t="str">
        <f t="shared" si="49"/>
        <v>121227792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ИНДЪСТРИ ДИВЕЛЪПМЪНТ ХОЛДИНГ АД</v>
      </c>
      <c r="B831" s="595" t="str">
        <f t="shared" si="49"/>
        <v>121227792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ИНДЪСТРИ ДИВЕЛЪПМЪНТ ХОЛДИНГ АД</v>
      </c>
      <c r="B832" s="595" t="str">
        <f t="shared" si="49"/>
        <v>121227792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ИНДЪСТРИ ДИВЕЛЪПМЪНТ ХОЛДИНГ АД</v>
      </c>
      <c r="B833" s="595" t="str">
        <f t="shared" si="49"/>
        <v>121227792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ИНДЪСТРИ ДИВЕЛЪПМЪНТ ХОЛДИНГ АД</v>
      </c>
      <c r="B834" s="595" t="str">
        <f t="shared" si="49"/>
        <v>121227792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ИНДЪСТРИ ДИВЕЛЪПМЪНТ ХОЛДИНГ АД</v>
      </c>
      <c r="B835" s="595" t="str">
        <f t="shared" si="49"/>
        <v>121227792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ИНДЪСТРИ ДИВЕЛЪПМЪНТ ХОЛДИНГ АД</v>
      </c>
      <c r="B836" s="595" t="str">
        <f t="shared" si="49"/>
        <v>121227792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ИНДЪСТРИ ДИВЕЛЪПМЪНТ ХОЛДИНГ АД</v>
      </c>
      <c r="B837" s="595" t="str">
        <f t="shared" si="49"/>
        <v>121227792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ИНДЪСТРИ ДИВЕЛЪПМЪНТ ХОЛДИНГ АД</v>
      </c>
      <c r="B838" s="595" t="str">
        <f t="shared" si="49"/>
        <v>121227792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ИНДЪСТРИ ДИВЕЛЪПМЪНТ ХОЛДИНГ АД</v>
      </c>
      <c r="B839" s="595" t="str">
        <f t="shared" si="49"/>
        <v>121227792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ИНДЪСТРИ ДИВЕЛЪПМЪНТ ХОЛДИНГ АД</v>
      </c>
      <c r="B840" s="595" t="str">
        <f t="shared" si="49"/>
        <v>121227792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ИНДЪСТРИ ДИВЕЛЪПМЪНТ ХОЛДИНГ АД</v>
      </c>
      <c r="B841" s="595" t="str">
        <f t="shared" si="49"/>
        <v>121227792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ИНДЪСТРИ ДИВЕЛЪПМЪНТ ХОЛДИНГ АД</v>
      </c>
      <c r="B842" s="595" t="str">
        <f t="shared" si="49"/>
        <v>121227792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ИНДЪСТРИ ДИВЕЛЪПМЪНТ ХОЛДИНГ АД</v>
      </c>
      <c r="B843" s="595" t="str">
        <f t="shared" si="49"/>
        <v>121227792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ИНДЪСТРИ ДИВЕЛЪПМЪНТ ХОЛДИНГ АД</v>
      </c>
      <c r="B844" s="595" t="str">
        <f t="shared" si="49"/>
        <v>121227792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ИНДЪСТРИ ДИВЕЛЪПМЪНТ ХОЛДИНГ АД</v>
      </c>
      <c r="B845" s="595" t="str">
        <f t="shared" ref="B845:B910" si="52">pdeBulstat</f>
        <v>121227792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ИНДЪСТРИ ДИВЕЛЪПМЪНТ ХОЛДИНГ АД</v>
      </c>
      <c r="B846" s="595" t="str">
        <f t="shared" si="52"/>
        <v>121227792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ИНДЪСТРИ ДИВЕЛЪПМЪНТ ХОЛДИНГ АД</v>
      </c>
      <c r="B847" s="595" t="str">
        <f t="shared" si="52"/>
        <v>121227792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ИНДЪСТРИ ДИВЕЛЪПМЪНТ ХОЛДИНГ АД</v>
      </c>
      <c r="B848" s="595" t="str">
        <f t="shared" si="52"/>
        <v>121227792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ИНДЪСТРИ ДИВЕЛЪПМЪНТ ХОЛДИНГ АД</v>
      </c>
      <c r="B849" s="595" t="str">
        <f t="shared" si="52"/>
        <v>121227792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ИНДЪСТРИ ДИВЕЛЪПМЪНТ ХОЛДИНГ АД</v>
      </c>
      <c r="B850" s="595" t="str">
        <f t="shared" si="52"/>
        <v>121227792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ИНДЪСТРИ ДИВЕЛЪПМЪНТ ХОЛДИНГ АД</v>
      </c>
      <c r="B851" s="595" t="str">
        <f t="shared" si="52"/>
        <v>121227792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ИНДЪСТРИ ДИВЕЛЪПМЪНТ ХОЛДИНГ АД</v>
      </c>
      <c r="B852" s="595" t="str">
        <f t="shared" si="52"/>
        <v>121227792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0</v>
      </c>
    </row>
    <row r="853" spans="1:8">
      <c r="A853" s="595" t="str">
        <f t="shared" si="51"/>
        <v>ИНДЪСТРИ ДИВЕЛЪПМЪНТ ХОЛДИНГ АД</v>
      </c>
      <c r="B853" s="595" t="str">
        <f t="shared" si="52"/>
        <v>121227792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114</v>
      </c>
    </row>
    <row r="854" spans="1:8">
      <c r="A854" s="595" t="str">
        <f t="shared" si="51"/>
        <v>ИНДЪСТРИ ДИВЕЛЪПМЪНТ ХОЛДИНГ АД</v>
      </c>
      <c r="B854" s="595" t="str">
        <f t="shared" si="52"/>
        <v>121227792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0</v>
      </c>
    </row>
    <row r="855" spans="1:8">
      <c r="A855" s="595" t="str">
        <f t="shared" si="51"/>
        <v>ИНДЪСТРИ ДИВЕЛЪПМЪНТ ХОЛДИНГ АД</v>
      </c>
      <c r="B855" s="595" t="str">
        <f t="shared" si="52"/>
        <v>121227792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0</v>
      </c>
    </row>
    <row r="856" spans="1:8">
      <c r="A856" s="595" t="str">
        <f t="shared" si="51"/>
        <v>ИНДЪСТРИ ДИВЕЛЪПМЪНТ ХОЛДИНГ АД</v>
      </c>
      <c r="B856" s="595" t="str">
        <f t="shared" si="52"/>
        <v>121227792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45</v>
      </c>
    </row>
    <row r="857" spans="1:8">
      <c r="A857" s="595" t="str">
        <f t="shared" si="51"/>
        <v>ИНДЪСТРИ ДИВЕЛЪПМЪНТ ХОЛДИНГ АД</v>
      </c>
      <c r="B857" s="595" t="str">
        <f t="shared" si="52"/>
        <v>121227792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ИНДЪСТРИ ДИВЕЛЪПМЪНТ ХОЛДИНГ АД</v>
      </c>
      <c r="B858" s="595" t="str">
        <f t="shared" si="52"/>
        <v>121227792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274</v>
      </c>
    </row>
    <row r="859" spans="1:8">
      <c r="A859" s="595" t="str">
        <f t="shared" si="51"/>
        <v>ИНДЪСТРИ ДИВЕЛЪПМЪНТ ХОЛДИНГ АД</v>
      </c>
      <c r="B859" s="595" t="str">
        <f t="shared" si="52"/>
        <v>121227792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433</v>
      </c>
    </row>
    <row r="860" spans="1:8">
      <c r="A860" s="595" t="str">
        <f t="shared" si="51"/>
        <v>ИНДЪСТРИ ДИВЕЛЪПМЪНТ ХОЛДИНГ АД</v>
      </c>
      <c r="B860" s="595" t="str">
        <f t="shared" si="52"/>
        <v>121227792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ИНДЪСТРИ ДИВЕЛЪПМЪНТ ХОЛДИНГ АД</v>
      </c>
      <c r="B861" s="595" t="str">
        <f t="shared" si="52"/>
        <v>121227792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ИНДЪСТРИ ДИВЕЛЪПМЪНТ ХОЛДИНГ АД</v>
      </c>
      <c r="B862" s="595" t="str">
        <f t="shared" si="52"/>
        <v>121227792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0</v>
      </c>
    </row>
    <row r="863" spans="1:8">
      <c r="A863" s="595" t="str">
        <f t="shared" si="51"/>
        <v>ИНДЪСТРИ ДИВЕЛЪПМЪНТ ХОЛДИНГ АД</v>
      </c>
      <c r="B863" s="595" t="str">
        <f t="shared" si="52"/>
        <v>121227792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0</v>
      </c>
    </row>
    <row r="864" spans="1:8">
      <c r="A864" s="595" t="str">
        <f t="shared" si="51"/>
        <v>ИНДЪСТРИ ДИВЕЛЪПМЪНТ ХОЛДИНГ АД</v>
      </c>
      <c r="B864" s="595" t="str">
        <f t="shared" si="52"/>
        <v>121227792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ИНДЪСТРИ ДИВЕЛЪПМЪНТ ХОЛДИНГ АД</v>
      </c>
      <c r="B865" s="595" t="str">
        <f t="shared" si="52"/>
        <v>121227792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52</v>
      </c>
    </row>
    <row r="866" spans="1:8">
      <c r="A866" s="595" t="str">
        <f t="shared" si="51"/>
        <v>ИНДЪСТРИ ДИВЕЛЪПМЪНТ ХОЛДИНГ АД</v>
      </c>
      <c r="B866" s="595" t="str">
        <f t="shared" si="52"/>
        <v>121227792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52</v>
      </c>
    </row>
    <row r="867" spans="1:8">
      <c r="A867" s="595" t="str">
        <f t="shared" si="51"/>
        <v>ИНДЪСТРИ ДИВЕЛЪПМЪНТ ХОЛДИНГ АД</v>
      </c>
      <c r="B867" s="595" t="str">
        <f t="shared" si="52"/>
        <v>121227792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ИНДЪСТРИ ДИВЕЛЪПМЪНТ ХОЛДИНГ АД</v>
      </c>
      <c r="B868" s="595" t="str">
        <f t="shared" si="52"/>
        <v>121227792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ИНДЪСТРИ ДИВЕЛЪПМЪНТ ХОЛДИНГ АД</v>
      </c>
      <c r="B869" s="595" t="str">
        <f t="shared" si="52"/>
        <v>121227792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ИНДЪСТРИ ДИВЕЛЪПМЪНТ ХОЛДИНГ АД</v>
      </c>
      <c r="B870" s="595" t="str">
        <f t="shared" si="52"/>
        <v>121227792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ИНДЪСТРИ ДИВЕЛЪПМЪНТ ХОЛДИНГ АД</v>
      </c>
      <c r="B871" s="595" t="str">
        <f t="shared" si="52"/>
        <v>121227792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ИНДЪСТРИ ДИВЕЛЪПМЪНТ ХОЛДИНГ АД</v>
      </c>
      <c r="B872" s="595" t="str">
        <f t="shared" si="52"/>
        <v>121227792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ИНДЪСТРИ ДИВЕЛЪПМЪНТ ХОЛДИНГ АД</v>
      </c>
      <c r="B873" s="595" t="str">
        <f t="shared" si="52"/>
        <v>121227792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ИНДЪСТРИ ДИВЕЛЪПМЪНТ ХОЛДИНГ АД</v>
      </c>
      <c r="B874" s="595" t="str">
        <f t="shared" si="52"/>
        <v>121227792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ИНДЪСТРИ ДИВЕЛЪПМЪНТ ХОЛДИНГ АД</v>
      </c>
      <c r="B875" s="595" t="str">
        <f t="shared" si="52"/>
        <v>121227792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ИНДЪСТРИ ДИВЕЛЪПМЪНТ ХОЛДИНГ АД</v>
      </c>
      <c r="B876" s="595" t="str">
        <f t="shared" si="52"/>
        <v>121227792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ИНДЪСТРИ ДИВЕЛЪПМЪНТ ХОЛДИНГ АД</v>
      </c>
      <c r="B877" s="595" t="str">
        <f t="shared" si="52"/>
        <v>121227792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ИНДЪСТРИ ДИВЕЛЪПМЪНТ ХОЛДИНГ АД</v>
      </c>
      <c r="B878" s="595" t="str">
        <f t="shared" si="52"/>
        <v>121227792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ИНДЪСТРИ ДИВЕЛЪПМЪНТ ХОЛДИНГ АД</v>
      </c>
      <c r="B879" s="595" t="str">
        <f t="shared" si="52"/>
        <v>121227792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ИНДЪСТРИ ДИВЕЛЪПМЪНТ ХОЛДИНГ АД</v>
      </c>
      <c r="B880" s="595" t="str">
        <f t="shared" si="52"/>
        <v>121227792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485</v>
      </c>
    </row>
    <row r="881" spans="1:8">
      <c r="A881" s="595" t="str">
        <f t="shared" si="51"/>
        <v>ИНДЪСТРИ ДИВЕЛЪПМЪНТ ХОЛДИНГ АД</v>
      </c>
      <c r="B881" s="595" t="str">
        <f t="shared" si="52"/>
        <v>121227792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0</v>
      </c>
    </row>
    <row r="882" spans="1:8">
      <c r="A882" s="595" t="str">
        <f t="shared" si="51"/>
        <v>ИНДЪСТРИ ДИВЕЛЪПМЪНТ ХОЛДИНГ АД</v>
      </c>
      <c r="B882" s="595" t="str">
        <f t="shared" si="52"/>
        <v>121227792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0</v>
      </c>
    </row>
    <row r="883" spans="1:8">
      <c r="A883" s="595" t="str">
        <f t="shared" si="51"/>
        <v>ИНДЪСТРИ ДИВЕЛЪПМЪНТ ХОЛДИНГ АД</v>
      </c>
      <c r="B883" s="595" t="str">
        <f t="shared" si="52"/>
        <v>121227792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9</v>
      </c>
    </row>
    <row r="884" spans="1:8">
      <c r="A884" s="595" t="str">
        <f t="shared" si="51"/>
        <v>ИНДЪСТРИ ДИВЕЛЪПМЪНТ ХОЛДИНГ АД</v>
      </c>
      <c r="B884" s="595" t="str">
        <f t="shared" si="52"/>
        <v>121227792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0</v>
      </c>
    </row>
    <row r="885" spans="1:8">
      <c r="A885" s="595" t="str">
        <f t="shared" si="51"/>
        <v>ИНДЪСТРИ ДИВЕЛЪПМЪНТ ХОЛДИНГ АД</v>
      </c>
      <c r="B885" s="595" t="str">
        <f t="shared" si="52"/>
        <v>121227792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0</v>
      </c>
    </row>
    <row r="886" spans="1:8">
      <c r="A886" s="595" t="str">
        <f t="shared" si="51"/>
        <v>ИНДЪСТРИ ДИВЕЛЪПМЪНТ ХОЛДИНГ АД</v>
      </c>
      <c r="B886" s="595" t="str">
        <f t="shared" si="52"/>
        <v>121227792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6</v>
      </c>
    </row>
    <row r="887" spans="1:8">
      <c r="A887" s="595" t="str">
        <f t="shared" si="51"/>
        <v>ИНДЪСТРИ ДИВЕЛЪПМЪНТ ХОЛДИНГ АД</v>
      </c>
      <c r="B887" s="595" t="str">
        <f t="shared" si="52"/>
        <v>121227792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0</v>
      </c>
    </row>
    <row r="888" spans="1:8">
      <c r="A888" s="595" t="str">
        <f t="shared" si="51"/>
        <v>ИНДЪСТРИ ДИВЕЛЪПМЪНТ ХОЛДИНГ АД</v>
      </c>
      <c r="B888" s="595" t="str">
        <f t="shared" si="52"/>
        <v>121227792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129</v>
      </c>
    </row>
    <row r="889" spans="1:8">
      <c r="A889" s="595" t="str">
        <f t="shared" si="51"/>
        <v>ИНДЪСТРИ ДИВЕЛЪПМЪНТ ХОЛДИНГ АД</v>
      </c>
      <c r="B889" s="595" t="str">
        <f t="shared" si="52"/>
        <v>121227792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144</v>
      </c>
    </row>
    <row r="890" spans="1:8">
      <c r="A890" s="595" t="str">
        <f t="shared" si="51"/>
        <v>ИНДЪСТРИ ДИВЕЛЪПМЪНТ ХОЛДИНГ АД</v>
      </c>
      <c r="B890" s="595" t="str">
        <f t="shared" si="52"/>
        <v>121227792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44658</v>
      </c>
    </row>
    <row r="891" spans="1:8">
      <c r="A891" s="595" t="str">
        <f t="shared" si="51"/>
        <v>ИНДЪСТРИ ДИВЕЛЪПМЪНТ ХОЛДИНГ АД</v>
      </c>
      <c r="B891" s="595" t="str">
        <f t="shared" si="52"/>
        <v>121227792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ИНДЪСТРИ ДИВЕЛЪПМЪНТ ХОЛДИНГ АД</v>
      </c>
      <c r="B892" s="595" t="str">
        <f t="shared" si="52"/>
        <v>121227792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ИНДЪСТРИ ДИВЕЛЪПМЪНТ ХОЛДИНГ АД</v>
      </c>
      <c r="B893" s="595" t="str">
        <f t="shared" si="52"/>
        <v>121227792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0</v>
      </c>
    </row>
    <row r="894" spans="1:8">
      <c r="A894" s="595" t="str">
        <f t="shared" si="51"/>
        <v>ИНДЪСТРИ ДИВЕЛЪПМЪНТ ХОЛДИНГ АД</v>
      </c>
      <c r="B894" s="595" t="str">
        <f t="shared" si="52"/>
        <v>121227792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ИНДЪСТРИ ДИВЕЛЪПМЪНТ ХОЛДИНГ АД</v>
      </c>
      <c r="B895" s="595" t="str">
        <f t="shared" si="52"/>
        <v>121227792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6</v>
      </c>
    </row>
    <row r="896" spans="1:8">
      <c r="A896" s="595" t="str">
        <f t="shared" si="51"/>
        <v>ИНДЪСТРИ ДИВЕЛЪПМЪНТ ХОЛДИНГ АД</v>
      </c>
      <c r="B896" s="595" t="str">
        <f t="shared" si="52"/>
        <v>121227792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6</v>
      </c>
    </row>
    <row r="897" spans="1:8">
      <c r="A897" s="595" t="str">
        <f t="shared" si="51"/>
        <v>ИНДЪСТРИ ДИВЕЛЪПМЪНТ ХОЛДИНГ АД</v>
      </c>
      <c r="B897" s="595" t="str">
        <f t="shared" si="52"/>
        <v>121227792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74</v>
      </c>
    </row>
    <row r="898" spans="1:8">
      <c r="A898" s="595" t="str">
        <f t="shared" si="51"/>
        <v>ИНДЪСТРИ ДИВЕЛЪПМЪНТ ХОЛДИНГ АД</v>
      </c>
      <c r="B898" s="595" t="str">
        <f t="shared" si="52"/>
        <v>121227792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0</v>
      </c>
    </row>
    <row r="899" spans="1:8">
      <c r="A899" s="595" t="str">
        <f t="shared" si="51"/>
        <v>ИНДЪСТРИ ДИВЕЛЪПМЪНТ ХОЛДИНГ АД</v>
      </c>
      <c r="B899" s="595" t="str">
        <f t="shared" si="52"/>
        <v>121227792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ИНДЪСТРИ ДИВЕЛЪПМЪНТ ХОЛДИНГ АД</v>
      </c>
      <c r="B900" s="595" t="str">
        <f t="shared" si="52"/>
        <v>121227792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74</v>
      </c>
    </row>
    <row r="901" spans="1:8">
      <c r="A901" s="595" t="str">
        <f t="shared" si="51"/>
        <v>ИНДЪСТРИ ДИВЕЛЪПМЪНТ ХОЛДИНГ АД</v>
      </c>
      <c r="B901" s="595" t="str">
        <f t="shared" si="52"/>
        <v>121227792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0</v>
      </c>
    </row>
    <row r="902" spans="1:8">
      <c r="A902" s="595" t="str">
        <f t="shared" si="51"/>
        <v>ИНДЪСТРИ ДИВЕЛЪПМЪНТ ХОЛДИНГ АД</v>
      </c>
      <c r="B902" s="595" t="str">
        <f t="shared" si="52"/>
        <v>121227792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ИНДЪСТРИ ДИВЕЛЪПМЪНТ ХОЛДИНГ АД</v>
      </c>
      <c r="B903" s="595" t="str">
        <f t="shared" si="52"/>
        <v>121227792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ИНДЪСТРИ ДИВЕЛЪПМЪНТ ХОЛДИНГ АД</v>
      </c>
      <c r="B904" s="595" t="str">
        <f t="shared" si="52"/>
        <v>121227792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ИНДЪСТРИ ДИВЕЛЪПМЪНТ ХОЛДИНГ АД</v>
      </c>
      <c r="B905" s="595" t="str">
        <f t="shared" si="52"/>
        <v>121227792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ИНДЪСТРИ ДИВЕЛЪПМЪНТ ХОЛДИНГ АД</v>
      </c>
      <c r="B906" s="595" t="str">
        <f t="shared" si="52"/>
        <v>121227792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ИНДЪСТРИ ДИВЕЛЪПМЪНТ ХОЛДИНГ АД</v>
      </c>
      <c r="B907" s="595" t="str">
        <f t="shared" si="52"/>
        <v>121227792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7187</v>
      </c>
    </row>
    <row r="908" spans="1:8">
      <c r="A908" s="595" t="str">
        <f t="shared" si="51"/>
        <v>ИНДЪСТРИ ДИВЕЛЪПМЪНТ ХОЛДИНГ АД</v>
      </c>
      <c r="B908" s="595" t="str">
        <f t="shared" si="52"/>
        <v>121227792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7261</v>
      </c>
    </row>
    <row r="909" spans="1:8">
      <c r="A909" s="595" t="str">
        <f t="shared" si="51"/>
        <v>ИНДЪСТРИ ДИВЕЛЪПМЪНТ ХОЛДИНГ АД</v>
      </c>
      <c r="B909" s="595" t="str">
        <f t="shared" si="52"/>
        <v>121227792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5</v>
      </c>
    </row>
    <row r="910" spans="1:8">
      <c r="A910" s="595" t="str">
        <f t="shared" si="51"/>
        <v>ИНДЪСТРИ ДИВЕЛЪПМЪНТ ХОЛДИНГ АД</v>
      </c>
      <c r="B910" s="595" t="str">
        <f t="shared" si="52"/>
        <v>121227792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52074</v>
      </c>
    </row>
    <row r="911" spans="1:8" s="432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ИНДЪСТРИ ДИВЕЛЪПМЪНТ ХОЛДИНГ АД</v>
      </c>
      <c r="B912" s="595" t="str">
        <f t="shared" ref="B912:B975" si="55">pdeBulstat</f>
        <v>121227792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ИНДЪСТРИ ДИВЕЛЪПМЪНТ ХОЛДИНГ АД</v>
      </c>
      <c r="B913" s="595" t="str">
        <f t="shared" si="55"/>
        <v>121227792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ИНДЪСТРИ ДИВЕЛЪПМЪНТ ХОЛДИНГ АД</v>
      </c>
      <c r="B914" s="595" t="str">
        <f t="shared" si="55"/>
        <v>121227792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ИНДЪСТРИ ДИВЕЛЪПМЪНТ ХОЛДИНГ АД</v>
      </c>
      <c r="B915" s="595" t="str">
        <f t="shared" si="55"/>
        <v>121227792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ИНДЪСТРИ ДИВЕЛЪПМЪНТ ХОЛДИНГ АД</v>
      </c>
      <c r="B916" s="595" t="str">
        <f t="shared" si="55"/>
        <v>121227792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ИНДЪСТРИ ДИВЕЛЪПМЪНТ ХОЛДИНГ АД</v>
      </c>
      <c r="B917" s="595" t="str">
        <f t="shared" si="55"/>
        <v>121227792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0</v>
      </c>
    </row>
    <row r="918" spans="1:8">
      <c r="A918" s="595" t="str">
        <f t="shared" si="54"/>
        <v>ИНДЪСТРИ ДИВЕЛЪПМЪНТ ХОЛДИНГ АД</v>
      </c>
      <c r="B918" s="595" t="str">
        <f t="shared" si="55"/>
        <v>121227792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73</v>
      </c>
    </row>
    <row r="919" spans="1:8">
      <c r="A919" s="595" t="str">
        <f t="shared" si="54"/>
        <v>ИНДЪСТРИ ДИВЕЛЪПМЪНТ ХОЛДИНГ АД</v>
      </c>
      <c r="B919" s="595" t="str">
        <f t="shared" si="55"/>
        <v>121227792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ИНДЪСТРИ ДИВЕЛЪПМЪНТ ХОЛДИНГ АД</v>
      </c>
      <c r="B920" s="595" t="str">
        <f t="shared" si="55"/>
        <v>121227792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73</v>
      </c>
    </row>
    <row r="921" spans="1:8">
      <c r="A921" s="595" t="str">
        <f t="shared" si="54"/>
        <v>ИНДЪСТРИ ДИВЕЛЪПМЪНТ ХОЛДИНГ АД</v>
      </c>
      <c r="B921" s="595" t="str">
        <f t="shared" si="55"/>
        <v>121227792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73</v>
      </c>
    </row>
    <row r="922" spans="1:8">
      <c r="A922" s="595" t="str">
        <f t="shared" si="54"/>
        <v>ИНДЪСТРИ ДИВЕЛЪПМЪНТ ХОЛДИНГ АД</v>
      </c>
      <c r="B922" s="595" t="str">
        <f t="shared" si="55"/>
        <v>121227792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945</v>
      </c>
    </row>
    <row r="923" spans="1:8">
      <c r="A923" s="595" t="str">
        <f t="shared" si="54"/>
        <v>ИНДЪСТРИ ДИВЕЛЪПМЪНТ ХОЛДИНГ АД</v>
      </c>
      <c r="B923" s="595" t="str">
        <f t="shared" si="55"/>
        <v>121227792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324</v>
      </c>
    </row>
    <row r="924" spans="1:8">
      <c r="A924" s="595" t="str">
        <f t="shared" si="54"/>
        <v>ИНДЪСТРИ ДИВЕЛЪПМЪНТ ХОЛДИНГ АД</v>
      </c>
      <c r="B924" s="595" t="str">
        <f t="shared" si="55"/>
        <v>121227792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ИНДЪСТРИ ДИВЕЛЪПМЪНТ ХОЛДИНГ АД</v>
      </c>
      <c r="B925" s="595" t="str">
        <f t="shared" si="55"/>
        <v>121227792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324</v>
      </c>
    </row>
    <row r="926" spans="1:8">
      <c r="A926" s="595" t="str">
        <f t="shared" si="54"/>
        <v>ИНДЪСТРИ ДИВЕЛЪПМЪНТ ХОЛДИНГ АД</v>
      </c>
      <c r="B926" s="595" t="str">
        <f t="shared" si="55"/>
        <v>121227792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ИНДЪСТРИ ДИВЕЛЪПМЪНТ ХОЛДИНГ АД</v>
      </c>
      <c r="B927" s="595" t="str">
        <f t="shared" si="55"/>
        <v>121227792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2550</v>
      </c>
    </row>
    <row r="928" spans="1:8">
      <c r="A928" s="595" t="str">
        <f t="shared" si="54"/>
        <v>ИНДЪСТРИ ДИВЕЛЪПМЪНТ ХОЛДИНГ АД</v>
      </c>
      <c r="B928" s="595" t="str">
        <f t="shared" si="55"/>
        <v>121227792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5983</v>
      </c>
    </row>
    <row r="929" spans="1:8">
      <c r="A929" s="595" t="str">
        <f t="shared" si="54"/>
        <v>ИНДЪСТРИ ДИВЕЛЪПМЪНТ ХОЛДИНГ АД</v>
      </c>
      <c r="B929" s="595" t="str">
        <f t="shared" si="55"/>
        <v>121227792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25063</v>
      </c>
    </row>
    <row r="930" spans="1:8">
      <c r="A930" s="595" t="str">
        <f t="shared" si="54"/>
        <v>ИНДЪСТРИ ДИВЕЛЪПМЪНТ ХОЛДИНГ АД</v>
      </c>
      <c r="B930" s="595" t="str">
        <f t="shared" si="55"/>
        <v>121227792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ИНДЪСТРИ ДИВЕЛЪПМЪНТ ХОЛДИНГ АД</v>
      </c>
      <c r="B931" s="595" t="str">
        <f t="shared" si="55"/>
        <v>121227792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ИНДЪСТРИ ДИВЕЛЪПМЪНТ ХОЛДИНГ АД</v>
      </c>
      <c r="B932" s="595" t="str">
        <f t="shared" si="55"/>
        <v>121227792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94</v>
      </c>
    </row>
    <row r="933" spans="1:8">
      <c r="A933" s="595" t="str">
        <f t="shared" si="54"/>
        <v>ИНДЪСТРИ ДИВЕЛЪПМЪНТ ХОЛДИНГ АД</v>
      </c>
      <c r="B933" s="595" t="str">
        <f t="shared" si="55"/>
        <v>121227792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ИНДЪСТРИ ДИВЕЛЪПМЪНТ ХОЛДИНГ АД</v>
      </c>
      <c r="B934" s="595" t="str">
        <f t="shared" si="55"/>
        <v>121227792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94</v>
      </c>
    </row>
    <row r="935" spans="1:8">
      <c r="A935" s="595" t="str">
        <f t="shared" si="54"/>
        <v>ИНДЪСТРИ ДИВЕЛЪПМЪНТ ХОЛДИНГ АД</v>
      </c>
      <c r="B935" s="595" t="str">
        <f t="shared" si="55"/>
        <v>121227792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ИНДЪСТРИ ДИВЕЛЪПМЪНТ ХОЛДИНГ АД</v>
      </c>
      <c r="B936" s="595" t="str">
        <f t="shared" si="55"/>
        <v>121227792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ИНДЪСТРИ ДИВЕЛЪПМЪНТ ХОЛДИНГ АД</v>
      </c>
      <c r="B937" s="595" t="str">
        <f t="shared" si="55"/>
        <v>121227792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15336</v>
      </c>
    </row>
    <row r="938" spans="1:8">
      <c r="A938" s="595" t="str">
        <f t="shared" si="54"/>
        <v>ИНДЪСТРИ ДИВЕЛЪПМЪНТ ХОЛДИНГ АД</v>
      </c>
      <c r="B938" s="595" t="str">
        <f t="shared" si="55"/>
        <v>121227792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ИНДЪСТРИ ДИВЕЛЪПМЪНТ ХОЛДИНГ АД</v>
      </c>
      <c r="B939" s="595" t="str">
        <f t="shared" si="55"/>
        <v>121227792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ИНДЪСТРИ ДИВЕЛЪПМЪНТ ХОЛДИНГ АД</v>
      </c>
      <c r="B940" s="595" t="str">
        <f t="shared" si="55"/>
        <v>121227792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ИНДЪСТРИ ДИВЕЛЪПМЪНТ ХОЛДИНГ АД</v>
      </c>
      <c r="B941" s="595" t="str">
        <f t="shared" si="55"/>
        <v>121227792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15336</v>
      </c>
    </row>
    <row r="942" spans="1:8">
      <c r="A942" s="595" t="str">
        <f t="shared" si="54"/>
        <v>ИНДЪСТРИ ДИВЕЛЪПМЪНТ ХОЛДИНГ АД</v>
      </c>
      <c r="B942" s="595" t="str">
        <f t="shared" si="55"/>
        <v>121227792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49350</v>
      </c>
    </row>
    <row r="943" spans="1:8">
      <c r="A943" s="595" t="str">
        <f t="shared" si="54"/>
        <v>ИНДЪСТРИ ДИВЕЛЪПМЪНТ ХОЛДИНГ АД</v>
      </c>
      <c r="B943" s="595" t="str">
        <f t="shared" si="55"/>
        <v>121227792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50368</v>
      </c>
    </row>
    <row r="944" spans="1:8">
      <c r="A944" s="595" t="str">
        <f t="shared" si="54"/>
        <v>ИНДЪСТРИ ДИВЕЛЪПМЪНТ ХОЛДИНГ АД</v>
      </c>
      <c r="B944" s="595" t="str">
        <f t="shared" si="55"/>
        <v>121227792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ИНДЪСТРИ ДИВЕЛЪПМЪНТ ХОЛДИНГ АД</v>
      </c>
      <c r="B945" s="595" t="str">
        <f t="shared" si="55"/>
        <v>121227792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ИНДЪСТРИ ДИВЕЛЪПМЪНТ ХОЛДИНГ АД</v>
      </c>
      <c r="B946" s="595" t="str">
        <f t="shared" si="55"/>
        <v>121227792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ИНДЪСТРИ ДИВЕЛЪПМЪНТ ХОЛДИНГ АД</v>
      </c>
      <c r="B947" s="595" t="str">
        <f t="shared" si="55"/>
        <v>121227792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ИНДЪСТРИ ДИВЕЛЪПМЪНТ ХОЛДИНГ АД</v>
      </c>
      <c r="B948" s="595" t="str">
        <f t="shared" si="55"/>
        <v>121227792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ИНДЪСТРИ ДИВЕЛЪПМЪНТ ХОЛДИНГ АД</v>
      </c>
      <c r="B949" s="595" t="str">
        <f t="shared" si="55"/>
        <v>121227792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ИНДЪСТРИ ДИВЕЛЪПМЪНТ ХОЛДИНГ АД</v>
      </c>
      <c r="B950" s="595" t="str">
        <f t="shared" si="55"/>
        <v>121227792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ИНДЪСТРИ ДИВЕЛЪПМЪНТ ХОЛДИНГ АД</v>
      </c>
      <c r="B951" s="595" t="str">
        <f t="shared" si="55"/>
        <v>121227792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ИНДЪСТРИ ДИВЕЛЪПМЪНТ ХОЛДИНГ АД</v>
      </c>
      <c r="B952" s="595" t="str">
        <f t="shared" si="55"/>
        <v>121227792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ИНДЪСТРИ ДИВЕЛЪПМЪНТ ХОЛДИНГ АД</v>
      </c>
      <c r="B953" s="595" t="str">
        <f t="shared" si="55"/>
        <v>121227792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ИНДЪСТРИ ДИВЕЛЪПМЪНТ ХОЛДИНГ АД</v>
      </c>
      <c r="B954" s="595" t="str">
        <f t="shared" si="55"/>
        <v>121227792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ИНДЪСТРИ ДИВЕЛЪПМЪНТ ХОЛДИНГ АД</v>
      </c>
      <c r="B955" s="595" t="str">
        <f t="shared" si="55"/>
        <v>121227792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324</v>
      </c>
    </row>
    <row r="956" spans="1:8">
      <c r="A956" s="595" t="str">
        <f t="shared" si="54"/>
        <v>ИНДЪСТРИ ДИВЕЛЪПМЪНТ ХОЛДИНГ АД</v>
      </c>
      <c r="B956" s="595" t="str">
        <f t="shared" si="55"/>
        <v>121227792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ИНДЪСТРИ ДИВЕЛЪПМЪНТ ХОЛДИНГ АД</v>
      </c>
      <c r="B957" s="595" t="str">
        <f t="shared" si="55"/>
        <v>121227792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324</v>
      </c>
    </row>
    <row r="958" spans="1:8">
      <c r="A958" s="595" t="str">
        <f t="shared" si="54"/>
        <v>ИНДЪСТРИ ДИВЕЛЪПМЪНТ ХОЛДИНГ АД</v>
      </c>
      <c r="B958" s="595" t="str">
        <f t="shared" si="55"/>
        <v>121227792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ИНДЪСТРИ ДИВЕЛЪПМЪНТ ХОЛДИНГ АД</v>
      </c>
      <c r="B959" s="595" t="str">
        <f t="shared" si="55"/>
        <v>121227792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2550</v>
      </c>
    </row>
    <row r="960" spans="1:8">
      <c r="A960" s="595" t="str">
        <f t="shared" si="54"/>
        <v>ИНДЪСТРИ ДИВЕЛЪПМЪНТ ХОЛДИНГ АД</v>
      </c>
      <c r="B960" s="595" t="str">
        <f t="shared" si="55"/>
        <v>121227792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5983</v>
      </c>
    </row>
    <row r="961" spans="1:8">
      <c r="A961" s="595" t="str">
        <f t="shared" si="54"/>
        <v>ИНДЪСТРИ ДИВЕЛЪПМЪНТ ХОЛДИНГ АД</v>
      </c>
      <c r="B961" s="595" t="str">
        <f t="shared" si="55"/>
        <v>121227792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25063</v>
      </c>
    </row>
    <row r="962" spans="1:8">
      <c r="A962" s="595" t="str">
        <f t="shared" si="54"/>
        <v>ИНДЪСТРИ ДИВЕЛЪПМЪНТ ХОЛДИНГ АД</v>
      </c>
      <c r="B962" s="595" t="str">
        <f t="shared" si="55"/>
        <v>121227792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ИНДЪСТРИ ДИВЕЛЪПМЪНТ ХОЛДИНГ АД</v>
      </c>
      <c r="B963" s="595" t="str">
        <f t="shared" si="55"/>
        <v>121227792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ИНДЪСТРИ ДИВЕЛЪПМЪНТ ХОЛДИНГ АД</v>
      </c>
      <c r="B964" s="595" t="str">
        <f t="shared" si="55"/>
        <v>121227792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94</v>
      </c>
    </row>
    <row r="965" spans="1:8">
      <c r="A965" s="595" t="str">
        <f t="shared" si="54"/>
        <v>ИНДЪСТРИ ДИВЕЛЪПМЪНТ ХОЛДИНГ АД</v>
      </c>
      <c r="B965" s="595" t="str">
        <f t="shared" si="55"/>
        <v>121227792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ИНДЪСТРИ ДИВЕЛЪПМЪНТ ХОЛДИНГ АД</v>
      </c>
      <c r="B966" s="595" t="str">
        <f t="shared" si="55"/>
        <v>121227792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94</v>
      </c>
    </row>
    <row r="967" spans="1:8">
      <c r="A967" s="595" t="str">
        <f t="shared" si="54"/>
        <v>ИНДЪСТРИ ДИВЕЛЪПМЪНТ ХОЛДИНГ АД</v>
      </c>
      <c r="B967" s="595" t="str">
        <f t="shared" si="55"/>
        <v>121227792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ИНДЪСТРИ ДИВЕЛЪПМЪНТ ХОЛДИНГ АД</v>
      </c>
      <c r="B968" s="595" t="str">
        <f t="shared" si="55"/>
        <v>121227792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ИНДЪСТРИ ДИВЕЛЪПМЪНТ ХОЛДИНГ АД</v>
      </c>
      <c r="B969" s="595" t="str">
        <f t="shared" si="55"/>
        <v>121227792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15336</v>
      </c>
    </row>
    <row r="970" spans="1:8">
      <c r="A970" s="595" t="str">
        <f t="shared" si="54"/>
        <v>ИНДЪСТРИ ДИВЕЛЪПМЪНТ ХОЛДИНГ АД</v>
      </c>
      <c r="B970" s="595" t="str">
        <f t="shared" si="55"/>
        <v>121227792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ИНДЪСТРИ ДИВЕЛЪПМЪНТ ХОЛДИНГ АД</v>
      </c>
      <c r="B971" s="595" t="str">
        <f t="shared" si="55"/>
        <v>121227792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ИНДЪСТРИ ДИВЕЛЪПМЪНТ ХОЛДИНГ АД</v>
      </c>
      <c r="B972" s="595" t="str">
        <f t="shared" si="55"/>
        <v>121227792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ИНДЪСТРИ ДИВЕЛЪПМЪНТ ХОЛДИНГ АД</v>
      </c>
      <c r="B973" s="595" t="str">
        <f t="shared" si="55"/>
        <v>121227792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15336</v>
      </c>
    </row>
    <row r="974" spans="1:8">
      <c r="A974" s="595" t="str">
        <f t="shared" si="54"/>
        <v>ИНДЪСТРИ ДИВЕЛЪПМЪНТ ХОЛДИНГ АД</v>
      </c>
      <c r="B974" s="595" t="str">
        <f t="shared" si="55"/>
        <v>121227792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49350</v>
      </c>
    </row>
    <row r="975" spans="1:8">
      <c r="A975" s="595" t="str">
        <f t="shared" si="54"/>
        <v>ИНДЪСТРИ ДИВЕЛЪПМЪНТ ХОЛДИНГ АД</v>
      </c>
      <c r="B975" s="595" t="str">
        <f t="shared" si="55"/>
        <v>121227792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49350</v>
      </c>
    </row>
    <row r="976" spans="1:8">
      <c r="A976" s="595" t="str">
        <f t="shared" ref="A976:A1039" si="57">pdeName</f>
        <v>ИНДЪСТРИ ДИВЕЛЪПМЪНТ ХОЛДИНГ АД</v>
      </c>
      <c r="B976" s="595" t="str">
        <f t="shared" ref="B976:B1039" si="58">pdeBulstat</f>
        <v>121227792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ИНДЪСТРИ ДИВЕЛЪПМЪНТ ХОЛДИНГ АД</v>
      </c>
      <c r="B977" s="595" t="str">
        <f t="shared" si="58"/>
        <v>121227792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ИНДЪСТРИ ДИВЕЛЪПМЪНТ ХОЛДИНГ АД</v>
      </c>
      <c r="B978" s="595" t="str">
        <f t="shared" si="58"/>
        <v>121227792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ИНДЪСТРИ ДИВЕЛЪПМЪНТ ХОЛДИНГ АД</v>
      </c>
      <c r="B979" s="595" t="str">
        <f t="shared" si="58"/>
        <v>121227792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ИНДЪСТРИ ДИВЕЛЪПМЪНТ ХОЛДИНГ АД</v>
      </c>
      <c r="B980" s="595" t="str">
        <f t="shared" si="58"/>
        <v>121227792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ИНДЪСТРИ ДИВЕЛЪПМЪНТ ХОЛДИНГ АД</v>
      </c>
      <c r="B981" s="595" t="str">
        <f t="shared" si="58"/>
        <v>121227792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0</v>
      </c>
    </row>
    <row r="982" spans="1:8">
      <c r="A982" s="595" t="str">
        <f t="shared" si="57"/>
        <v>ИНДЪСТРИ ДИВЕЛЪПМЪНТ ХОЛДИНГ АД</v>
      </c>
      <c r="B982" s="595" t="str">
        <f t="shared" si="58"/>
        <v>121227792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73</v>
      </c>
    </row>
    <row r="983" spans="1:8">
      <c r="A983" s="595" t="str">
        <f t="shared" si="57"/>
        <v>ИНДЪСТРИ ДИВЕЛЪПМЪНТ ХОЛДИНГ АД</v>
      </c>
      <c r="B983" s="595" t="str">
        <f t="shared" si="58"/>
        <v>121227792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ИНДЪСТРИ ДИВЕЛЪПМЪНТ ХОЛДИНГ АД</v>
      </c>
      <c r="B984" s="595" t="str">
        <f t="shared" si="58"/>
        <v>121227792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73</v>
      </c>
    </row>
    <row r="985" spans="1:8">
      <c r="A985" s="595" t="str">
        <f t="shared" si="57"/>
        <v>ИНДЪСТРИ ДИВЕЛЪПМЪНТ ХОЛДИНГ АД</v>
      </c>
      <c r="B985" s="595" t="str">
        <f t="shared" si="58"/>
        <v>121227792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73</v>
      </c>
    </row>
    <row r="986" spans="1:8">
      <c r="A986" s="595" t="str">
        <f t="shared" si="57"/>
        <v>ИНДЪСТРИ ДИВЕЛЪПМЪНТ ХОЛДИНГ АД</v>
      </c>
      <c r="B986" s="595" t="str">
        <f t="shared" si="58"/>
        <v>121227792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945</v>
      </c>
    </row>
    <row r="987" spans="1:8">
      <c r="A987" s="595" t="str">
        <f t="shared" si="57"/>
        <v>ИНДЪСТРИ ДИВЕЛЪПМЪНТ ХОЛДИНГ АД</v>
      </c>
      <c r="B987" s="595" t="str">
        <f t="shared" si="58"/>
        <v>121227792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ИНДЪСТРИ ДИВЕЛЪПМЪНТ ХОЛДИНГ АД</v>
      </c>
      <c r="B988" s="595" t="str">
        <f t="shared" si="58"/>
        <v>121227792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ИНДЪСТРИ ДИВЕЛЪПМЪНТ ХОЛДИНГ АД</v>
      </c>
      <c r="B989" s="595" t="str">
        <f t="shared" si="58"/>
        <v>121227792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ИНДЪСТРИ ДИВЕЛЪПМЪНТ ХОЛДИНГ АД</v>
      </c>
      <c r="B990" s="595" t="str">
        <f t="shared" si="58"/>
        <v>121227792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ИНДЪСТРИ ДИВЕЛЪПМЪНТ ХОЛДИНГ АД</v>
      </c>
      <c r="B991" s="595" t="str">
        <f t="shared" si="58"/>
        <v>121227792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ИНДЪСТРИ ДИВЕЛЪПМЪНТ ХОЛДИНГ АД</v>
      </c>
      <c r="B992" s="595" t="str">
        <f t="shared" si="58"/>
        <v>121227792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ИНДЪСТРИ ДИВЕЛЪПМЪНТ ХОЛДИНГ АД</v>
      </c>
      <c r="B993" s="595" t="str">
        <f t="shared" si="58"/>
        <v>121227792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ИНДЪСТРИ ДИВЕЛЪПМЪНТ ХОЛДИНГ АД</v>
      </c>
      <c r="B994" s="595" t="str">
        <f t="shared" si="58"/>
        <v>121227792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ИНДЪСТРИ ДИВЕЛЪПМЪНТ ХОЛДИНГ АД</v>
      </c>
      <c r="B995" s="595" t="str">
        <f t="shared" si="58"/>
        <v>121227792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ИНДЪСТРИ ДИВЕЛЪПМЪНТ ХОЛДИНГ АД</v>
      </c>
      <c r="B996" s="595" t="str">
        <f t="shared" si="58"/>
        <v>121227792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ИНДЪСТРИ ДИВЕЛЪПМЪНТ ХОЛДИНГ АД</v>
      </c>
      <c r="B997" s="595" t="str">
        <f t="shared" si="58"/>
        <v>121227792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ИНДЪСТРИ ДИВЕЛЪПМЪНТ ХОЛДИНГ АД</v>
      </c>
      <c r="B998" s="595" t="str">
        <f t="shared" si="58"/>
        <v>121227792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ИНДЪСТРИ ДИВЕЛЪПМЪНТ ХОЛДИНГ АД</v>
      </c>
      <c r="B999" s="595" t="str">
        <f t="shared" si="58"/>
        <v>121227792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ИНДЪСТРИ ДИВЕЛЪПМЪНТ ХОЛДИНГ АД</v>
      </c>
      <c r="B1000" s="595" t="str">
        <f t="shared" si="58"/>
        <v>121227792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ИНДЪСТРИ ДИВЕЛЪПМЪНТ ХОЛДИНГ АД</v>
      </c>
      <c r="B1001" s="595" t="str">
        <f t="shared" si="58"/>
        <v>121227792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ИНДЪСТРИ ДИВЕЛЪПМЪНТ ХОЛДИНГ АД</v>
      </c>
      <c r="B1002" s="595" t="str">
        <f t="shared" si="58"/>
        <v>121227792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ИНДЪСТРИ ДИВЕЛЪПМЪНТ ХОЛДИНГ АД</v>
      </c>
      <c r="B1003" s="595" t="str">
        <f t="shared" si="58"/>
        <v>121227792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ИНДЪСТРИ ДИВЕЛЪПМЪНТ ХОЛДИНГ АД</v>
      </c>
      <c r="B1004" s="595" t="str">
        <f t="shared" si="58"/>
        <v>121227792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ИНДЪСТРИ ДИВЕЛЪПМЪНТ ХОЛДИНГ АД</v>
      </c>
      <c r="B1005" s="595" t="str">
        <f t="shared" si="58"/>
        <v>121227792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ИНДЪСТРИ ДИВЕЛЪПМЪНТ ХОЛДИНГ АД</v>
      </c>
      <c r="B1006" s="595" t="str">
        <f t="shared" si="58"/>
        <v>121227792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ИНДЪСТРИ ДИВЕЛЪПМЪНТ ХОЛДИНГ АД</v>
      </c>
      <c r="B1007" s="595" t="str">
        <f t="shared" si="58"/>
        <v>121227792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1018</v>
      </c>
    </row>
    <row r="1008" spans="1:8">
      <c r="A1008" s="595" t="str">
        <f t="shared" si="57"/>
        <v>ИНДЪСТРИ ДИВЕЛЪПМЪНТ ХОЛДИНГ АД</v>
      </c>
      <c r="B1008" s="595" t="str">
        <f t="shared" si="58"/>
        <v>121227792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ИНДЪСТРИ ДИВЕЛЪПМЪНТ ХОЛДИНГ АД</v>
      </c>
      <c r="B1009" s="595" t="str">
        <f t="shared" si="58"/>
        <v>121227792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ИНДЪСТРИ ДИВЕЛЪПМЪНТ ХОЛДИНГ АД</v>
      </c>
      <c r="B1010" s="595" t="str">
        <f t="shared" si="58"/>
        <v>121227792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ИНДЪСТРИ ДИВЕЛЪПМЪНТ ХОЛДИНГ АД</v>
      </c>
      <c r="B1011" s="595" t="str">
        <f t="shared" si="58"/>
        <v>121227792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ИНДЪСТРИ ДИВЕЛЪПМЪНТ ХОЛДИНГ АД</v>
      </c>
      <c r="B1012" s="595" t="str">
        <f t="shared" si="58"/>
        <v>121227792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26838</v>
      </c>
    </row>
    <row r="1013" spans="1:8">
      <c r="A1013" s="595" t="str">
        <f t="shared" si="57"/>
        <v>ИНДЪСТРИ ДИВЕЛЪПМЪНТ ХОЛДИНГ АД</v>
      </c>
      <c r="B1013" s="595" t="str">
        <f t="shared" si="58"/>
        <v>121227792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26838</v>
      </c>
    </row>
    <row r="1014" spans="1:8">
      <c r="A1014" s="595" t="str">
        <f t="shared" si="57"/>
        <v>ИНДЪСТРИ ДИВЕЛЪПМЪНТ ХОЛДИНГ АД</v>
      </c>
      <c r="B1014" s="595" t="str">
        <f t="shared" si="58"/>
        <v>121227792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ИНДЪСТРИ ДИВЕЛЪПМЪНТ ХОЛДИНГ АД</v>
      </c>
      <c r="B1015" s="595" t="str">
        <f t="shared" si="58"/>
        <v>121227792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ИНДЪСТРИ ДИВЕЛЪПМЪНТ ХОЛДИНГ АД</v>
      </c>
      <c r="B1016" s="595" t="str">
        <f t="shared" si="58"/>
        <v>121227792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ИНДЪСТРИ ДИВЕЛЪПМЪНТ ХОЛДИНГ АД</v>
      </c>
      <c r="B1017" s="595" t="str">
        <f t="shared" si="58"/>
        <v>121227792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ИНДЪСТРИ ДИВЕЛЪПМЪНТ ХОЛДИНГ АД</v>
      </c>
      <c r="B1018" s="595" t="str">
        <f t="shared" si="58"/>
        <v>121227792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0</v>
      </c>
    </row>
    <row r="1019" spans="1:8">
      <c r="A1019" s="595" t="str">
        <f t="shared" si="57"/>
        <v>ИНДЪСТРИ ДИВЕЛЪПМЪНТ ХОЛДИНГ АД</v>
      </c>
      <c r="B1019" s="595" t="str">
        <f t="shared" si="58"/>
        <v>121227792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17835</v>
      </c>
    </row>
    <row r="1020" spans="1:8">
      <c r="A1020" s="595" t="str">
        <f t="shared" si="57"/>
        <v>ИНДЪСТРИ ДИВЕЛЪПМЪНТ ХОЛДИНГ АД</v>
      </c>
      <c r="B1020" s="595" t="str">
        <f t="shared" si="58"/>
        <v>121227792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92</v>
      </c>
    </row>
    <row r="1021" spans="1:8">
      <c r="A1021" s="595" t="str">
        <f t="shared" si="57"/>
        <v>ИНДЪСТРИ ДИВЕЛЪПМЪНТ ХОЛДИНГ АД</v>
      </c>
      <c r="B1021" s="595" t="str">
        <f t="shared" si="58"/>
        <v>121227792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ИНДЪСТРИ ДИВЕЛЪПМЪНТ ХОЛДИНГ АД</v>
      </c>
      <c r="B1022" s="595" t="str">
        <f t="shared" si="58"/>
        <v>121227792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44765</v>
      </c>
    </row>
    <row r="1023" spans="1:8">
      <c r="A1023" s="595" t="str">
        <f t="shared" si="57"/>
        <v>ИНДЪСТРИ ДИВЕЛЪПМЪНТ ХОЛДИНГ АД</v>
      </c>
      <c r="B1023" s="595" t="str">
        <f t="shared" si="58"/>
        <v>121227792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2868</v>
      </c>
    </row>
    <row r="1024" spans="1:8">
      <c r="A1024" s="595" t="str">
        <f t="shared" si="57"/>
        <v>ИНДЪСТРИ ДИВЕЛЪПМЪНТ ХОЛДИНГ АД</v>
      </c>
      <c r="B1024" s="595" t="str">
        <f t="shared" si="58"/>
        <v>121227792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32</v>
      </c>
    </row>
    <row r="1025" spans="1:8">
      <c r="A1025" s="595" t="str">
        <f t="shared" si="57"/>
        <v>ИНДЪСТРИ ДИВЕЛЪПМЪНТ ХОЛДИНГ АД</v>
      </c>
      <c r="B1025" s="595" t="str">
        <f t="shared" si="58"/>
        <v>121227792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ИНДЪСТРИ ДИВЕЛЪПМЪНТ ХОЛДИНГ АД</v>
      </c>
      <c r="B1026" s="595" t="str">
        <f t="shared" si="58"/>
        <v>121227792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ИНДЪСТРИ ДИВЕЛЪПМЪНТ ХОЛДИНГ АД</v>
      </c>
      <c r="B1027" s="595" t="str">
        <f t="shared" si="58"/>
        <v>121227792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32</v>
      </c>
    </row>
    <row r="1028" spans="1:8">
      <c r="A1028" s="595" t="str">
        <f t="shared" si="57"/>
        <v>ИНДЪСТРИ ДИВЕЛЪПМЪНТ ХОЛДИНГ АД</v>
      </c>
      <c r="B1028" s="595" t="str">
        <f t="shared" si="58"/>
        <v>121227792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30670</v>
      </c>
    </row>
    <row r="1029" spans="1:8">
      <c r="A1029" s="595" t="str">
        <f t="shared" si="57"/>
        <v>ИНДЪСТРИ ДИВЕЛЪПМЪНТ ХОЛДИНГ АД</v>
      </c>
      <c r="B1029" s="595" t="str">
        <f t="shared" si="58"/>
        <v>121227792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30670</v>
      </c>
    </row>
    <row r="1030" spans="1:8">
      <c r="A1030" s="595" t="str">
        <f t="shared" si="57"/>
        <v>ИНДЪСТРИ ДИВЕЛЪПМЪНТ ХОЛДИНГ АД</v>
      </c>
      <c r="B1030" s="595" t="str">
        <f t="shared" si="58"/>
        <v>121227792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ИНДЪСТРИ ДИВЕЛЪПМЪНТ ХОЛДИНГ АД</v>
      </c>
      <c r="B1031" s="595" t="str">
        <f t="shared" si="58"/>
        <v>121227792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ИНДЪСТРИ ДИВЕЛЪПМЪНТ ХОЛДИНГ АД</v>
      </c>
      <c r="B1032" s="595" t="str">
        <f t="shared" si="58"/>
        <v>121227792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ИНДЪСТРИ ДИВЕЛЪПМЪНТ ХОЛДИНГ АД</v>
      </c>
      <c r="B1033" s="595" t="str">
        <f t="shared" si="58"/>
        <v>121227792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5910</v>
      </c>
    </row>
    <row r="1034" spans="1:8">
      <c r="A1034" s="595" t="str">
        <f t="shared" si="57"/>
        <v>ИНДЪСТРИ ДИВЕЛЪПМЪНТ ХОЛДИНГ АД</v>
      </c>
      <c r="B1034" s="595" t="str">
        <f t="shared" si="58"/>
        <v>121227792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ИНДЪСТРИ ДИВЕЛЪПМЪНТ ХОЛДИНГ АД</v>
      </c>
      <c r="B1035" s="595" t="str">
        <f t="shared" si="58"/>
        <v>121227792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5910</v>
      </c>
    </row>
    <row r="1036" spans="1:8">
      <c r="A1036" s="595" t="str">
        <f t="shared" si="57"/>
        <v>ИНДЪСТРИ ДИВЕЛЪПМЪНТ ХОЛДИНГ АД</v>
      </c>
      <c r="B1036" s="595" t="str">
        <f t="shared" si="58"/>
        <v>121227792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ИНДЪСТРИ ДИВЕЛЪПМЪНТ ХОЛДИНГ АД</v>
      </c>
      <c r="B1037" s="595" t="str">
        <f t="shared" si="58"/>
        <v>121227792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ИНДЪСТРИ ДИВЕЛЪПМЪНТ ХОЛДИНГ АД</v>
      </c>
      <c r="B1038" s="595" t="str">
        <f t="shared" si="58"/>
        <v>121227792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22942</v>
      </c>
    </row>
    <row r="1039" spans="1:8">
      <c r="A1039" s="595" t="str">
        <f t="shared" si="57"/>
        <v>ИНДЪСТРИ ДИВЕЛЪПМЪНТ ХОЛДИНГ АД</v>
      </c>
      <c r="B1039" s="595" t="str">
        <f t="shared" si="58"/>
        <v>121227792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14322</v>
      </c>
    </row>
    <row r="1040" spans="1:8">
      <c r="A1040" s="595" t="str">
        <f t="shared" ref="A1040:A1103" si="60">pdeName</f>
        <v>ИНДЪСТРИ ДИВЕЛЪПМЪНТ ХОЛДИНГ АД</v>
      </c>
      <c r="B1040" s="595" t="str">
        <f t="shared" ref="B1040:B1103" si="61">pdeBulstat</f>
        <v>121227792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4234</v>
      </c>
    </row>
    <row r="1041" spans="1:8">
      <c r="A1041" s="595" t="str">
        <f t="shared" si="60"/>
        <v>ИНДЪСТРИ ДИВЕЛЪПМЪНТ ХОЛДИНГ АД</v>
      </c>
      <c r="B1041" s="595" t="str">
        <f t="shared" si="61"/>
        <v>121227792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4121</v>
      </c>
    </row>
    <row r="1042" spans="1:8">
      <c r="A1042" s="595" t="str">
        <f t="shared" si="60"/>
        <v>ИНДЪСТРИ ДИВЕЛЪПМЪНТ ХОЛДИНГ АД</v>
      </c>
      <c r="B1042" s="595" t="str">
        <f t="shared" si="61"/>
        <v>121227792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140</v>
      </c>
    </row>
    <row r="1043" spans="1:8">
      <c r="A1043" s="595" t="str">
        <f t="shared" si="60"/>
        <v>ИНДЪСТРИ ДИВЕЛЪПМЪНТ ХОЛДИНГ АД</v>
      </c>
      <c r="B1043" s="595" t="str">
        <f t="shared" si="61"/>
        <v>121227792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103</v>
      </c>
    </row>
    <row r="1044" spans="1:8">
      <c r="A1044" s="595" t="str">
        <f t="shared" si="60"/>
        <v>ИНДЪСТРИ ДИВЕЛЪПМЪНТ ХОЛДИНГ АД</v>
      </c>
      <c r="B1044" s="595" t="str">
        <f t="shared" si="61"/>
        <v>121227792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89</v>
      </c>
    </row>
    <row r="1045" spans="1:8">
      <c r="A1045" s="595" t="str">
        <f t="shared" si="60"/>
        <v>ИНДЪСТРИ ДИВЕЛЪПМЪНТ ХОЛДИНГ АД</v>
      </c>
      <c r="B1045" s="595" t="str">
        <f t="shared" si="61"/>
        <v>121227792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0</v>
      </c>
    </row>
    <row r="1046" spans="1:8">
      <c r="A1046" s="595" t="str">
        <f t="shared" si="60"/>
        <v>ИНДЪСТРИ ДИВЕЛЪПМЪНТ ХОЛДИНГ АД</v>
      </c>
      <c r="B1046" s="595" t="str">
        <f t="shared" si="61"/>
        <v>121227792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14</v>
      </c>
    </row>
    <row r="1047" spans="1:8">
      <c r="A1047" s="595" t="str">
        <f t="shared" si="60"/>
        <v>ИНДЪСТРИ ДИВЕЛЪПМЪНТ ХОЛДИНГ АД</v>
      </c>
      <c r="B1047" s="595" t="str">
        <f t="shared" si="61"/>
        <v>121227792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22</v>
      </c>
    </row>
    <row r="1048" spans="1:8">
      <c r="A1048" s="595" t="str">
        <f t="shared" si="60"/>
        <v>ИНДЪСТРИ ДИВЕЛЪПМЪНТ ХОЛДИНГ АД</v>
      </c>
      <c r="B1048" s="595" t="str">
        <f t="shared" si="61"/>
        <v>121227792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44</v>
      </c>
    </row>
    <row r="1049" spans="1:8">
      <c r="A1049" s="595" t="str">
        <f t="shared" si="60"/>
        <v>ИНДЪСТРИ ДИВЕЛЪПМЪНТ ХОЛДИНГ АД</v>
      </c>
      <c r="B1049" s="595" t="str">
        <f t="shared" si="61"/>
        <v>121227792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59598</v>
      </c>
    </row>
    <row r="1050" spans="1:8">
      <c r="A1050" s="595" t="str">
        <f t="shared" si="60"/>
        <v>ИНДЪСТРИ ДИВЕЛЪПМЪНТ ХОЛДИНГ АД</v>
      </c>
      <c r="B1050" s="595" t="str">
        <f t="shared" si="61"/>
        <v>121227792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107231</v>
      </c>
    </row>
    <row r="1051" spans="1:8">
      <c r="A1051" s="595" t="str">
        <f t="shared" si="60"/>
        <v>ИНДЪСТРИ ДИВЕЛЪПМЪНТ ХОЛДИНГ АД</v>
      </c>
      <c r="B1051" s="595" t="str">
        <f t="shared" si="61"/>
        <v>121227792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ИНДЪСТРИ ДИВЕЛЪПМЪНТ ХОЛДИНГ АД</v>
      </c>
      <c r="B1052" s="595" t="str">
        <f t="shared" si="61"/>
        <v>121227792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ИНДЪСТРИ ДИВЕЛЪПМЪНТ ХОЛДИНГ АД</v>
      </c>
      <c r="B1053" s="595" t="str">
        <f t="shared" si="61"/>
        <v>121227792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ИНДЪСТРИ ДИВЕЛЪПМЪНТ ХОЛДИНГ АД</v>
      </c>
      <c r="B1054" s="595" t="str">
        <f t="shared" si="61"/>
        <v>121227792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ИНДЪСТРИ ДИВЕЛЪПМЪНТ ХОЛДИНГ АД</v>
      </c>
      <c r="B1055" s="595" t="str">
        <f t="shared" si="61"/>
        <v>121227792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ИНДЪСТРИ ДИВЕЛЪПМЪНТ ХОЛДИНГ АД</v>
      </c>
      <c r="B1056" s="595" t="str">
        <f t="shared" si="61"/>
        <v>121227792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ИНДЪСТРИ ДИВЕЛЪПМЪНТ ХОЛДИНГ АД</v>
      </c>
      <c r="B1057" s="595" t="str">
        <f t="shared" si="61"/>
        <v>121227792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ИНДЪСТРИ ДИВЕЛЪПМЪНТ ХОЛДИНГ АД</v>
      </c>
      <c r="B1058" s="595" t="str">
        <f t="shared" si="61"/>
        <v>121227792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ИНДЪСТРИ ДИВЕЛЪПМЪНТ ХОЛДИНГ АД</v>
      </c>
      <c r="B1059" s="595" t="str">
        <f t="shared" si="61"/>
        <v>121227792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ИНДЪСТРИ ДИВЕЛЪПМЪНТ ХОЛДИНГ АД</v>
      </c>
      <c r="B1060" s="595" t="str">
        <f t="shared" si="61"/>
        <v>121227792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ИНДЪСТРИ ДИВЕЛЪПМЪНТ ХОЛДИНГ АД</v>
      </c>
      <c r="B1061" s="595" t="str">
        <f t="shared" si="61"/>
        <v>121227792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ИНДЪСТРИ ДИВЕЛЪПМЪНТ ХОЛДИНГ АД</v>
      </c>
      <c r="B1062" s="595" t="str">
        <f t="shared" si="61"/>
        <v>121227792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ИНДЪСТРИ ДИВЕЛЪПМЪНТ ХОЛДИНГ АД</v>
      </c>
      <c r="B1063" s="595" t="str">
        <f t="shared" si="61"/>
        <v>121227792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ИНДЪСТРИ ДИВЕЛЪПМЪНТ ХОЛДИНГ АД</v>
      </c>
      <c r="B1064" s="595" t="str">
        <f t="shared" si="61"/>
        <v>121227792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ИНДЪСТРИ ДИВЕЛЪПМЪНТ ХОЛДИНГ АД</v>
      </c>
      <c r="B1065" s="595" t="str">
        <f t="shared" si="61"/>
        <v>121227792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ИНДЪСТРИ ДИВЕЛЪПМЪНТ ХОЛДИНГ АД</v>
      </c>
      <c r="B1066" s="595" t="str">
        <f t="shared" si="61"/>
        <v>121227792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ИНДЪСТРИ ДИВЕЛЪПМЪНТ ХОЛДИНГ АД</v>
      </c>
      <c r="B1067" s="595" t="str">
        <f t="shared" si="61"/>
        <v>121227792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32</v>
      </c>
    </row>
    <row r="1068" spans="1:8">
      <c r="A1068" s="595" t="str">
        <f t="shared" si="60"/>
        <v>ИНДЪСТРИ ДИВЕЛЪПМЪНТ ХОЛДИНГ АД</v>
      </c>
      <c r="B1068" s="595" t="str">
        <f t="shared" si="61"/>
        <v>121227792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ИНДЪСТРИ ДИВЕЛЪПМЪНТ ХОЛДИНГ АД</v>
      </c>
      <c r="B1069" s="595" t="str">
        <f t="shared" si="61"/>
        <v>121227792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ИНДЪСТРИ ДИВЕЛЪПМЪНТ ХОЛДИНГ АД</v>
      </c>
      <c r="B1070" s="595" t="str">
        <f t="shared" si="61"/>
        <v>121227792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32</v>
      </c>
    </row>
    <row r="1071" spans="1:8">
      <c r="A1071" s="595" t="str">
        <f t="shared" si="60"/>
        <v>ИНДЪСТРИ ДИВЕЛЪПМЪНТ ХОЛДИНГ АД</v>
      </c>
      <c r="B1071" s="595" t="str">
        <f t="shared" si="61"/>
        <v>121227792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30670</v>
      </c>
    </row>
    <row r="1072" spans="1:8">
      <c r="A1072" s="595" t="str">
        <f t="shared" si="60"/>
        <v>ИНДЪСТРИ ДИВЕЛЪПМЪНТ ХОЛДИНГ АД</v>
      </c>
      <c r="B1072" s="595" t="str">
        <f t="shared" si="61"/>
        <v>121227792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30670</v>
      </c>
    </row>
    <row r="1073" spans="1:8">
      <c r="A1073" s="595" t="str">
        <f t="shared" si="60"/>
        <v>ИНДЪСТРИ ДИВЕЛЪПМЪНТ ХОЛДИНГ АД</v>
      </c>
      <c r="B1073" s="595" t="str">
        <f t="shared" si="61"/>
        <v>121227792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ИНДЪСТРИ ДИВЕЛЪПМЪНТ ХОЛДИНГ АД</v>
      </c>
      <c r="B1074" s="595" t="str">
        <f t="shared" si="61"/>
        <v>121227792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ИНДЪСТРИ ДИВЕЛЪПМЪНТ ХОЛДИНГ АД</v>
      </c>
      <c r="B1075" s="595" t="str">
        <f t="shared" si="61"/>
        <v>121227792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ИНДЪСТРИ ДИВЕЛЪПМЪНТ ХОЛДИНГ АД</v>
      </c>
      <c r="B1076" s="595" t="str">
        <f t="shared" si="61"/>
        <v>121227792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5910</v>
      </c>
    </row>
    <row r="1077" spans="1:8">
      <c r="A1077" s="595" t="str">
        <f t="shared" si="60"/>
        <v>ИНДЪСТРИ ДИВЕЛЪПМЪНТ ХОЛДИНГ АД</v>
      </c>
      <c r="B1077" s="595" t="str">
        <f t="shared" si="61"/>
        <v>121227792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ИНДЪСТРИ ДИВЕЛЪПМЪНТ ХОЛДИНГ АД</v>
      </c>
      <c r="B1078" s="595" t="str">
        <f t="shared" si="61"/>
        <v>121227792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5910</v>
      </c>
    </row>
    <row r="1079" spans="1:8">
      <c r="A1079" s="595" t="str">
        <f t="shared" si="60"/>
        <v>ИНДЪСТРИ ДИВЕЛЪПМЪНТ ХОЛДИНГ АД</v>
      </c>
      <c r="B1079" s="595" t="str">
        <f t="shared" si="61"/>
        <v>121227792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ИНДЪСТРИ ДИВЕЛЪПМЪНТ ХОЛДИНГ АД</v>
      </c>
      <c r="B1080" s="595" t="str">
        <f t="shared" si="61"/>
        <v>121227792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ИНДЪСТРИ ДИВЕЛЪПМЪНТ ХОЛДИНГ АД</v>
      </c>
      <c r="B1081" s="595" t="str">
        <f t="shared" si="61"/>
        <v>121227792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22942</v>
      </c>
    </row>
    <row r="1082" spans="1:8">
      <c r="A1082" s="595" t="str">
        <f t="shared" si="60"/>
        <v>ИНДЪСТРИ ДИВЕЛЪПМЪНТ ХОЛДИНГ АД</v>
      </c>
      <c r="B1082" s="595" t="str">
        <f t="shared" si="61"/>
        <v>121227792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14322</v>
      </c>
    </row>
    <row r="1083" spans="1:8">
      <c r="A1083" s="595" t="str">
        <f t="shared" si="60"/>
        <v>ИНДЪСТРИ ДИВЕЛЪПМЪНТ ХОЛДИНГ АД</v>
      </c>
      <c r="B1083" s="595" t="str">
        <f t="shared" si="61"/>
        <v>121227792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4234</v>
      </c>
    </row>
    <row r="1084" spans="1:8">
      <c r="A1084" s="595" t="str">
        <f t="shared" si="60"/>
        <v>ИНДЪСТРИ ДИВЕЛЪПМЪНТ ХОЛДИНГ АД</v>
      </c>
      <c r="B1084" s="595" t="str">
        <f t="shared" si="61"/>
        <v>121227792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4121</v>
      </c>
    </row>
    <row r="1085" spans="1:8">
      <c r="A1085" s="595" t="str">
        <f t="shared" si="60"/>
        <v>ИНДЪСТРИ ДИВЕЛЪПМЪНТ ХОЛДИНГ АД</v>
      </c>
      <c r="B1085" s="595" t="str">
        <f t="shared" si="61"/>
        <v>121227792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140</v>
      </c>
    </row>
    <row r="1086" spans="1:8">
      <c r="A1086" s="595" t="str">
        <f t="shared" si="60"/>
        <v>ИНДЪСТРИ ДИВЕЛЪПМЪНТ ХОЛДИНГ АД</v>
      </c>
      <c r="B1086" s="595" t="str">
        <f t="shared" si="61"/>
        <v>121227792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103</v>
      </c>
    </row>
    <row r="1087" spans="1:8">
      <c r="A1087" s="595" t="str">
        <f t="shared" si="60"/>
        <v>ИНДЪСТРИ ДИВЕЛЪПМЪНТ ХОЛДИНГ АД</v>
      </c>
      <c r="B1087" s="595" t="str">
        <f t="shared" si="61"/>
        <v>121227792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89</v>
      </c>
    </row>
    <row r="1088" spans="1:8">
      <c r="A1088" s="595" t="str">
        <f t="shared" si="60"/>
        <v>ИНДЪСТРИ ДИВЕЛЪПМЪНТ ХОЛДИНГ АД</v>
      </c>
      <c r="B1088" s="595" t="str">
        <f t="shared" si="61"/>
        <v>121227792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0</v>
      </c>
    </row>
    <row r="1089" spans="1:8">
      <c r="A1089" s="595" t="str">
        <f t="shared" si="60"/>
        <v>ИНДЪСТРИ ДИВЕЛЪПМЪНТ ХОЛДИНГ АД</v>
      </c>
      <c r="B1089" s="595" t="str">
        <f t="shared" si="61"/>
        <v>121227792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14</v>
      </c>
    </row>
    <row r="1090" spans="1:8">
      <c r="A1090" s="595" t="str">
        <f t="shared" si="60"/>
        <v>ИНДЪСТРИ ДИВЕЛЪПМЪНТ ХОЛДИНГ АД</v>
      </c>
      <c r="B1090" s="595" t="str">
        <f t="shared" si="61"/>
        <v>121227792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22</v>
      </c>
    </row>
    <row r="1091" spans="1:8">
      <c r="A1091" s="595" t="str">
        <f t="shared" si="60"/>
        <v>ИНДЪСТРИ ДИВЕЛЪПМЪНТ ХОЛДИНГ АД</v>
      </c>
      <c r="B1091" s="595" t="str">
        <f t="shared" si="61"/>
        <v>121227792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44</v>
      </c>
    </row>
    <row r="1092" spans="1:8">
      <c r="A1092" s="595" t="str">
        <f t="shared" si="60"/>
        <v>ИНДЪСТРИ ДИВЕЛЪПМЪНТ ХОЛДИНГ АД</v>
      </c>
      <c r="B1092" s="595" t="str">
        <f t="shared" si="61"/>
        <v>121227792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59598</v>
      </c>
    </row>
    <row r="1093" spans="1:8">
      <c r="A1093" s="595" t="str">
        <f t="shared" si="60"/>
        <v>ИНДЪСТРИ ДИВЕЛЪПМЪНТ ХОЛДИНГ АД</v>
      </c>
      <c r="B1093" s="595" t="str">
        <f t="shared" si="61"/>
        <v>121227792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59598</v>
      </c>
    </row>
    <row r="1094" spans="1:8">
      <c r="A1094" s="595" t="str">
        <f t="shared" si="60"/>
        <v>ИНДЪСТРИ ДИВЕЛЪПМЪНТ ХОЛДИНГ АД</v>
      </c>
      <c r="B1094" s="595" t="str">
        <f t="shared" si="61"/>
        <v>121227792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ИНДЪСТРИ ДИВЕЛЪПМЪНТ ХОЛДИНГ АД</v>
      </c>
      <c r="B1095" s="595" t="str">
        <f t="shared" si="61"/>
        <v>121227792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ИНДЪСТРИ ДИВЕЛЪПМЪНТ ХОЛДИНГ АД</v>
      </c>
      <c r="B1096" s="595" t="str">
        <f t="shared" si="61"/>
        <v>121227792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ИНДЪСТРИ ДИВЕЛЪПМЪНТ ХОЛДИНГ АД</v>
      </c>
      <c r="B1097" s="595" t="str">
        <f t="shared" si="61"/>
        <v>121227792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ИНДЪСТРИ ДИВЕЛЪПМЪНТ ХОЛДИНГ АД</v>
      </c>
      <c r="B1098" s="595" t="str">
        <f t="shared" si="61"/>
        <v>121227792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26838</v>
      </c>
    </row>
    <row r="1099" spans="1:8">
      <c r="A1099" s="595" t="str">
        <f t="shared" si="60"/>
        <v>ИНДЪСТРИ ДИВЕЛЪПМЪНТ ХОЛДИНГ АД</v>
      </c>
      <c r="B1099" s="595" t="str">
        <f t="shared" si="61"/>
        <v>121227792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26838</v>
      </c>
    </row>
    <row r="1100" spans="1:8">
      <c r="A1100" s="595" t="str">
        <f t="shared" si="60"/>
        <v>ИНДЪСТРИ ДИВЕЛЪПМЪНТ ХОЛДИНГ АД</v>
      </c>
      <c r="B1100" s="595" t="str">
        <f t="shared" si="61"/>
        <v>121227792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ИНДЪСТРИ ДИВЕЛЪПМЪНТ ХОЛДИНГ АД</v>
      </c>
      <c r="B1101" s="595" t="str">
        <f t="shared" si="61"/>
        <v>121227792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ИНДЪСТРИ ДИВЕЛЪПМЪНТ ХОЛДИНГ АД</v>
      </c>
      <c r="B1102" s="595" t="str">
        <f t="shared" si="61"/>
        <v>121227792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ИНДЪСТРИ ДИВЕЛЪПМЪНТ ХОЛДИНГ АД</v>
      </c>
      <c r="B1103" s="595" t="str">
        <f t="shared" si="61"/>
        <v>121227792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ИНДЪСТРИ ДИВЕЛЪПМЪНТ ХОЛДИНГ АД</v>
      </c>
      <c r="B1104" s="595" t="str">
        <f t="shared" ref="B1104:B1167" si="64">pdeBulstat</f>
        <v>121227792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0</v>
      </c>
    </row>
    <row r="1105" spans="1:8">
      <c r="A1105" s="595" t="str">
        <f t="shared" si="63"/>
        <v>ИНДЪСТРИ ДИВЕЛЪПМЪНТ ХОЛДИНГ АД</v>
      </c>
      <c r="B1105" s="595" t="str">
        <f t="shared" si="64"/>
        <v>121227792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17835</v>
      </c>
    </row>
    <row r="1106" spans="1:8">
      <c r="A1106" s="595" t="str">
        <f t="shared" si="63"/>
        <v>ИНДЪСТРИ ДИВЕЛЪПМЪНТ ХОЛДИНГ АД</v>
      </c>
      <c r="B1106" s="595" t="str">
        <f t="shared" si="64"/>
        <v>121227792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92</v>
      </c>
    </row>
    <row r="1107" spans="1:8">
      <c r="A1107" s="595" t="str">
        <f t="shared" si="63"/>
        <v>ИНДЪСТРИ ДИВЕЛЪПМЪНТ ХОЛДИНГ АД</v>
      </c>
      <c r="B1107" s="595" t="str">
        <f t="shared" si="64"/>
        <v>121227792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ИНДЪСТРИ ДИВЕЛЪПМЪНТ ХОЛДИНГ АД</v>
      </c>
      <c r="B1108" s="595" t="str">
        <f t="shared" si="64"/>
        <v>121227792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44765</v>
      </c>
    </row>
    <row r="1109" spans="1:8">
      <c r="A1109" s="595" t="str">
        <f t="shared" si="63"/>
        <v>ИНДЪСТРИ ДИВЕЛЪПМЪНТ ХОЛДИНГ АД</v>
      </c>
      <c r="B1109" s="595" t="str">
        <f t="shared" si="64"/>
        <v>121227792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2868</v>
      </c>
    </row>
    <row r="1110" spans="1:8">
      <c r="A1110" s="595" t="str">
        <f t="shared" si="63"/>
        <v>ИНДЪСТРИ ДИВЕЛЪПМЪНТ ХОЛДИНГ АД</v>
      </c>
      <c r="B1110" s="595" t="str">
        <f t="shared" si="64"/>
        <v>121227792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ИНДЪСТРИ ДИВЕЛЪПМЪНТ ХОЛДИНГ АД</v>
      </c>
      <c r="B1111" s="595" t="str">
        <f t="shared" si="64"/>
        <v>121227792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ИНДЪСТРИ ДИВЕЛЪПМЪНТ ХОЛДИНГ АД</v>
      </c>
      <c r="B1112" s="595" t="str">
        <f t="shared" si="64"/>
        <v>121227792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ИНДЪСТРИ ДИВЕЛЪПМЪНТ ХОЛДИНГ АД</v>
      </c>
      <c r="B1113" s="595" t="str">
        <f t="shared" si="64"/>
        <v>121227792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ИНДЪСТРИ ДИВЕЛЪПМЪНТ ХОЛДИНГ АД</v>
      </c>
      <c r="B1114" s="595" t="str">
        <f t="shared" si="64"/>
        <v>121227792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ИНДЪСТРИ ДИВЕЛЪПМЪНТ ХОЛДИНГ АД</v>
      </c>
      <c r="B1115" s="595" t="str">
        <f t="shared" si="64"/>
        <v>121227792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ИНДЪСТРИ ДИВЕЛЪПМЪНТ ХОЛДИНГ АД</v>
      </c>
      <c r="B1116" s="595" t="str">
        <f t="shared" si="64"/>
        <v>121227792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ИНДЪСТРИ ДИВЕЛЪПМЪНТ ХОЛДИНГ АД</v>
      </c>
      <c r="B1117" s="595" t="str">
        <f t="shared" si="64"/>
        <v>121227792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ИНДЪСТРИ ДИВЕЛЪПМЪНТ ХОЛДИНГ АД</v>
      </c>
      <c r="B1118" s="595" t="str">
        <f t="shared" si="64"/>
        <v>121227792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ИНДЪСТРИ ДИВЕЛЪПМЪНТ ХОЛДИНГ АД</v>
      </c>
      <c r="B1119" s="595" t="str">
        <f t="shared" si="64"/>
        <v>121227792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ИНДЪСТРИ ДИВЕЛЪПМЪНТ ХОЛДИНГ АД</v>
      </c>
      <c r="B1120" s="595" t="str">
        <f t="shared" si="64"/>
        <v>121227792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ИНДЪСТРИ ДИВЕЛЪПМЪНТ ХОЛДИНГ АД</v>
      </c>
      <c r="B1121" s="595" t="str">
        <f t="shared" si="64"/>
        <v>121227792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ИНДЪСТРИ ДИВЕЛЪПМЪНТ ХОЛДИНГ АД</v>
      </c>
      <c r="B1122" s="595" t="str">
        <f t="shared" si="64"/>
        <v>121227792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ИНДЪСТРИ ДИВЕЛЪПМЪНТ ХОЛДИНГ АД</v>
      </c>
      <c r="B1123" s="595" t="str">
        <f t="shared" si="64"/>
        <v>121227792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ИНДЪСТРИ ДИВЕЛЪПМЪНТ ХОЛДИНГ АД</v>
      </c>
      <c r="B1124" s="595" t="str">
        <f t="shared" si="64"/>
        <v>121227792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ИНДЪСТРИ ДИВЕЛЪПМЪНТ ХОЛДИНГ АД</v>
      </c>
      <c r="B1125" s="595" t="str">
        <f t="shared" si="64"/>
        <v>121227792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ИНДЪСТРИ ДИВЕЛЪПМЪНТ ХОЛДИНГ АД</v>
      </c>
      <c r="B1126" s="595" t="str">
        <f t="shared" si="64"/>
        <v>121227792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ИНДЪСТРИ ДИВЕЛЪПМЪНТ ХОЛДИНГ АД</v>
      </c>
      <c r="B1127" s="595" t="str">
        <f t="shared" si="64"/>
        <v>121227792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ИНДЪСТРИ ДИВЕЛЪПМЪНТ ХОЛДИНГ АД</v>
      </c>
      <c r="B1128" s="595" t="str">
        <f t="shared" si="64"/>
        <v>121227792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ИНДЪСТРИ ДИВЕЛЪПМЪНТ ХОЛДИНГ АД</v>
      </c>
      <c r="B1129" s="595" t="str">
        <f t="shared" si="64"/>
        <v>121227792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ИНДЪСТРИ ДИВЕЛЪПМЪНТ ХОЛДИНГ АД</v>
      </c>
      <c r="B1130" s="595" t="str">
        <f t="shared" si="64"/>
        <v>121227792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ИНДЪСТРИ ДИВЕЛЪПМЪНТ ХОЛДИНГ АД</v>
      </c>
      <c r="B1131" s="595" t="str">
        <f t="shared" si="64"/>
        <v>121227792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ИНДЪСТРИ ДИВЕЛЪПМЪНТ ХОЛДИНГ АД</v>
      </c>
      <c r="B1132" s="595" t="str">
        <f t="shared" si="64"/>
        <v>121227792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ИНДЪСТРИ ДИВЕЛЪПМЪНТ ХОЛДИНГ АД</v>
      </c>
      <c r="B1133" s="595" t="str">
        <f t="shared" si="64"/>
        <v>121227792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ИНДЪСТРИ ДИВЕЛЪПМЪНТ ХОЛДИНГ АД</v>
      </c>
      <c r="B1134" s="595" t="str">
        <f t="shared" si="64"/>
        <v>121227792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ИНДЪСТРИ ДИВЕЛЪПМЪНТ ХОЛДИНГ АД</v>
      </c>
      <c r="B1135" s="595" t="str">
        <f t="shared" si="64"/>
        <v>121227792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ИНДЪСТРИ ДИВЕЛЪПМЪНТ ХОЛДИНГ АД</v>
      </c>
      <c r="B1136" s="595" t="str">
        <f t="shared" si="64"/>
        <v>121227792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47633</v>
      </c>
    </row>
    <row r="1137" spans="1:8">
      <c r="A1137" s="595" t="str">
        <f t="shared" si="63"/>
        <v>ИНДЪСТРИ ДИВЕЛЪПМЪНТ ХОЛДИНГ АД</v>
      </c>
      <c r="B1137" s="595" t="str">
        <f t="shared" si="64"/>
        <v>121227792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ИНДЪСТРИ ДИВЕЛЪПМЪНТ ХОЛДИНГ АД</v>
      </c>
      <c r="B1138" s="595" t="str">
        <f t="shared" si="64"/>
        <v>121227792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ИНДЪСТРИ ДИВЕЛЪПМЪНТ ХОЛДИНГ АД</v>
      </c>
      <c r="B1139" s="595" t="str">
        <f t="shared" si="64"/>
        <v>121227792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ИНДЪСТРИ ДИВЕЛЪПМЪНТ ХОЛДИНГ АД</v>
      </c>
      <c r="B1140" s="595" t="str">
        <f t="shared" si="64"/>
        <v>121227792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ИНДЪСТРИ ДИВЕЛЪПМЪНТ ХОЛДИНГ АД</v>
      </c>
      <c r="B1141" s="595" t="str">
        <f t="shared" si="64"/>
        <v>121227792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44658</v>
      </c>
    </row>
    <row r="1142" spans="1:8">
      <c r="A1142" s="595" t="str">
        <f t="shared" si="63"/>
        <v>ИНДЪСТРИ ДИВЕЛЪПМЪНТ ХОЛДИНГ АД</v>
      </c>
      <c r="B1142" s="595" t="str">
        <f t="shared" si="64"/>
        <v>121227792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44658</v>
      </c>
    </row>
    <row r="1143" spans="1:8">
      <c r="A1143" s="595" t="str">
        <f t="shared" si="63"/>
        <v>ИНДЪСТРИ ДИВЕЛЪПМЪНТ ХОЛДИНГ АД</v>
      </c>
      <c r="B1143" s="595" t="str">
        <f t="shared" si="64"/>
        <v>121227792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ИНДЪСТРИ ДИВЕЛЪПМЪНТ ХОЛДИНГ АД</v>
      </c>
      <c r="B1144" s="595" t="str">
        <f t="shared" si="64"/>
        <v>121227792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ИНДЪСТРИ ДИВЕЛЪПМЪНТ ХОЛДИНГ АД</v>
      </c>
      <c r="B1145" s="595" t="str">
        <f t="shared" si="64"/>
        <v>121227792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ИНДЪСТРИ ДИВЕЛЪПМЪНТ ХОЛДИНГ АД</v>
      </c>
      <c r="B1146" s="595" t="str">
        <f t="shared" si="64"/>
        <v>121227792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ИНДЪСТРИ ДИВЕЛЪПМЪНТ ХОЛДИНГ АД</v>
      </c>
      <c r="B1147" s="595" t="str">
        <f t="shared" si="64"/>
        <v>121227792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ИНДЪСТРИ ДИВЕЛЪПМЪНТ ХОЛДИНГ АД</v>
      </c>
      <c r="B1148" s="595" t="str">
        <f t="shared" si="64"/>
        <v>121227792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ИНДЪСТРИ ДИВЕЛЪПМЪНТ ХОЛДИНГ АД</v>
      </c>
      <c r="B1149" s="595" t="str">
        <f t="shared" si="64"/>
        <v>121227792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ИНДЪСТРИ ДИВЕЛЪПМЪНТ ХОЛДИНГ АД</v>
      </c>
      <c r="B1150" s="595" t="str">
        <f t="shared" si="64"/>
        <v>121227792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ИНДЪСТРИ ДИВЕЛЪПМЪНТ ХОЛДИНГ АД</v>
      </c>
      <c r="B1151" s="595" t="str">
        <f t="shared" si="64"/>
        <v>121227792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44658</v>
      </c>
    </row>
    <row r="1152" spans="1:8">
      <c r="A1152" s="595" t="str">
        <f t="shared" si="63"/>
        <v>ИНДЪСТРИ ДИВЕЛЪПМЪНТ ХОЛДИНГ АД</v>
      </c>
      <c r="B1152" s="595" t="str">
        <f t="shared" si="64"/>
        <v>121227792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ИНДЪСТРИ ДИВЕЛЪПМЪНТ ХОЛДИНГ АД</v>
      </c>
      <c r="B1153" s="595" t="str">
        <f t="shared" si="64"/>
        <v>121227792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ИНДЪСТРИ ДИВЕЛЪПМЪНТ ХОЛДИНГ АД</v>
      </c>
      <c r="B1154" s="595" t="str">
        <f t="shared" si="64"/>
        <v>121227792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ИНДЪСТРИ ДИВЕЛЪПМЪНТ ХОЛДИНГ АД</v>
      </c>
      <c r="B1155" s="595" t="str">
        <f t="shared" si="64"/>
        <v>121227792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ИНДЪСТРИ ДИВЕЛЪПМЪНТ ХОЛДИНГ АД</v>
      </c>
      <c r="B1156" s="595" t="str">
        <f t="shared" si="64"/>
        <v>121227792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ИНДЪСТРИ ДИВЕЛЪПМЪНТ ХОЛДИНГ АД</v>
      </c>
      <c r="B1157" s="595" t="str">
        <f t="shared" si="64"/>
        <v>121227792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94888</v>
      </c>
    </row>
    <row r="1158" spans="1:8">
      <c r="A1158" s="595" t="str">
        <f t="shared" si="63"/>
        <v>ИНДЪСТРИ ДИВЕЛЪПМЪНТ ХОЛДИНГ АД</v>
      </c>
      <c r="B1158" s="595" t="str">
        <f t="shared" si="64"/>
        <v>121227792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94888</v>
      </c>
    </row>
    <row r="1159" spans="1:8">
      <c r="A1159" s="595" t="str">
        <f t="shared" si="63"/>
        <v>ИНДЪСТРИ ДИВЕЛЪПМЪНТ ХОЛДИНГ АД</v>
      </c>
      <c r="B1159" s="595" t="str">
        <f t="shared" si="64"/>
        <v>121227792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ИНДЪСТРИ ДИВЕЛЪПМЪНТ ХОЛДИНГ АД</v>
      </c>
      <c r="B1160" s="595" t="str">
        <f t="shared" si="64"/>
        <v>121227792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ИНДЪСТРИ ДИВЕЛЪПМЪНТ ХОЛДИНГ АД</v>
      </c>
      <c r="B1161" s="595" t="str">
        <f t="shared" si="64"/>
        <v>121227792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ИНДЪСТРИ ДИВЕЛЪПМЪНТ ХОЛДИНГ АД</v>
      </c>
      <c r="B1162" s="595" t="str">
        <f t="shared" si="64"/>
        <v>121227792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ИНДЪСТРИ ДИВЕЛЪПМЪНТ ХОЛДИНГ АД</v>
      </c>
      <c r="B1163" s="595" t="str">
        <f t="shared" si="64"/>
        <v>121227792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ИНДЪСТРИ ДИВЕЛЪПМЪНТ ХОЛДИНГ АД</v>
      </c>
      <c r="B1164" s="595" t="str">
        <f t="shared" si="64"/>
        <v>121227792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ИНДЪСТРИ ДИВЕЛЪПМЪНТ ХОЛДИНГ АД</v>
      </c>
      <c r="B1165" s="595" t="str">
        <f t="shared" si="64"/>
        <v>121227792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ИНДЪСТРИ ДИВЕЛЪПМЪНТ ХОЛДИНГ АД</v>
      </c>
      <c r="B1166" s="595" t="str">
        <f t="shared" si="64"/>
        <v>121227792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ИНДЪСТРИ ДИВЕЛЪПМЪНТ ХОЛДИНГ АД</v>
      </c>
      <c r="B1167" s="595" t="str">
        <f t="shared" si="64"/>
        <v>121227792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23872</v>
      </c>
    </row>
    <row r="1168" spans="1:8">
      <c r="A1168" s="595" t="str">
        <f t="shared" ref="A1168:A1195" si="66">pdeName</f>
        <v>ИНДЪСТРИ ДИВЕЛЪПМЪНТ ХОЛДИНГ АД</v>
      </c>
      <c r="B1168" s="595" t="str">
        <f t="shared" ref="B1168:B1195" si="67">pdeBulstat</f>
        <v>121227792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23872</v>
      </c>
    </row>
    <row r="1169" spans="1:8">
      <c r="A1169" s="595" t="str">
        <f t="shared" si="66"/>
        <v>ИНДЪСТРИ ДИВЕЛЪПМЪНТ ХОЛДИНГ АД</v>
      </c>
      <c r="B1169" s="595" t="str">
        <f t="shared" si="67"/>
        <v>121227792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ИНДЪСТРИ ДИВЕЛЪПМЪНТ ХОЛДИНГ АД</v>
      </c>
      <c r="B1170" s="595" t="str">
        <f t="shared" si="67"/>
        <v>121227792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ИНДЪСТРИ ДИВЕЛЪПМЪНТ ХОЛДИНГ АД</v>
      </c>
      <c r="B1171" s="595" t="str">
        <f t="shared" si="67"/>
        <v>121227792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ИНДЪСТРИ ДИВЕЛЪПМЪНТ ХОЛДИНГ АД</v>
      </c>
      <c r="B1172" s="595" t="str">
        <f t="shared" si="67"/>
        <v>121227792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ИНДЪСТРИ ДИВЕЛЪПМЪНТ ХОЛДИНГ АД</v>
      </c>
      <c r="B1173" s="595" t="str">
        <f t="shared" si="67"/>
        <v>121227792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ИНДЪСТРИ ДИВЕЛЪПМЪНТ ХОЛДИНГ АД</v>
      </c>
      <c r="B1174" s="595" t="str">
        <f t="shared" si="67"/>
        <v>121227792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ИНДЪСТРИ ДИВЕЛЪПМЪНТ ХОЛДИНГ АД</v>
      </c>
      <c r="B1175" s="595" t="str">
        <f t="shared" si="67"/>
        <v>121227792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ИНДЪСТРИ ДИВЕЛЪПМЪНТ ХОЛДИНГ АД</v>
      </c>
      <c r="B1176" s="595" t="str">
        <f t="shared" si="67"/>
        <v>121227792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ИНДЪСТРИ ДИВЕЛЪПМЪНТ ХОЛДИНГ АД</v>
      </c>
      <c r="B1177" s="595" t="str">
        <f t="shared" si="67"/>
        <v>121227792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ИНДЪСТРИ ДИВЕЛЪПМЪНТ ХОЛДИНГ АД</v>
      </c>
      <c r="B1178" s="595" t="str">
        <f t="shared" si="67"/>
        <v>121227792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118760</v>
      </c>
    </row>
    <row r="1179" spans="1:8">
      <c r="A1179" s="595" t="str">
        <f t="shared" si="66"/>
        <v>ИНДЪСТРИ ДИВЕЛЪПМЪНТ ХОЛДИНГ АД</v>
      </c>
      <c r="B1179" s="595" t="str">
        <f t="shared" si="67"/>
        <v>121227792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163418</v>
      </c>
    </row>
    <row r="1180" spans="1:8">
      <c r="A1180" s="595" t="str">
        <f t="shared" si="66"/>
        <v>ИНДЪСТРИ ДИВЕЛЪПМЪНТ ХОЛДИНГ АД</v>
      </c>
      <c r="B1180" s="595" t="str">
        <f t="shared" si="67"/>
        <v>121227792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ИНДЪСТРИ ДИВЕЛЪПМЪНТ ХОЛДИНГ АД</v>
      </c>
      <c r="B1181" s="595" t="str">
        <f t="shared" si="67"/>
        <v>121227792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ИНДЪСТРИ ДИВЕЛЪПМЪНТ ХОЛДИНГ АД</v>
      </c>
      <c r="B1182" s="595" t="str">
        <f t="shared" si="67"/>
        <v>121227792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ИНДЪСТРИ ДИВЕЛЪПМЪНТ ХОЛДИНГ АД</v>
      </c>
      <c r="B1183" s="595" t="str">
        <f t="shared" si="67"/>
        <v>121227792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ИНДЪСТРИ ДИВЕЛЪПМЪНТ ХОЛДИНГ АД</v>
      </c>
      <c r="B1184" s="595" t="str">
        <f t="shared" si="67"/>
        <v>121227792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ИНДЪСТРИ ДИВЕЛЪПМЪНТ ХОЛДИНГ АД</v>
      </c>
      <c r="B1185" s="595" t="str">
        <f t="shared" si="67"/>
        <v>121227792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ИНДЪСТРИ ДИВЕЛЪПМЪНТ ХОЛДИНГ АД</v>
      </c>
      <c r="B1186" s="595" t="str">
        <f t="shared" si="67"/>
        <v>121227792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ИНДЪСТРИ ДИВЕЛЪПМЪНТ ХОЛДИНГ АД</v>
      </c>
      <c r="B1187" s="595" t="str">
        <f t="shared" si="67"/>
        <v>121227792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ИНДЪСТРИ ДИВЕЛЪПМЪНТ ХОЛДИНГ АД</v>
      </c>
      <c r="B1188" s="595" t="str">
        <f t="shared" si="67"/>
        <v>121227792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ИНДЪСТРИ ДИВЕЛЪПМЪНТ ХОЛДИНГ АД</v>
      </c>
      <c r="B1189" s="595" t="str">
        <f t="shared" si="67"/>
        <v>121227792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ИНДЪСТРИ ДИВЕЛЪПМЪНТ ХОЛДИНГ АД</v>
      </c>
      <c r="B1190" s="595" t="str">
        <f t="shared" si="67"/>
        <v>121227792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ИНДЪСТРИ ДИВЕЛЪПМЪНТ ХОЛДИНГ АД</v>
      </c>
      <c r="B1191" s="595" t="str">
        <f t="shared" si="67"/>
        <v>121227792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ИНДЪСТРИ ДИВЕЛЪПМЪНТ ХОЛДИНГ АД</v>
      </c>
      <c r="B1192" s="595" t="str">
        <f t="shared" si="67"/>
        <v>121227792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ИНДЪСТРИ ДИВЕЛЪПМЪНТ ХОЛДИНГ АД</v>
      </c>
      <c r="B1193" s="595" t="str">
        <f t="shared" si="67"/>
        <v>121227792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ИНДЪСТРИ ДИВЕЛЪПМЪНТ ХОЛДИНГ АД</v>
      </c>
      <c r="B1194" s="595" t="str">
        <f t="shared" si="67"/>
        <v>121227792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ИНДЪСТРИ ДИВЕЛЪПМЪНТ ХОЛДИНГ АД</v>
      </c>
      <c r="B1195" s="595" t="str">
        <f t="shared" si="67"/>
        <v>121227792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2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ИНДЪСТРИ ДИВЕЛЪПМЪНТ ХОЛДИНГ АД</v>
      </c>
      <c r="B1197" s="595" t="str">
        <f t="shared" ref="B1197:B1228" si="70">pdeBulstat</f>
        <v>121227792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451008</v>
      </c>
    </row>
    <row r="1198" spans="1:8">
      <c r="A1198" s="595" t="str">
        <f t="shared" si="69"/>
        <v>ИНДЪСТРИ ДИВЕЛЪПМЪНТ ХОЛДИНГ АД</v>
      </c>
      <c r="B1198" s="595" t="str">
        <f t="shared" si="70"/>
        <v>121227792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150373</v>
      </c>
    </row>
    <row r="1199" spans="1:8">
      <c r="A1199" s="595" t="str">
        <f t="shared" si="69"/>
        <v>ИНДЪСТРИ ДИВЕЛЪПМЪНТ ХОЛДИНГ АД</v>
      </c>
      <c r="B1199" s="595" t="str">
        <f t="shared" si="70"/>
        <v>121227792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ИНДЪСТРИ ДИВЕЛЪПМЪНТ ХОЛДИНГ АД</v>
      </c>
      <c r="B1200" s="595" t="str">
        <f t="shared" si="70"/>
        <v>121227792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835000</v>
      </c>
    </row>
    <row r="1201" spans="1:8">
      <c r="A1201" s="595" t="str">
        <f t="shared" si="69"/>
        <v>ИНДЪСТРИ ДИВЕЛЪПМЪНТ ХОЛДИНГ АД</v>
      </c>
      <c r="B1201" s="595" t="str">
        <f t="shared" si="70"/>
        <v>121227792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70000</v>
      </c>
    </row>
    <row r="1202" spans="1:8">
      <c r="A1202" s="595" t="str">
        <f t="shared" si="69"/>
        <v>ИНДЪСТРИ ДИВЕЛЪПМЪНТ ХОЛДИНГ АД</v>
      </c>
      <c r="B1202" s="595" t="str">
        <f t="shared" si="70"/>
        <v>121227792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1506381</v>
      </c>
    </row>
    <row r="1203" spans="1:8">
      <c r="A1203" s="595" t="str">
        <f t="shared" si="69"/>
        <v>ИНДЪСТРИ ДИВЕЛЪПМЪНТ ХОЛДИНГ АД</v>
      </c>
      <c r="B1203" s="595" t="str">
        <f t="shared" si="70"/>
        <v>121227792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6777888</v>
      </c>
    </row>
    <row r="1204" spans="1:8">
      <c r="A1204" s="595" t="str">
        <f t="shared" si="69"/>
        <v>ИНДЪСТРИ ДИВЕЛЪПМЪНТ ХОЛДИНГ АД</v>
      </c>
      <c r="B1204" s="595" t="str">
        <f t="shared" si="70"/>
        <v>121227792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ИНДЪСТРИ ДИВЕЛЪПМЪНТ ХОЛДИНГ АД</v>
      </c>
      <c r="B1205" s="595" t="str">
        <f t="shared" si="70"/>
        <v>121227792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1819</v>
      </c>
    </row>
    <row r="1206" spans="1:8">
      <c r="A1206" s="595" t="str">
        <f t="shared" si="69"/>
        <v>ИНДЪСТРИ ДИВЕЛЪПМЪНТ ХОЛДИНГ АД</v>
      </c>
      <c r="B1206" s="595" t="str">
        <f t="shared" si="70"/>
        <v>121227792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ИНДЪСТРИ ДИВЕЛЪПМЪНТ ХОЛДИНГ АД</v>
      </c>
      <c r="B1207" s="595" t="str">
        <f t="shared" si="70"/>
        <v>121227792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ИНДЪСТРИ ДИВЕЛЪПМЪНТ ХОЛДИНГ АД</v>
      </c>
      <c r="B1208" s="595" t="str">
        <f t="shared" si="70"/>
        <v>121227792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ИНДЪСТРИ ДИВЕЛЪПМЪНТ ХОЛДИНГ АД</v>
      </c>
      <c r="B1209" s="595" t="str">
        <f t="shared" si="70"/>
        <v>121227792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1291656</v>
      </c>
    </row>
    <row r="1210" spans="1:8">
      <c r="A1210" s="595" t="str">
        <f t="shared" si="69"/>
        <v>ИНДЪСТРИ ДИВЕЛЪПМЪНТ ХОЛДИНГ АД</v>
      </c>
      <c r="B1210" s="595" t="str">
        <f t="shared" si="70"/>
        <v>121227792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8071363</v>
      </c>
    </row>
    <row r="1211" spans="1:8">
      <c r="A1211" s="595" t="str">
        <f t="shared" si="69"/>
        <v>ИНДЪСТРИ ДИВЕЛЪПМЪНТ ХОЛДИНГ АД</v>
      </c>
      <c r="B1211" s="595" t="str">
        <f t="shared" si="70"/>
        <v>121227792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ИНДЪСТРИ ДИВЕЛЪПМЪНТ ХОЛДИНГ АД</v>
      </c>
      <c r="B1212" s="595" t="str">
        <f t="shared" si="70"/>
        <v>121227792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ИНДЪСТРИ ДИВЕЛЪПМЪНТ ХОЛДИНГ АД</v>
      </c>
      <c r="B1213" s="595" t="str">
        <f t="shared" si="70"/>
        <v>121227792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ИНДЪСТРИ ДИВЕЛЪПМЪНТ ХОЛДИНГ АД</v>
      </c>
      <c r="B1214" s="595" t="str">
        <f t="shared" si="70"/>
        <v>121227792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ИНДЪСТРИ ДИВЕЛЪПМЪНТ ХОЛДИНГ АД</v>
      </c>
      <c r="B1215" s="595" t="str">
        <f t="shared" si="70"/>
        <v>121227792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ИНДЪСТРИ ДИВЕЛЪПМЪНТ ХОЛДИНГ АД</v>
      </c>
      <c r="B1216" s="595" t="str">
        <f t="shared" si="70"/>
        <v>121227792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ИНДЪСТРИ ДИВЕЛЪПМЪНТ ХОЛДИНГ АД</v>
      </c>
      <c r="B1217" s="595" t="str">
        <f t="shared" si="70"/>
        <v>121227792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ИНДЪСТРИ ДИВЕЛЪПМЪНТ ХОЛДИНГ АД</v>
      </c>
      <c r="B1218" s="595" t="str">
        <f t="shared" si="70"/>
        <v>121227792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ИНДЪСТРИ ДИВЕЛЪПМЪНТ ХОЛДИНГ АД</v>
      </c>
      <c r="B1219" s="595" t="str">
        <f t="shared" si="70"/>
        <v>121227792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ИНДЪСТРИ ДИВЕЛЪПМЪНТ ХОЛДИНГ АД</v>
      </c>
      <c r="B1220" s="595" t="str">
        <f t="shared" si="70"/>
        <v>121227792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ИНДЪСТРИ ДИВЕЛЪПМЪНТ ХОЛДИНГ АД</v>
      </c>
      <c r="B1221" s="595" t="str">
        <f t="shared" si="70"/>
        <v>121227792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ИНДЪСТРИ ДИВЕЛЪПМЪНТ ХОЛДИНГ АД</v>
      </c>
      <c r="B1222" s="595" t="str">
        <f t="shared" si="70"/>
        <v>121227792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ИНДЪСТРИ ДИВЕЛЪПМЪНТ ХОЛДИНГ АД</v>
      </c>
      <c r="B1223" s="595" t="str">
        <f t="shared" si="70"/>
        <v>121227792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ИНДЪСТРИ ДИВЕЛЪПМЪНТ ХОЛДИНГ АД</v>
      </c>
      <c r="B1224" s="595" t="str">
        <f t="shared" si="70"/>
        <v>121227792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ИНДЪСТРИ ДИВЕЛЪПМЪНТ ХОЛДИНГ АД</v>
      </c>
      <c r="B1225" s="595" t="str">
        <f t="shared" si="70"/>
        <v>121227792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ИНДЪСТРИ ДИВЕЛЪПМЪНТ ХОЛДИНГ АД</v>
      </c>
      <c r="B1226" s="595" t="str">
        <f t="shared" si="70"/>
        <v>121227792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ИНДЪСТРИ ДИВЕЛЪПМЪНТ ХОЛДИНГ АД</v>
      </c>
      <c r="B1227" s="595" t="str">
        <f t="shared" si="70"/>
        <v>121227792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ИНДЪСТРИ ДИВЕЛЪПМЪНТ ХОЛДИНГ АД</v>
      </c>
      <c r="B1228" s="595" t="str">
        <f t="shared" si="70"/>
        <v>121227792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ИНДЪСТРИ ДИВЕЛЪПМЪНТ ХОЛДИНГ АД</v>
      </c>
      <c r="B1229" s="595" t="str">
        <f t="shared" ref="B1229:B1260" si="73">pdeBulstat</f>
        <v>121227792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ИНДЪСТРИ ДИВЕЛЪПМЪНТ ХОЛДИНГ АД</v>
      </c>
      <c r="B1230" s="595" t="str">
        <f t="shared" si="73"/>
        <v>121227792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ИНДЪСТРИ ДИВЕЛЪПМЪНТ ХОЛДИНГ АД</v>
      </c>
      <c r="B1231" s="595" t="str">
        <f t="shared" si="73"/>
        <v>121227792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ИНДЪСТРИ ДИВЕЛЪПМЪНТ ХОЛДИНГ АД</v>
      </c>
      <c r="B1232" s="595" t="str">
        <f t="shared" si="73"/>
        <v>121227792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ИНДЪСТРИ ДИВЕЛЪПМЪНТ ХОЛДИНГ АД</v>
      </c>
      <c r="B1233" s="595" t="str">
        <f t="shared" si="73"/>
        <v>121227792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ИНДЪСТРИ ДИВЕЛЪПМЪНТ ХОЛДИНГ АД</v>
      </c>
      <c r="B1234" s="595" t="str">
        <f t="shared" si="73"/>
        <v>121227792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ИНДЪСТРИ ДИВЕЛЪПМЪНТ ХОЛДИНГ АД</v>
      </c>
      <c r="B1235" s="595" t="str">
        <f t="shared" si="73"/>
        <v>121227792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ИНДЪСТРИ ДИВЕЛЪПМЪНТ ХОЛДИНГ АД</v>
      </c>
      <c r="B1236" s="595" t="str">
        <f t="shared" si="73"/>
        <v>121227792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ИНДЪСТРИ ДИВЕЛЪПМЪНТ ХОЛДИНГ АД</v>
      </c>
      <c r="B1237" s="595" t="str">
        <f t="shared" si="73"/>
        <v>121227792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ИНДЪСТРИ ДИВЕЛЪПМЪНТ ХОЛДИНГ АД</v>
      </c>
      <c r="B1238" s="595" t="str">
        <f t="shared" si="73"/>
        <v>121227792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ИНДЪСТРИ ДИВЕЛЪПМЪНТ ХОЛДИНГ АД</v>
      </c>
      <c r="B1239" s="595" t="str">
        <f t="shared" si="73"/>
        <v>121227792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3869</v>
      </c>
    </row>
    <row r="1240" spans="1:8">
      <c r="A1240" s="595" t="str">
        <f t="shared" si="72"/>
        <v>ИНДЪСТРИ ДИВЕЛЪПМЪНТ ХОЛДИНГ АД</v>
      </c>
      <c r="B1240" s="595" t="str">
        <f t="shared" si="73"/>
        <v>121227792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775</v>
      </c>
    </row>
    <row r="1241" spans="1:8">
      <c r="A1241" s="595" t="str">
        <f t="shared" si="72"/>
        <v>ИНДЪСТРИ ДИВЕЛЪПМЪНТ ХОЛДИНГ АД</v>
      </c>
      <c r="B1241" s="595" t="str">
        <f t="shared" si="73"/>
        <v>121227792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ИНДЪСТРИ ДИВЕЛЪПМЪНТ ХОЛДИНГ АД</v>
      </c>
      <c r="B1242" s="595" t="str">
        <f t="shared" si="73"/>
        <v>121227792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1617</v>
      </c>
    </row>
    <row r="1243" spans="1:8">
      <c r="A1243" s="595" t="str">
        <f t="shared" si="72"/>
        <v>ИНДЪСТРИ ДИВЕЛЪПМЪНТ ХОЛДИНГ АД</v>
      </c>
      <c r="B1243" s="595" t="str">
        <f t="shared" si="73"/>
        <v>121227792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29</v>
      </c>
    </row>
    <row r="1244" spans="1:8">
      <c r="A1244" s="595" t="str">
        <f t="shared" si="72"/>
        <v>ИНДЪСТРИ ДИВЕЛЪПМЪНТ ХОЛДИНГ АД</v>
      </c>
      <c r="B1244" s="595" t="str">
        <f t="shared" si="73"/>
        <v>121227792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6290</v>
      </c>
    </row>
    <row r="1245" spans="1:8">
      <c r="A1245" s="595" t="str">
        <f t="shared" si="72"/>
        <v>ИНДЪСТРИ ДИВЕЛЪПМЪНТ ХОЛДИНГ АД</v>
      </c>
      <c r="B1245" s="595" t="str">
        <f t="shared" si="73"/>
        <v>121227792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22605</v>
      </c>
    </row>
    <row r="1246" spans="1:8">
      <c r="A1246" s="595" t="str">
        <f t="shared" si="72"/>
        <v>ИНДЪСТРИ ДИВЕЛЪПМЪНТ ХОЛДИНГ АД</v>
      </c>
      <c r="B1246" s="595" t="str">
        <f t="shared" si="73"/>
        <v>121227792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ИНДЪСТРИ ДИВЕЛЪПМЪНТ ХОЛДИНГ АД</v>
      </c>
      <c r="B1247" s="595" t="str">
        <f t="shared" si="73"/>
        <v>121227792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1902</v>
      </c>
    </row>
    <row r="1248" spans="1:8">
      <c r="A1248" s="595" t="str">
        <f t="shared" si="72"/>
        <v>ИНДЪСТРИ ДИВЕЛЪПМЪНТ ХОЛДИНГ АД</v>
      </c>
      <c r="B1248" s="595" t="str">
        <f t="shared" si="73"/>
        <v>121227792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ИНДЪСТРИ ДИВЕЛЪПМЪНТ ХОЛДИНГ АД</v>
      </c>
      <c r="B1249" s="595" t="str">
        <f t="shared" si="73"/>
        <v>121227792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ИНДЪСТРИ ДИВЕЛЪПМЪНТ ХОЛДИНГ АД</v>
      </c>
      <c r="B1250" s="595" t="str">
        <f t="shared" si="73"/>
        <v>121227792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ИНДЪСТРИ ДИВЕЛЪПМЪНТ ХОЛДИНГ АД</v>
      </c>
      <c r="B1251" s="595" t="str">
        <f t="shared" si="73"/>
        <v>121227792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34442</v>
      </c>
    </row>
    <row r="1252" spans="1:8">
      <c r="A1252" s="595" t="str">
        <f t="shared" si="72"/>
        <v>ИНДЪСТРИ ДИВЕЛЪПМЪНТ ХОЛДИНГ АД</v>
      </c>
      <c r="B1252" s="595" t="str">
        <f t="shared" si="73"/>
        <v>121227792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58949</v>
      </c>
    </row>
    <row r="1253" spans="1:8">
      <c r="A1253" s="595" t="str">
        <f t="shared" si="72"/>
        <v>ИНДЪСТРИ ДИВЕЛЪПМЪНТ ХОЛДИНГ АД</v>
      </c>
      <c r="B1253" s="595" t="str">
        <f t="shared" si="73"/>
        <v>121227792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1594</v>
      </c>
    </row>
    <row r="1254" spans="1:8">
      <c r="A1254" s="595" t="str">
        <f t="shared" si="72"/>
        <v>ИНДЪСТРИ ДИВЕЛЪПМЪНТ ХОЛДИНГ АД</v>
      </c>
      <c r="B1254" s="595" t="str">
        <f t="shared" si="73"/>
        <v>121227792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27</v>
      </c>
    </row>
    <row r="1255" spans="1:8">
      <c r="A1255" s="595" t="str">
        <f t="shared" si="72"/>
        <v>ИНДЪСТРИ ДИВЕЛЪПМЪНТ ХОЛДИНГ АД</v>
      </c>
      <c r="B1255" s="595" t="str">
        <f t="shared" si="73"/>
        <v>121227792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ИНДЪСТРИ ДИВЕЛЪПМЪНТ ХОЛДИНГ АД</v>
      </c>
      <c r="B1256" s="595" t="str">
        <f t="shared" si="73"/>
        <v>121227792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11</v>
      </c>
    </row>
    <row r="1257" spans="1:8">
      <c r="A1257" s="595" t="str">
        <f t="shared" si="72"/>
        <v>ИНДЪСТРИ ДИВЕЛЪПМЪНТ ХОЛДИНГ АД</v>
      </c>
      <c r="B1257" s="595" t="str">
        <f t="shared" si="73"/>
        <v>121227792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8</v>
      </c>
    </row>
    <row r="1258" spans="1:8">
      <c r="A1258" s="595" t="str">
        <f t="shared" si="72"/>
        <v>ИНДЪСТРИ ДИВЕЛЪПМЪНТ ХОЛДИНГ АД</v>
      </c>
      <c r="B1258" s="595" t="str">
        <f t="shared" si="73"/>
        <v>121227792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1640</v>
      </c>
    </row>
    <row r="1259" spans="1:8">
      <c r="A1259" s="595" t="str">
        <f t="shared" si="72"/>
        <v>ИНДЪСТРИ ДИВЕЛЪПМЪНТ ХОЛДИНГ АД</v>
      </c>
      <c r="B1259" s="595" t="str">
        <f t="shared" si="73"/>
        <v>121227792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1890</v>
      </c>
    </row>
    <row r="1260" spans="1:8">
      <c r="A1260" s="595" t="str">
        <f t="shared" si="72"/>
        <v>ИНДЪСТРИ ДИВЕЛЪПМЪНТ ХОЛДИНГ АД</v>
      </c>
      <c r="B1260" s="595" t="str">
        <f t="shared" si="73"/>
        <v>121227792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ИНДЪСТРИ ДИВЕЛЪПМЪНТ ХОЛДИНГ АД</v>
      </c>
      <c r="B1261" s="595" t="str">
        <f t="shared" ref="B1261:B1294" si="76">pdeBulstat</f>
        <v>121227792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203</v>
      </c>
    </row>
    <row r="1262" spans="1:8">
      <c r="A1262" s="595" t="str">
        <f t="shared" si="75"/>
        <v>ИНДЪСТРИ ДИВЕЛЪПМЪНТ ХОЛДИНГ АД</v>
      </c>
      <c r="B1262" s="595" t="str">
        <f t="shared" si="76"/>
        <v>121227792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ИНДЪСТРИ ДИВЕЛЪПМЪНТ ХОЛДИНГ АД</v>
      </c>
      <c r="B1263" s="595" t="str">
        <f t="shared" si="76"/>
        <v>121227792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ИНДЪСТРИ ДИВЕЛЪПМЪНТ ХОЛДИНГ АД</v>
      </c>
      <c r="B1264" s="595" t="str">
        <f t="shared" si="76"/>
        <v>121227792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ИНДЪСТРИ ДИВЕЛЪПМЪНТ ХОЛДИНГ АД</v>
      </c>
      <c r="B1265" s="595" t="str">
        <f t="shared" si="76"/>
        <v>121227792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1241</v>
      </c>
    </row>
    <row r="1266" spans="1:8">
      <c r="A1266" s="595" t="str">
        <f t="shared" si="75"/>
        <v>ИНДЪСТРИ ДИВЕЛЪПМЪНТ ХОЛДИНГ АД</v>
      </c>
      <c r="B1266" s="595" t="str">
        <f t="shared" si="76"/>
        <v>121227792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3334</v>
      </c>
    </row>
    <row r="1267" spans="1:8">
      <c r="A1267" s="595" t="str">
        <f t="shared" si="75"/>
        <v>ИНДЪСТРИ ДИВЕЛЪПМЪНТ ХОЛДИНГ АД</v>
      </c>
      <c r="B1267" s="595" t="str">
        <f t="shared" si="76"/>
        <v>121227792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723</v>
      </c>
    </row>
    <row r="1268" spans="1:8">
      <c r="A1268" s="595" t="str">
        <f t="shared" si="75"/>
        <v>ИНДЪСТРИ ДИВЕЛЪПМЪНТ ХОЛДИНГ АД</v>
      </c>
      <c r="B1268" s="595" t="str">
        <f t="shared" si="76"/>
        <v>121227792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8</v>
      </c>
    </row>
    <row r="1269" spans="1:8">
      <c r="A1269" s="595" t="str">
        <f t="shared" si="75"/>
        <v>ИНДЪСТРИ ДИВЕЛЪПМЪНТ ХОЛДИНГ АД</v>
      </c>
      <c r="B1269" s="595" t="str">
        <f t="shared" si="76"/>
        <v>121227792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ИНДЪСТРИ ДИВЕЛЪПМЪНТ ХОЛДИНГ АД</v>
      </c>
      <c r="B1270" s="595" t="str">
        <f t="shared" si="76"/>
        <v>121227792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6</v>
      </c>
    </row>
    <row r="1271" spans="1:8">
      <c r="A1271" s="595" t="str">
        <f t="shared" si="75"/>
        <v>ИНДЪСТРИ ДИВЕЛЪПМЪНТ ХОЛДИНГ АД</v>
      </c>
      <c r="B1271" s="595" t="str">
        <f t="shared" si="76"/>
        <v>121227792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6</v>
      </c>
    </row>
    <row r="1272" spans="1:8">
      <c r="A1272" s="595" t="str">
        <f t="shared" si="75"/>
        <v>ИНДЪСТРИ ДИВЕЛЪПМЪНТ ХОЛДИНГ АД</v>
      </c>
      <c r="B1272" s="595" t="str">
        <f t="shared" si="76"/>
        <v>121227792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743</v>
      </c>
    </row>
    <row r="1273" spans="1:8">
      <c r="A1273" s="595" t="str">
        <f t="shared" si="75"/>
        <v>ИНДЪСТРИ ДИВЕЛЪПМЪНТ ХОЛДИНГ АД</v>
      </c>
      <c r="B1273" s="595" t="str">
        <f t="shared" si="76"/>
        <v>121227792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387</v>
      </c>
    </row>
    <row r="1274" spans="1:8">
      <c r="A1274" s="595" t="str">
        <f t="shared" si="75"/>
        <v>ИНДЪСТРИ ДИВЕЛЪПМЪНТ ХОЛДИНГ АД</v>
      </c>
      <c r="B1274" s="595" t="str">
        <f t="shared" si="76"/>
        <v>121227792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ИНДЪСТРИ ДИВЕЛЪПМЪНТ ХОЛДИНГ АД</v>
      </c>
      <c r="B1275" s="595" t="str">
        <f t="shared" si="76"/>
        <v>121227792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156</v>
      </c>
    </row>
    <row r="1276" spans="1:8">
      <c r="A1276" s="595" t="str">
        <f t="shared" si="75"/>
        <v>ИНДЪСТРИ ДИВЕЛЪПМЪНТ ХОЛДИНГ АД</v>
      </c>
      <c r="B1276" s="595" t="str">
        <f t="shared" si="76"/>
        <v>121227792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ИНДЪСТРИ ДИВЕЛЪПМЪНТ ХОЛДИНГ АД</v>
      </c>
      <c r="B1277" s="595" t="str">
        <f t="shared" si="76"/>
        <v>121227792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ИНДЪСТРИ ДИВЕЛЪПМЪНТ ХОЛДИНГ АД</v>
      </c>
      <c r="B1278" s="595" t="str">
        <f t="shared" si="76"/>
        <v>121227792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ИНДЪСТРИ ДИВЕЛЪПМЪНТ ХОЛДИНГ АД</v>
      </c>
      <c r="B1279" s="595" t="str">
        <f t="shared" si="76"/>
        <v>121227792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11</v>
      </c>
    </row>
    <row r="1280" spans="1:8">
      <c r="A1280" s="595" t="str">
        <f t="shared" si="75"/>
        <v>ИНДЪСТРИ ДИВЕЛЪПМЪНТ ХОЛДИНГ АД</v>
      </c>
      <c r="B1280" s="595" t="str">
        <f t="shared" si="76"/>
        <v>121227792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554</v>
      </c>
    </row>
    <row r="1281" spans="1:8">
      <c r="A1281" s="595" t="str">
        <f t="shared" si="75"/>
        <v>ИНДЪСТРИ ДИВЕЛЪПМЪНТ ХОЛДИНГ АД</v>
      </c>
      <c r="B1281" s="595" t="str">
        <f t="shared" si="76"/>
        <v>121227792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4740</v>
      </c>
    </row>
    <row r="1282" spans="1:8">
      <c r="A1282" s="595" t="str">
        <f t="shared" si="75"/>
        <v>ИНДЪСТРИ ДИВЕЛЪПМЪНТ ХОЛДИНГ АД</v>
      </c>
      <c r="B1282" s="595" t="str">
        <f t="shared" si="76"/>
        <v>121227792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794</v>
      </c>
    </row>
    <row r="1283" spans="1:8">
      <c r="A1283" s="595" t="str">
        <f t="shared" si="75"/>
        <v>ИНДЪСТРИ ДИВЕЛЪПМЪНТ ХОЛДИНГ АД</v>
      </c>
      <c r="B1283" s="595" t="str">
        <f t="shared" si="76"/>
        <v>121227792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ИНДЪСТРИ ДИВЕЛЪПМЪНТ ХОЛДИНГ АД</v>
      </c>
      <c r="B1284" s="595" t="str">
        <f t="shared" si="76"/>
        <v>121227792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1622</v>
      </c>
    </row>
    <row r="1285" spans="1:8">
      <c r="A1285" s="595" t="str">
        <f t="shared" si="75"/>
        <v>ИНДЪСТРИ ДИВЕЛЪПМЪНТ ХОЛДИНГ АД</v>
      </c>
      <c r="B1285" s="595" t="str">
        <f t="shared" si="76"/>
        <v>121227792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31</v>
      </c>
    </row>
    <row r="1286" spans="1:8">
      <c r="A1286" s="595" t="str">
        <f t="shared" si="75"/>
        <v>ИНДЪСТРИ ДИВЕЛЪПМЪНТ ХОЛДИНГ АД</v>
      </c>
      <c r="B1286" s="595" t="str">
        <f t="shared" si="76"/>
        <v>121227792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7187</v>
      </c>
    </row>
    <row r="1287" spans="1:8">
      <c r="A1287" s="595" t="str">
        <f t="shared" si="75"/>
        <v>ИНДЪСТРИ ДИВЕЛЪПМЪНТ ХОЛДИНГ АД</v>
      </c>
      <c r="B1287" s="595" t="str">
        <f t="shared" si="76"/>
        <v>121227792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24108</v>
      </c>
    </row>
    <row r="1288" spans="1:8">
      <c r="A1288" s="595" t="str">
        <f t="shared" si="75"/>
        <v>ИНДЪСТРИ ДИВЕЛЪПМЪНТ ХОЛДИНГ АД</v>
      </c>
      <c r="B1288" s="595" t="str">
        <f t="shared" si="76"/>
        <v>121227792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ИНДЪСТРИ ДИВЕЛЪПМЪНТ ХОЛДИНГ АД</v>
      </c>
      <c r="B1289" s="595" t="str">
        <f t="shared" si="76"/>
        <v>121227792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1949</v>
      </c>
    </row>
    <row r="1290" spans="1:8">
      <c r="A1290" s="595" t="str">
        <f t="shared" si="75"/>
        <v>ИНДЪСТРИ ДИВЕЛЪПМЪНТ ХОЛДИНГ АД</v>
      </c>
      <c r="B1290" s="595" t="str">
        <f t="shared" si="76"/>
        <v>121227792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ИНДЪСТРИ ДИВЕЛЪПМЪНТ ХОЛДИНГ АД</v>
      </c>
      <c r="B1291" s="595" t="str">
        <f t="shared" si="76"/>
        <v>121227792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ИНДЪСТРИ ДИВЕЛЪПМЪНТ ХОЛДИНГ АД</v>
      </c>
      <c r="B1292" s="595" t="str">
        <f t="shared" si="76"/>
        <v>121227792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ИНДЪСТРИ ДИВЕЛЪПМЪНТ ХОЛДИНГ АД</v>
      </c>
      <c r="B1293" s="595" t="str">
        <f t="shared" si="76"/>
        <v>121227792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35672</v>
      </c>
    </row>
    <row r="1294" spans="1:8">
      <c r="A1294" s="595" t="str">
        <f t="shared" si="75"/>
        <v>ИНДЪСТРИ ДИВЕЛЪПМЪНТ ХОЛДИНГ АД</v>
      </c>
      <c r="B1294" s="595" t="str">
        <f t="shared" si="76"/>
        <v>121227792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61729</v>
      </c>
    </row>
    <row r="1295" spans="1:8" s="432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ИНДЪСТРИ ДИВЕЛЪПМЪНТ ХОЛДИНГ АД</v>
      </c>
      <c r="B1296" s="595" t="str">
        <f t="shared" ref="B1296:B1335" si="79">pdeBulstat</f>
        <v>121227792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ИНДЪСТРИ ДИВЕЛЪПМЪНТ ХОЛДИНГ АД</v>
      </c>
      <c r="B1297" s="595" t="str">
        <f t="shared" si="79"/>
        <v>121227792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ИНДЪСТРИ ДИВЕЛЪПМЪНТ ХОЛДИНГ АД</v>
      </c>
      <c r="B1298" s="595" t="str">
        <f t="shared" si="79"/>
        <v>121227792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ИНДЪСТРИ ДИВЕЛЪПМЪНТ ХОЛДИНГ АД</v>
      </c>
      <c r="B1299" s="595" t="str">
        <f t="shared" si="79"/>
        <v>121227792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ИНДЪСТРИ ДИВЕЛЪПМЪНТ ХОЛДИНГ АД</v>
      </c>
      <c r="B1300" s="595" t="str">
        <f t="shared" si="79"/>
        <v>121227792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ИНДЪСТРИ ДИВЕЛЪПМЪНТ ХОЛДИНГ АД</v>
      </c>
      <c r="B1301" s="595" t="str">
        <f t="shared" si="79"/>
        <v>121227792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ИНДЪСТРИ ДИВЕЛЪПМЪНТ ХОЛДИНГ АД</v>
      </c>
      <c r="B1302" s="595" t="str">
        <f t="shared" si="79"/>
        <v>121227792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ИНДЪСТРИ ДИВЕЛЪПМЪНТ ХОЛДИНГ АД</v>
      </c>
      <c r="B1303" s="595" t="str">
        <f t="shared" si="79"/>
        <v>121227792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ИНДЪСТРИ ДИВЕЛЪПМЪНТ ХОЛДИНГ АД</v>
      </c>
      <c r="B1304" s="595" t="str">
        <f t="shared" si="79"/>
        <v>121227792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ИНДЪСТРИ ДИВЕЛЪПМЪНТ ХОЛДИНГ АД</v>
      </c>
      <c r="B1305" s="595" t="str">
        <f t="shared" si="79"/>
        <v>121227792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ИНДЪСТРИ ДИВЕЛЪПМЪНТ ХОЛДИНГ АД</v>
      </c>
      <c r="B1306" s="595" t="str">
        <f t="shared" si="79"/>
        <v>121227792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ИНДЪСТРИ ДИВЕЛЪПМЪНТ ХОЛДИНГ АД</v>
      </c>
      <c r="B1307" s="595" t="str">
        <f t="shared" si="79"/>
        <v>121227792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ИНДЪСТРИ ДИВЕЛЪПМЪНТ ХОЛДИНГ АД</v>
      </c>
      <c r="B1308" s="595" t="str">
        <f t="shared" si="79"/>
        <v>121227792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ИНДЪСТРИ ДИВЕЛЪПМЪНТ ХОЛДИНГ АД</v>
      </c>
      <c r="B1309" s="595" t="str">
        <f t="shared" si="79"/>
        <v>121227792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ИНДЪСТРИ ДИВЕЛЪПМЪНТ ХОЛДИНГ АД</v>
      </c>
      <c r="B1310" s="595" t="str">
        <f t="shared" si="79"/>
        <v>121227792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ИНДЪСТРИ ДИВЕЛЪПМЪНТ ХОЛДИНГ АД</v>
      </c>
      <c r="B1311" s="595" t="str">
        <f t="shared" si="79"/>
        <v>121227792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ИНДЪСТРИ ДИВЕЛЪПМЪНТ ХОЛДИНГ АД</v>
      </c>
      <c r="B1312" s="595" t="str">
        <f t="shared" si="79"/>
        <v>121227792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ИНДЪСТРИ ДИВЕЛЪПМЪНТ ХОЛДИНГ АД</v>
      </c>
      <c r="B1313" s="595" t="str">
        <f t="shared" si="79"/>
        <v>121227792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ИНДЪСТРИ ДИВЕЛЪПМЪНТ ХОЛДИНГ АД</v>
      </c>
      <c r="B1314" s="595" t="str">
        <f t="shared" si="79"/>
        <v>121227792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ИНДЪСТРИ ДИВЕЛЪПМЪНТ ХОЛДИНГ АД</v>
      </c>
      <c r="B1315" s="595" t="str">
        <f t="shared" si="79"/>
        <v>121227792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ИНДЪСТРИ ДИВЕЛЪПМЪНТ ХОЛДИНГ АД</v>
      </c>
      <c r="B1316" s="595" t="str">
        <f t="shared" si="79"/>
        <v>121227792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ИНДЪСТРИ ДИВЕЛЪПМЪНТ ХОЛДИНГ АД</v>
      </c>
      <c r="B1317" s="595" t="str">
        <f t="shared" si="79"/>
        <v>121227792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ИНДЪСТРИ ДИВЕЛЪПМЪНТ ХОЛДИНГ АД</v>
      </c>
      <c r="B1318" s="595" t="str">
        <f t="shared" si="79"/>
        <v>121227792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ИНДЪСТРИ ДИВЕЛЪПМЪНТ ХОЛДИНГ АД</v>
      </c>
      <c r="B1319" s="595" t="str">
        <f t="shared" si="79"/>
        <v>121227792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ИНДЪСТРИ ДИВЕЛЪПМЪНТ ХОЛДИНГ АД</v>
      </c>
      <c r="B1320" s="595" t="str">
        <f t="shared" si="79"/>
        <v>121227792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ИНДЪСТРИ ДИВЕЛЪПМЪНТ ХОЛДИНГ АД</v>
      </c>
      <c r="B1321" s="595" t="str">
        <f t="shared" si="79"/>
        <v>121227792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ИНДЪСТРИ ДИВЕЛЪПМЪНТ ХОЛДИНГ АД</v>
      </c>
      <c r="B1322" s="595" t="str">
        <f t="shared" si="79"/>
        <v>121227792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ИНДЪСТРИ ДИВЕЛЪПМЪНТ ХОЛДИНГ АД</v>
      </c>
      <c r="B1323" s="595" t="str">
        <f t="shared" si="79"/>
        <v>121227792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ИНДЪСТРИ ДИВЕЛЪПМЪНТ ХОЛДИНГ АД</v>
      </c>
      <c r="B1324" s="595" t="str">
        <f t="shared" si="79"/>
        <v>121227792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ИНДЪСТРИ ДИВЕЛЪПМЪНТ ХОЛДИНГ АД</v>
      </c>
      <c r="B1325" s="595" t="str">
        <f t="shared" si="79"/>
        <v>121227792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ИНДЪСТРИ ДИВЕЛЪПМЪНТ ХОЛДИНГ АД</v>
      </c>
      <c r="B1326" s="595" t="str">
        <f t="shared" si="79"/>
        <v>121227792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ИНДЪСТРИ ДИВЕЛЪПМЪНТ ХОЛДИНГ АД</v>
      </c>
      <c r="B1327" s="595" t="str">
        <f t="shared" si="79"/>
        <v>121227792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ИНДЪСТРИ ДИВЕЛЪПМЪНТ ХОЛДИНГ АД</v>
      </c>
      <c r="B1328" s="595" t="str">
        <f t="shared" si="79"/>
        <v>121227792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ИНДЪСТРИ ДИВЕЛЪПМЪНТ ХОЛДИНГ АД</v>
      </c>
      <c r="B1329" s="595" t="str">
        <f t="shared" si="79"/>
        <v>121227792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ИНДЪСТРИ ДИВЕЛЪПМЪНТ ХОЛДИНГ АД</v>
      </c>
      <c r="B1330" s="595" t="str">
        <f t="shared" si="79"/>
        <v>121227792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ИНДЪСТРИ ДИВЕЛЪПМЪНТ ХОЛДИНГ АД</v>
      </c>
      <c r="B1331" s="595" t="str">
        <f t="shared" si="79"/>
        <v>121227792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ИНДЪСТРИ ДИВЕЛЪПМЪНТ ХОЛДИНГ АД</v>
      </c>
      <c r="B1332" s="595" t="str">
        <f t="shared" si="79"/>
        <v>121227792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ИНДЪСТРИ ДИВЕЛЪПМЪНТ ХОЛДИНГ АД</v>
      </c>
      <c r="B1333" s="595" t="str">
        <f t="shared" si="79"/>
        <v>121227792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ИНДЪСТРИ ДИВЕЛЪПМЪНТ ХОЛДИНГ АД</v>
      </c>
      <c r="B1334" s="595" t="str">
        <f t="shared" si="79"/>
        <v>121227792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ИНДЪСТРИ ДИВЕЛЪПМЪНТ ХОЛДИНГ АД</v>
      </c>
      <c r="B1335" s="595" t="str">
        <f t="shared" si="79"/>
        <v>121227792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31" zoomScale="85" zoomScaleNormal="85" zoomScaleSheetLayoutView="90" workbookViewId="0">
      <selection activeCell="G45" sqref="G45:G49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8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24</v>
      </c>
      <c r="B1" s="22"/>
      <c r="C1" s="22"/>
      <c r="D1" s="22"/>
      <c r="H1" s="11"/>
    </row>
    <row r="2" spans="1:28" s="10" customFormat="1">
      <c r="A2" s="51" t="str">
        <f>CONCATENATE("(",LOWER(reportConsolidation),")")</f>
        <v>(на консолидирана основа)</v>
      </c>
      <c r="B2" s="12"/>
      <c r="C2" s="12"/>
      <c r="D2" s="12"/>
      <c r="E2" s="52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0" customFormat="1">
      <c r="A4" s="59" t="str">
        <f>CONCATENATE("на ",UPPER(pdeName))</f>
        <v>на ИНДЪСТРИ ДИВЕЛЪПМЪНТ ХОЛДИНГ АД</v>
      </c>
      <c r="B4" s="15"/>
      <c r="C4" s="15"/>
      <c r="D4" s="15"/>
      <c r="H4" s="14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0" customFormat="1">
      <c r="A5" s="59" t="str">
        <f>CONCATENATE("ЕИК по БУЛСТАТ: ", pdeBulstat)</f>
        <v>ЕИК по БУЛСТАТ: 121227792</v>
      </c>
      <c r="B5" s="12"/>
      <c r="C5" s="12"/>
      <c r="D5" s="12"/>
      <c r="H5" s="64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0" customFormat="1">
      <c r="A6" s="59" t="str">
        <f>CONCATENATE("към ",TEXT(endDate,"dd.mm.yyyy")," г.")</f>
        <v>към 31.12.2025 г.</v>
      </c>
      <c r="B6" s="12"/>
      <c r="C6" s="12"/>
      <c r="D6" s="12"/>
      <c r="H6" s="63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79" t="s">
        <v>35</v>
      </c>
      <c r="B10" s="180"/>
      <c r="C10" s="501"/>
      <c r="D10" s="502"/>
      <c r="E10" s="179" t="s">
        <v>36</v>
      </c>
      <c r="F10" s="182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79" t="s">
        <v>37</v>
      </c>
      <c r="B11" s="72"/>
      <c r="C11" s="503"/>
      <c r="D11" s="504"/>
      <c r="E11" s="79" t="s">
        <v>38</v>
      </c>
      <c r="F11" s="156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1" t="s">
        <v>39</v>
      </c>
      <c r="B12" s="73" t="s">
        <v>40</v>
      </c>
      <c r="C12" s="154"/>
      <c r="D12" s="153"/>
      <c r="E12" s="71" t="s">
        <v>41</v>
      </c>
      <c r="F12" s="74" t="s">
        <v>42</v>
      </c>
      <c r="G12" s="154">
        <v>9981</v>
      </c>
      <c r="H12" s="153">
        <v>9981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1" t="s">
        <v>43</v>
      </c>
      <c r="B13" s="73" t="s">
        <v>44</v>
      </c>
      <c r="C13" s="154"/>
      <c r="D13" s="153"/>
      <c r="E13" s="71" t="s">
        <v>45</v>
      </c>
      <c r="F13" s="74" t="s">
        <v>46</v>
      </c>
      <c r="G13" s="154">
        <v>9981</v>
      </c>
      <c r="H13" s="153">
        <v>9981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1" t="s">
        <v>47</v>
      </c>
      <c r="B14" s="73" t="s">
        <v>48</v>
      </c>
      <c r="C14" s="154"/>
      <c r="D14" s="153"/>
      <c r="E14" s="71" t="s">
        <v>49</v>
      </c>
      <c r="F14" s="74" t="s">
        <v>50</v>
      </c>
      <c r="G14" s="154"/>
      <c r="H14" s="153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1" t="s">
        <v>51</v>
      </c>
      <c r="B15" s="73" t="s">
        <v>52</v>
      </c>
      <c r="C15" s="154">
        <v>9</v>
      </c>
      <c r="D15" s="153">
        <v>25</v>
      </c>
      <c r="E15" s="157" t="s">
        <v>53</v>
      </c>
      <c r="F15" s="74" t="s">
        <v>54</v>
      </c>
      <c r="G15" s="154"/>
      <c r="H15" s="153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1" t="s">
        <v>55</v>
      </c>
      <c r="B16" s="73" t="s">
        <v>56</v>
      </c>
      <c r="C16" s="154"/>
      <c r="D16" s="153"/>
      <c r="E16" s="157" t="s">
        <v>57</v>
      </c>
      <c r="F16" s="74" t="s">
        <v>58</v>
      </c>
      <c r="G16" s="154"/>
      <c r="H16" s="153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1" t="s">
        <v>59</v>
      </c>
      <c r="B17" s="73" t="s">
        <v>60</v>
      </c>
      <c r="C17" s="154">
        <v>6</v>
      </c>
      <c r="D17" s="153">
        <v>11</v>
      </c>
      <c r="E17" s="157" t="s">
        <v>61</v>
      </c>
      <c r="F17" s="74" t="s">
        <v>62</v>
      </c>
      <c r="G17" s="154"/>
      <c r="H17" s="153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1" t="s">
        <v>63</v>
      </c>
      <c r="B18" s="73" t="s">
        <v>64</v>
      </c>
      <c r="C18" s="154"/>
      <c r="D18" s="153"/>
      <c r="E18" s="419" t="s">
        <v>65</v>
      </c>
      <c r="F18" s="418" t="s">
        <v>66</v>
      </c>
      <c r="G18" s="517">
        <f>G12+G15+G16+G17</f>
        <v>9981</v>
      </c>
      <c r="H18" s="518">
        <f>H12+H15+H16+H17</f>
        <v>9981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1" t="s">
        <v>67</v>
      </c>
      <c r="B19" s="73" t="s">
        <v>68</v>
      </c>
      <c r="C19" s="154">
        <v>129</v>
      </c>
      <c r="D19" s="153">
        <v>168</v>
      </c>
      <c r="E19" s="79" t="s">
        <v>69</v>
      </c>
      <c r="F19" s="75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0" t="s">
        <v>70</v>
      </c>
      <c r="B20" s="76" t="s">
        <v>71</v>
      </c>
      <c r="C20" s="505">
        <f>SUM(C12:C19)</f>
        <v>144</v>
      </c>
      <c r="D20" s="506">
        <f>SUM(D12:D19)</f>
        <v>204</v>
      </c>
      <c r="E20" s="71" t="s">
        <v>72</v>
      </c>
      <c r="F20" s="74" t="s">
        <v>73</v>
      </c>
      <c r="G20" s="154">
        <v>7191</v>
      </c>
      <c r="H20" s="153">
        <v>7191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79" t="s">
        <v>74</v>
      </c>
      <c r="B21" s="76" t="s">
        <v>75</v>
      </c>
      <c r="C21" s="414">
        <v>44658</v>
      </c>
      <c r="D21" s="415">
        <v>43827</v>
      </c>
      <c r="E21" s="71" t="s">
        <v>76</v>
      </c>
      <c r="F21" s="74" t="s">
        <v>77</v>
      </c>
      <c r="G21" s="154"/>
      <c r="H21" s="153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79" t="s">
        <v>78</v>
      </c>
      <c r="B22" s="76" t="s">
        <v>79</v>
      </c>
      <c r="C22" s="414"/>
      <c r="D22" s="415"/>
      <c r="E22" s="158" t="s">
        <v>80</v>
      </c>
      <c r="F22" s="74" t="s">
        <v>81</v>
      </c>
      <c r="G22" s="503">
        <f>SUM(G23:G25)</f>
        <v>653</v>
      </c>
      <c r="H22" s="504">
        <f>SUM(H23:H25)</f>
        <v>653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79" t="s">
        <v>82</v>
      </c>
      <c r="B23" s="73"/>
      <c r="C23" s="503"/>
      <c r="D23" s="504"/>
      <c r="E23" s="157" t="s">
        <v>83</v>
      </c>
      <c r="F23" s="74" t="s">
        <v>84</v>
      </c>
      <c r="G23" s="154">
        <v>193</v>
      </c>
      <c r="H23" s="153">
        <v>193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1" t="s">
        <v>85</v>
      </c>
      <c r="B24" s="73" t="s">
        <v>86</v>
      </c>
      <c r="C24" s="154"/>
      <c r="D24" s="153"/>
      <c r="E24" s="159" t="s">
        <v>87</v>
      </c>
      <c r="F24" s="74" t="s">
        <v>88</v>
      </c>
      <c r="G24" s="154"/>
      <c r="H24" s="153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1" t="s">
        <v>89</v>
      </c>
      <c r="B25" s="73" t="s">
        <v>90</v>
      </c>
      <c r="C25" s="154"/>
      <c r="D25" s="153"/>
      <c r="E25" s="71" t="s">
        <v>91</v>
      </c>
      <c r="F25" s="74" t="s">
        <v>92</v>
      </c>
      <c r="G25" s="154">
        <v>460</v>
      </c>
      <c r="H25" s="153">
        <v>460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1" t="s">
        <v>93</v>
      </c>
      <c r="B26" s="73" t="s">
        <v>94</v>
      </c>
      <c r="C26" s="154"/>
      <c r="D26" s="153"/>
      <c r="E26" s="422" t="s">
        <v>95</v>
      </c>
      <c r="F26" s="75" t="s">
        <v>96</v>
      </c>
      <c r="G26" s="505">
        <f>G20+G21+G22</f>
        <v>7844</v>
      </c>
      <c r="H26" s="506">
        <f>H20+H21+H22</f>
        <v>7844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1" t="s">
        <v>97</v>
      </c>
      <c r="B27" s="73" t="s">
        <v>98</v>
      </c>
      <c r="C27" s="154">
        <v>6</v>
      </c>
      <c r="D27" s="153">
        <v>18</v>
      </c>
      <c r="E27" s="79" t="s">
        <v>99</v>
      </c>
      <c r="F27" s="75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0" t="s">
        <v>100</v>
      </c>
      <c r="B28" s="76" t="s">
        <v>101</v>
      </c>
      <c r="C28" s="505">
        <f>SUM(C24:C27)</f>
        <v>6</v>
      </c>
      <c r="D28" s="506">
        <f>SUM(D24:D27)</f>
        <v>18</v>
      </c>
      <c r="E28" s="159" t="s">
        <v>102</v>
      </c>
      <c r="F28" s="74" t="s">
        <v>103</v>
      </c>
      <c r="G28" s="503">
        <f>SUM(G29:G31)</f>
        <v>36281</v>
      </c>
      <c r="H28" s="504">
        <f>SUM(H29:H31)</f>
        <v>32482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1"/>
      <c r="B29" s="73"/>
      <c r="C29" s="503"/>
      <c r="D29" s="504"/>
      <c r="E29" s="71" t="s">
        <v>104</v>
      </c>
      <c r="F29" s="74" t="s">
        <v>105</v>
      </c>
      <c r="G29" s="154">
        <v>37559</v>
      </c>
      <c r="H29" s="153">
        <v>33760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79" t="s">
        <v>106</v>
      </c>
      <c r="B30" s="73"/>
      <c r="C30" s="503"/>
      <c r="D30" s="504"/>
      <c r="E30" s="158" t="s">
        <v>107</v>
      </c>
      <c r="F30" s="74" t="s">
        <v>108</v>
      </c>
      <c r="G30" s="154">
        <v>-1278</v>
      </c>
      <c r="H30" s="153">
        <v>-1278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1" t="s">
        <v>109</v>
      </c>
      <c r="B31" s="73" t="s">
        <v>110</v>
      </c>
      <c r="C31" s="154">
        <v>5</v>
      </c>
      <c r="D31" s="153">
        <v>5</v>
      </c>
      <c r="E31" s="71" t="s">
        <v>111</v>
      </c>
      <c r="F31" s="74" t="s">
        <v>112</v>
      </c>
      <c r="G31" s="154"/>
      <c r="H31" s="153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1" t="s">
        <v>113</v>
      </c>
      <c r="B32" s="73" t="s">
        <v>114</v>
      </c>
      <c r="C32" s="154"/>
      <c r="D32" s="153"/>
      <c r="E32" s="159" t="s">
        <v>115</v>
      </c>
      <c r="F32" s="74" t="s">
        <v>116</v>
      </c>
      <c r="G32" s="154">
        <v>4217</v>
      </c>
      <c r="H32" s="153">
        <v>3799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0" t="s">
        <v>117</v>
      </c>
      <c r="B33" s="76" t="s">
        <v>118</v>
      </c>
      <c r="C33" s="505">
        <f>C31+C32</f>
        <v>5</v>
      </c>
      <c r="D33" s="506">
        <f>D31+D32</f>
        <v>5</v>
      </c>
      <c r="E33" s="157" t="s">
        <v>119</v>
      </c>
      <c r="F33" s="74" t="s">
        <v>120</v>
      </c>
      <c r="G33" s="154"/>
      <c r="H33" s="153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79" t="s">
        <v>121</v>
      </c>
      <c r="B34" s="73"/>
      <c r="C34" s="503"/>
      <c r="D34" s="504"/>
      <c r="E34" s="422" t="s">
        <v>122</v>
      </c>
      <c r="F34" s="75" t="s">
        <v>123</v>
      </c>
      <c r="G34" s="505">
        <f>G28+G32+G33</f>
        <v>40498</v>
      </c>
      <c r="H34" s="506">
        <f>H28+H32+H33</f>
        <v>36281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1" t="s">
        <v>124</v>
      </c>
      <c r="B35" s="73" t="s">
        <v>125</v>
      </c>
      <c r="C35" s="503">
        <f>SUM(C36:C39)</f>
        <v>74</v>
      </c>
      <c r="D35" s="504">
        <f>SUM(D36:D39)</f>
        <v>74</v>
      </c>
      <c r="E35" s="71"/>
      <c r="F35" s="78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1" t="s">
        <v>126</v>
      </c>
      <c r="B36" s="73" t="s">
        <v>127</v>
      </c>
      <c r="C36" s="154"/>
      <c r="D36" s="153"/>
      <c r="E36" s="160"/>
      <c r="F36" s="80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1" t="s">
        <v>128</v>
      </c>
      <c r="B37" s="73" t="s">
        <v>129</v>
      </c>
      <c r="C37" s="154"/>
      <c r="D37" s="153"/>
      <c r="E37" s="421" t="s">
        <v>130</v>
      </c>
      <c r="F37" s="78" t="s">
        <v>131</v>
      </c>
      <c r="G37" s="507">
        <f>G26+G18+G34</f>
        <v>58323</v>
      </c>
      <c r="H37" s="508">
        <f>H26+H18+H34</f>
        <v>54106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1" t="s">
        <v>132</v>
      </c>
      <c r="B38" s="73" t="s">
        <v>133</v>
      </c>
      <c r="C38" s="154">
        <v>74</v>
      </c>
      <c r="D38" s="153">
        <v>74</v>
      </c>
      <c r="E38" s="71"/>
      <c r="F38" s="78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1" t="s">
        <v>134</v>
      </c>
      <c r="B39" s="73" t="s">
        <v>135</v>
      </c>
      <c r="C39" s="154"/>
      <c r="D39" s="153"/>
      <c r="E39" s="170"/>
      <c r="F39" s="171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1" t="s">
        <v>136</v>
      </c>
      <c r="B40" s="73" t="s">
        <v>137</v>
      </c>
      <c r="C40" s="503">
        <f>C41+C42+C44</f>
        <v>0</v>
      </c>
      <c r="D40" s="504">
        <f>D41+D42+D44</f>
        <v>0</v>
      </c>
      <c r="E40" s="172" t="s">
        <v>138</v>
      </c>
      <c r="F40" s="169" t="s">
        <v>139</v>
      </c>
      <c r="G40" s="490">
        <v>17785</v>
      </c>
      <c r="H40" s="491">
        <v>17750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1" t="s">
        <v>140</v>
      </c>
      <c r="B41" s="73" t="s">
        <v>141</v>
      </c>
      <c r="C41" s="154"/>
      <c r="D41" s="153"/>
      <c r="E41" s="174"/>
      <c r="F41" s="168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1" t="s">
        <v>142</v>
      </c>
      <c r="B42" s="73" t="s">
        <v>143</v>
      </c>
      <c r="C42" s="154"/>
      <c r="D42" s="153"/>
      <c r="E42" s="172" t="s">
        <v>144</v>
      </c>
      <c r="F42" s="175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1" t="s">
        <v>145</v>
      </c>
      <c r="B43" s="73" t="s">
        <v>146</v>
      </c>
      <c r="C43" s="154"/>
      <c r="D43" s="153"/>
      <c r="E43" s="79" t="s">
        <v>147</v>
      </c>
      <c r="F43" s="80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1" t="s">
        <v>148</v>
      </c>
      <c r="B44" s="73" t="s">
        <v>149</v>
      </c>
      <c r="C44" s="154"/>
      <c r="D44" s="153"/>
      <c r="E44" s="157" t="s">
        <v>150</v>
      </c>
      <c r="F44" s="74" t="s">
        <v>151</v>
      </c>
      <c r="G44" s="154"/>
      <c r="H44" s="153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1" t="s">
        <v>152</v>
      </c>
      <c r="B45" s="73" t="s">
        <v>153</v>
      </c>
      <c r="C45" s="154">
        <v>7187</v>
      </c>
      <c r="D45" s="153">
        <v>5444</v>
      </c>
      <c r="E45" s="163" t="s">
        <v>154</v>
      </c>
      <c r="F45" s="74" t="s">
        <v>155</v>
      </c>
      <c r="G45" s="154">
        <v>26838</v>
      </c>
      <c r="H45" s="153">
        <v>29457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1" t="s">
        <v>156</v>
      </c>
      <c r="B46" s="76" t="s">
        <v>157</v>
      </c>
      <c r="C46" s="505">
        <f>C35+C40+C45</f>
        <v>7261</v>
      </c>
      <c r="D46" s="506">
        <f>D35+D40+D45</f>
        <v>5518</v>
      </c>
      <c r="E46" s="158" t="s">
        <v>158</v>
      </c>
      <c r="F46" s="74" t="s">
        <v>159</v>
      </c>
      <c r="G46" s="154"/>
      <c r="H46" s="153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79" t="s">
        <v>160</v>
      </c>
      <c r="B47" s="70"/>
      <c r="C47" s="507"/>
      <c r="D47" s="508"/>
      <c r="E47" s="71" t="s">
        <v>161</v>
      </c>
      <c r="F47" s="74" t="s">
        <v>162</v>
      </c>
      <c r="G47" s="154"/>
      <c r="H47" s="153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1" t="s">
        <v>163</v>
      </c>
      <c r="B48" s="73" t="s">
        <v>164</v>
      </c>
      <c r="C48" s="154"/>
      <c r="D48" s="153"/>
      <c r="E48" s="158" t="s">
        <v>165</v>
      </c>
      <c r="F48" s="74" t="s">
        <v>166</v>
      </c>
      <c r="G48" s="154">
        <v>17835</v>
      </c>
      <c r="H48" s="153">
        <v>23709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1" t="s">
        <v>167</v>
      </c>
      <c r="B49" s="73" t="s">
        <v>168</v>
      </c>
      <c r="C49" s="154"/>
      <c r="D49" s="153"/>
      <c r="E49" s="71" t="s">
        <v>169</v>
      </c>
      <c r="F49" s="74" t="s">
        <v>170</v>
      </c>
      <c r="G49" s="154">
        <v>92</v>
      </c>
      <c r="H49" s="153">
        <v>138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1" t="s">
        <v>171</v>
      </c>
      <c r="B50" s="73" t="s">
        <v>172</v>
      </c>
      <c r="C50" s="154"/>
      <c r="D50" s="153"/>
      <c r="E50" s="158" t="s">
        <v>70</v>
      </c>
      <c r="F50" s="75" t="s">
        <v>173</v>
      </c>
      <c r="G50" s="503">
        <f>SUM(G44:G49)</f>
        <v>44765</v>
      </c>
      <c r="H50" s="504">
        <f>SUM(H44:H49)</f>
        <v>53304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1" t="s">
        <v>97</v>
      </c>
      <c r="B51" s="73" t="s">
        <v>174</v>
      </c>
      <c r="C51" s="154">
        <v>73</v>
      </c>
      <c r="D51" s="153">
        <v>60</v>
      </c>
      <c r="E51" s="71"/>
      <c r="F51" s="74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0" t="s">
        <v>175</v>
      </c>
      <c r="B52" s="76" t="s">
        <v>176</v>
      </c>
      <c r="C52" s="505">
        <f>SUM(C48:C51)</f>
        <v>73</v>
      </c>
      <c r="D52" s="506">
        <f>SUM(D48:D51)</f>
        <v>60</v>
      </c>
      <c r="E52" s="158" t="s">
        <v>177</v>
      </c>
      <c r="F52" s="75" t="s">
        <v>178</v>
      </c>
      <c r="G52" s="154"/>
      <c r="H52" s="153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1" t="s">
        <v>179</v>
      </c>
      <c r="B53" s="76"/>
      <c r="C53" s="503"/>
      <c r="D53" s="504"/>
      <c r="E53" s="71" t="s">
        <v>180</v>
      </c>
      <c r="F53" s="75" t="s">
        <v>181</v>
      </c>
      <c r="G53" s="154"/>
      <c r="H53" s="153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79" t="s">
        <v>182</v>
      </c>
      <c r="B54" s="76" t="s">
        <v>183</v>
      </c>
      <c r="C54" s="416"/>
      <c r="D54" s="417"/>
      <c r="E54" s="71" t="s">
        <v>184</v>
      </c>
      <c r="F54" s="75" t="s">
        <v>185</v>
      </c>
      <c r="G54" s="154">
        <v>2868</v>
      </c>
      <c r="H54" s="153">
        <v>2556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79" t="s">
        <v>186</v>
      </c>
      <c r="B55" s="76" t="s">
        <v>187</v>
      </c>
      <c r="C55" s="416">
        <v>945</v>
      </c>
      <c r="D55" s="417">
        <v>768</v>
      </c>
      <c r="E55" s="71" t="s">
        <v>188</v>
      </c>
      <c r="F55" s="75" t="s">
        <v>189</v>
      </c>
      <c r="G55" s="154"/>
      <c r="H55" s="153"/>
    </row>
    <row r="56" spans="1:28" ht="16.5" thickBot="1">
      <c r="A56" s="413" t="s">
        <v>190</v>
      </c>
      <c r="B56" s="165" t="s">
        <v>191</v>
      </c>
      <c r="C56" s="509">
        <f>C20+C21+C22+C28+C33+C46+C52+C54+C55</f>
        <v>53092</v>
      </c>
      <c r="D56" s="510">
        <f>D20+D21+D22+D28+D33+D46+D52+D54+D55</f>
        <v>50400</v>
      </c>
      <c r="E56" s="79" t="s">
        <v>192</v>
      </c>
      <c r="F56" s="78" t="s">
        <v>193</v>
      </c>
      <c r="G56" s="507">
        <f>G50+G52+G53+G54+G55</f>
        <v>47633</v>
      </c>
      <c r="H56" s="508">
        <f>H50+H52+H53+H54+H55</f>
        <v>55860</v>
      </c>
      <c r="M56" s="77"/>
    </row>
    <row r="57" spans="1:28">
      <c r="A57" s="166" t="s">
        <v>194</v>
      </c>
      <c r="B57" s="167"/>
      <c r="C57" s="501"/>
      <c r="D57" s="502"/>
      <c r="E57" s="166" t="s">
        <v>195</v>
      </c>
      <c r="F57" s="169"/>
      <c r="G57" s="501"/>
      <c r="H57" s="502"/>
    </row>
    <row r="58" spans="1:28">
      <c r="A58" s="79" t="s">
        <v>196</v>
      </c>
      <c r="B58" s="70"/>
      <c r="C58" s="507"/>
      <c r="D58" s="508"/>
      <c r="E58" s="79" t="s">
        <v>147</v>
      </c>
      <c r="F58" s="74"/>
      <c r="G58" s="503"/>
      <c r="H58" s="504"/>
      <c r="M58" s="77"/>
    </row>
    <row r="59" spans="1:28" ht="31.5">
      <c r="A59" s="71" t="s">
        <v>197</v>
      </c>
      <c r="B59" s="73" t="s">
        <v>198</v>
      </c>
      <c r="C59" s="154"/>
      <c r="D59" s="153"/>
      <c r="E59" s="158" t="s">
        <v>199</v>
      </c>
      <c r="F59" s="424" t="s">
        <v>200</v>
      </c>
      <c r="G59" s="154">
        <v>30670</v>
      </c>
      <c r="H59" s="153">
        <v>30793</v>
      </c>
    </row>
    <row r="60" spans="1:28">
      <c r="A60" s="71" t="s">
        <v>201</v>
      </c>
      <c r="B60" s="73" t="s">
        <v>202</v>
      </c>
      <c r="C60" s="154"/>
      <c r="D60" s="153"/>
      <c r="E60" s="71" t="s">
        <v>203</v>
      </c>
      <c r="F60" s="74" t="s">
        <v>204</v>
      </c>
      <c r="G60" s="154">
        <v>5910</v>
      </c>
      <c r="H60" s="153">
        <v>7860</v>
      </c>
      <c r="M60" s="77"/>
    </row>
    <row r="61" spans="1:28">
      <c r="A61" s="71" t="s">
        <v>205</v>
      </c>
      <c r="B61" s="73" t="s">
        <v>206</v>
      </c>
      <c r="C61" s="154"/>
      <c r="D61" s="153"/>
      <c r="E61" s="157" t="s">
        <v>207</v>
      </c>
      <c r="F61" s="74" t="s">
        <v>208</v>
      </c>
      <c r="G61" s="503">
        <f>SUM(G62:G68)</f>
        <v>22974</v>
      </c>
      <c r="H61" s="504">
        <f>SUM(H62:H68)</f>
        <v>38295</v>
      </c>
    </row>
    <row r="62" spans="1:28">
      <c r="A62" s="71" t="s">
        <v>209</v>
      </c>
      <c r="B62" s="73" t="s">
        <v>210</v>
      </c>
      <c r="C62" s="154">
        <v>14771</v>
      </c>
      <c r="D62" s="153">
        <v>12814</v>
      </c>
      <c r="E62" s="157" t="s">
        <v>211</v>
      </c>
      <c r="F62" s="74" t="s">
        <v>212</v>
      </c>
      <c r="G62" s="154">
        <v>32</v>
      </c>
      <c r="H62" s="153">
        <v>1602</v>
      </c>
      <c r="M62" s="77"/>
    </row>
    <row r="63" spans="1:28">
      <c r="A63" s="71" t="s">
        <v>213</v>
      </c>
      <c r="B63" s="73" t="s">
        <v>214</v>
      </c>
      <c r="C63" s="154"/>
      <c r="D63" s="153"/>
      <c r="E63" s="71" t="s">
        <v>215</v>
      </c>
      <c r="F63" s="74" t="s">
        <v>216</v>
      </c>
      <c r="G63" s="154">
        <v>14322</v>
      </c>
      <c r="H63" s="153">
        <v>14252</v>
      </c>
    </row>
    <row r="64" spans="1:28">
      <c r="A64" s="71" t="s">
        <v>217</v>
      </c>
      <c r="B64" s="73" t="s">
        <v>218</v>
      </c>
      <c r="C64" s="154"/>
      <c r="D64" s="153"/>
      <c r="E64" s="71" t="s">
        <v>219</v>
      </c>
      <c r="F64" s="74" t="s">
        <v>220</v>
      </c>
      <c r="G64" s="154">
        <v>4234</v>
      </c>
      <c r="H64" s="153">
        <v>3579</v>
      </c>
      <c r="M64" s="77"/>
    </row>
    <row r="65" spans="1:13">
      <c r="A65" s="420" t="s">
        <v>70</v>
      </c>
      <c r="B65" s="76" t="s">
        <v>221</v>
      </c>
      <c r="C65" s="505">
        <f>SUM(C59:C64)</f>
        <v>14771</v>
      </c>
      <c r="D65" s="506">
        <f>SUM(D59:D64)</f>
        <v>12814</v>
      </c>
      <c r="E65" s="71" t="s">
        <v>222</v>
      </c>
      <c r="F65" s="74" t="s">
        <v>223</v>
      </c>
      <c r="G65" s="154">
        <v>4121</v>
      </c>
      <c r="H65" s="153">
        <v>18540</v>
      </c>
    </row>
    <row r="66" spans="1:13">
      <c r="A66" s="71"/>
      <c r="B66" s="76"/>
      <c r="C66" s="503"/>
      <c r="D66" s="504"/>
      <c r="E66" s="71" t="s">
        <v>224</v>
      </c>
      <c r="F66" s="74" t="s">
        <v>225</v>
      </c>
      <c r="G66" s="154">
        <v>140</v>
      </c>
      <c r="H66" s="153">
        <v>138</v>
      </c>
    </row>
    <row r="67" spans="1:13">
      <c r="A67" s="79" t="s">
        <v>226</v>
      </c>
      <c r="B67" s="70"/>
      <c r="C67" s="507"/>
      <c r="D67" s="508"/>
      <c r="E67" s="71" t="s">
        <v>227</v>
      </c>
      <c r="F67" s="74" t="s">
        <v>228</v>
      </c>
      <c r="G67" s="154">
        <v>22</v>
      </c>
      <c r="H67" s="153">
        <v>20</v>
      </c>
    </row>
    <row r="68" spans="1:13">
      <c r="A68" s="71" t="s">
        <v>229</v>
      </c>
      <c r="B68" s="73" t="s">
        <v>230</v>
      </c>
      <c r="C68" s="154">
        <v>324</v>
      </c>
      <c r="D68" s="153">
        <v>1739</v>
      </c>
      <c r="E68" s="71" t="s">
        <v>231</v>
      </c>
      <c r="F68" s="74" t="s">
        <v>232</v>
      </c>
      <c r="G68" s="154">
        <v>103</v>
      </c>
      <c r="H68" s="153">
        <v>164</v>
      </c>
    </row>
    <row r="69" spans="1:13">
      <c r="A69" s="71" t="s">
        <v>233</v>
      </c>
      <c r="B69" s="73" t="s">
        <v>234</v>
      </c>
      <c r="C69" s="154">
        <v>2550</v>
      </c>
      <c r="D69" s="153">
        <v>2458</v>
      </c>
      <c r="E69" s="158" t="s">
        <v>97</v>
      </c>
      <c r="F69" s="74" t="s">
        <v>235</v>
      </c>
      <c r="G69" s="154">
        <v>44</v>
      </c>
      <c r="H69" s="153">
        <v>82</v>
      </c>
    </row>
    <row r="70" spans="1:13">
      <c r="A70" s="71" t="s">
        <v>236</v>
      </c>
      <c r="B70" s="73" t="s">
        <v>237</v>
      </c>
      <c r="C70" s="154">
        <v>5983</v>
      </c>
      <c r="D70" s="153">
        <v>11379</v>
      </c>
      <c r="E70" s="71" t="s">
        <v>238</v>
      </c>
      <c r="F70" s="74" t="s">
        <v>239</v>
      </c>
      <c r="G70" s="154"/>
      <c r="H70" s="153"/>
    </row>
    <row r="71" spans="1:13">
      <c r="A71" s="71" t="s">
        <v>240</v>
      </c>
      <c r="B71" s="73" t="s">
        <v>241</v>
      </c>
      <c r="C71" s="154">
        <v>25063</v>
      </c>
      <c r="D71" s="153">
        <v>27652</v>
      </c>
      <c r="E71" s="412" t="s">
        <v>65</v>
      </c>
      <c r="F71" s="75" t="s">
        <v>242</v>
      </c>
      <c r="G71" s="505">
        <f>G59+G60+G61+G69+G70</f>
        <v>59598</v>
      </c>
      <c r="H71" s="506">
        <f>H59+H60+H61+H69+H70</f>
        <v>77030</v>
      </c>
    </row>
    <row r="72" spans="1:13">
      <c r="A72" s="71" t="s">
        <v>243</v>
      </c>
      <c r="B72" s="73" t="s">
        <v>244</v>
      </c>
      <c r="C72" s="154"/>
      <c r="D72" s="153"/>
      <c r="E72" s="157"/>
      <c r="F72" s="74"/>
      <c r="G72" s="503"/>
      <c r="H72" s="504"/>
    </row>
    <row r="73" spans="1:13">
      <c r="A73" s="71" t="s">
        <v>245</v>
      </c>
      <c r="B73" s="73" t="s">
        <v>246</v>
      </c>
      <c r="C73" s="154">
        <v>94</v>
      </c>
      <c r="D73" s="153">
        <v>152</v>
      </c>
      <c r="E73" s="411" t="s">
        <v>247</v>
      </c>
      <c r="F73" s="75" t="s">
        <v>248</v>
      </c>
      <c r="G73" s="416"/>
      <c r="H73" s="417">
        <v>902</v>
      </c>
    </row>
    <row r="74" spans="1:13">
      <c r="A74" s="71" t="s">
        <v>249</v>
      </c>
      <c r="B74" s="73" t="s">
        <v>250</v>
      </c>
      <c r="C74" s="154"/>
      <c r="D74" s="153"/>
      <c r="E74" s="481"/>
      <c r="F74" s="482"/>
      <c r="G74" s="503"/>
      <c r="H74" s="527"/>
    </row>
    <row r="75" spans="1:13">
      <c r="A75" s="71" t="s">
        <v>251</v>
      </c>
      <c r="B75" s="73" t="s">
        <v>252</v>
      </c>
      <c r="C75" s="154">
        <v>15336</v>
      </c>
      <c r="D75" s="153">
        <v>35037</v>
      </c>
      <c r="E75" s="423" t="s">
        <v>180</v>
      </c>
      <c r="F75" s="75" t="s">
        <v>253</v>
      </c>
      <c r="G75" s="416"/>
      <c r="H75" s="417"/>
    </row>
    <row r="76" spans="1:13">
      <c r="A76" s="420" t="s">
        <v>95</v>
      </c>
      <c r="B76" s="76" t="s">
        <v>254</v>
      </c>
      <c r="C76" s="505">
        <f>SUM(C68:C75)</f>
        <v>49350</v>
      </c>
      <c r="D76" s="506">
        <f>SUM(D68:D75)</f>
        <v>78417</v>
      </c>
      <c r="E76" s="481"/>
      <c r="F76" s="482"/>
      <c r="G76" s="503"/>
      <c r="H76" s="527"/>
    </row>
    <row r="77" spans="1:13">
      <c r="A77" s="71"/>
      <c r="B77" s="73"/>
      <c r="C77" s="503"/>
      <c r="D77" s="504"/>
      <c r="E77" s="411" t="s">
        <v>255</v>
      </c>
      <c r="F77" s="75" t="s">
        <v>256</v>
      </c>
      <c r="G77" s="416"/>
      <c r="H77" s="417"/>
    </row>
    <row r="78" spans="1:13">
      <c r="A78" s="79" t="s">
        <v>257</v>
      </c>
      <c r="B78" s="70"/>
      <c r="C78" s="507"/>
      <c r="D78" s="508"/>
      <c r="E78" s="71"/>
      <c r="F78" s="80"/>
      <c r="G78" s="521"/>
      <c r="H78" s="522"/>
      <c r="M78" s="77"/>
    </row>
    <row r="79" spans="1:13">
      <c r="A79" s="71" t="s">
        <v>258</v>
      </c>
      <c r="B79" s="73" t="s">
        <v>259</v>
      </c>
      <c r="C79" s="503">
        <f>SUM(C80:C82)</f>
        <v>61729</v>
      </c>
      <c r="D79" s="504">
        <f>SUM(D80:D82)</f>
        <v>58368</v>
      </c>
      <c r="E79" s="162" t="s">
        <v>260</v>
      </c>
      <c r="F79" s="78" t="s">
        <v>261</v>
      </c>
      <c r="G79" s="507">
        <f>G71+G73+G75+G77</f>
        <v>59598</v>
      </c>
      <c r="H79" s="508">
        <f>H71+H73+H75+H77</f>
        <v>77932</v>
      </c>
    </row>
    <row r="80" spans="1:13">
      <c r="A80" s="71" t="s">
        <v>262</v>
      </c>
      <c r="B80" s="73" t="s">
        <v>263</v>
      </c>
      <c r="C80" s="154">
        <v>2228</v>
      </c>
      <c r="D80" s="153">
        <v>1192</v>
      </c>
      <c r="E80" s="481"/>
      <c r="F80" s="482"/>
      <c r="G80" s="503"/>
      <c r="H80" s="527"/>
    </row>
    <row r="81" spans="1:13">
      <c r="A81" s="71" t="s">
        <v>264</v>
      </c>
      <c r="B81" s="73" t="s">
        <v>265</v>
      </c>
      <c r="C81" s="154"/>
      <c r="D81" s="153"/>
      <c r="E81" s="71"/>
      <c r="F81" s="81"/>
      <c r="G81" s="528"/>
      <c r="H81" s="529"/>
    </row>
    <row r="82" spans="1:13">
      <c r="A82" s="71" t="s">
        <v>266</v>
      </c>
      <c r="B82" s="73" t="s">
        <v>267</v>
      </c>
      <c r="C82" s="154">
        <v>59501</v>
      </c>
      <c r="D82" s="153">
        <v>57176</v>
      </c>
      <c r="E82" s="164"/>
      <c r="F82" s="82"/>
      <c r="G82" s="528"/>
      <c r="H82" s="529"/>
    </row>
    <row r="83" spans="1:13">
      <c r="A83" s="71" t="s">
        <v>268</v>
      </c>
      <c r="B83" s="73" t="s">
        <v>269</v>
      </c>
      <c r="C83" s="154"/>
      <c r="D83" s="153"/>
      <c r="E83" s="161"/>
      <c r="F83" s="82"/>
      <c r="G83" s="528"/>
      <c r="H83" s="529"/>
    </row>
    <row r="84" spans="1:13">
      <c r="A84" s="71" t="s">
        <v>152</v>
      </c>
      <c r="B84" s="73" t="s">
        <v>270</v>
      </c>
      <c r="C84" s="154"/>
      <c r="D84" s="153"/>
      <c r="E84" s="164"/>
      <c r="F84" s="82"/>
      <c r="G84" s="528"/>
      <c r="H84" s="529"/>
    </row>
    <row r="85" spans="1:13">
      <c r="A85" s="420" t="s">
        <v>271</v>
      </c>
      <c r="B85" s="76" t="s">
        <v>272</v>
      </c>
      <c r="C85" s="505">
        <f>C84+C83+C79</f>
        <v>61729</v>
      </c>
      <c r="D85" s="506">
        <f>D84+D83+D79</f>
        <v>58368</v>
      </c>
      <c r="E85" s="161"/>
      <c r="F85" s="82"/>
      <c r="G85" s="528"/>
      <c r="H85" s="529"/>
    </row>
    <row r="86" spans="1:13">
      <c r="A86" s="71"/>
      <c r="B86" s="76"/>
      <c r="C86" s="503"/>
      <c r="D86" s="504"/>
      <c r="E86" s="164"/>
      <c r="F86" s="82"/>
      <c r="G86" s="528"/>
      <c r="H86" s="529"/>
      <c r="M86" s="77"/>
    </row>
    <row r="87" spans="1:13">
      <c r="A87" s="79" t="s">
        <v>273</v>
      </c>
      <c r="B87" s="73"/>
      <c r="C87" s="503"/>
      <c r="D87" s="504"/>
      <c r="E87" s="161"/>
      <c r="F87" s="82"/>
      <c r="G87" s="528"/>
      <c r="H87" s="529"/>
    </row>
    <row r="88" spans="1:13">
      <c r="A88" s="71" t="s">
        <v>274</v>
      </c>
      <c r="B88" s="73" t="s">
        <v>275</v>
      </c>
      <c r="C88" s="154"/>
      <c r="D88" s="153"/>
      <c r="E88" s="164"/>
      <c r="F88" s="82"/>
      <c r="G88" s="528"/>
      <c r="H88" s="529"/>
      <c r="M88" s="77"/>
    </row>
    <row r="89" spans="1:13">
      <c r="A89" s="71" t="s">
        <v>276</v>
      </c>
      <c r="B89" s="73" t="s">
        <v>277</v>
      </c>
      <c r="C89" s="154">
        <v>4397</v>
      </c>
      <c r="D89" s="153">
        <v>5649</v>
      </c>
      <c r="E89" s="161"/>
      <c r="F89" s="82"/>
      <c r="G89" s="528"/>
      <c r="H89" s="529"/>
    </row>
    <row r="90" spans="1:13">
      <c r="A90" s="71" t="s">
        <v>278</v>
      </c>
      <c r="B90" s="73" t="s">
        <v>279</v>
      </c>
      <c r="C90" s="154"/>
      <c r="D90" s="153"/>
      <c r="E90" s="161"/>
      <c r="F90" s="82"/>
      <c r="G90" s="528"/>
      <c r="H90" s="529"/>
      <c r="M90" s="77"/>
    </row>
    <row r="91" spans="1:13">
      <c r="A91" s="71" t="s">
        <v>280</v>
      </c>
      <c r="B91" s="73" t="s">
        <v>281</v>
      </c>
      <c r="C91" s="154"/>
      <c r="D91" s="153"/>
      <c r="E91" s="161"/>
      <c r="F91" s="82"/>
      <c r="G91" s="528"/>
      <c r="H91" s="529"/>
    </row>
    <row r="92" spans="1:13">
      <c r="A92" s="420" t="s">
        <v>282</v>
      </c>
      <c r="B92" s="76" t="s">
        <v>283</v>
      </c>
      <c r="C92" s="505">
        <f>SUM(C88:C91)</f>
        <v>4397</v>
      </c>
      <c r="D92" s="506">
        <f>SUM(D88:D91)</f>
        <v>5649</v>
      </c>
      <c r="E92" s="161"/>
      <c r="F92" s="82"/>
      <c r="G92" s="528"/>
      <c r="H92" s="529"/>
      <c r="M92" s="77"/>
    </row>
    <row r="93" spans="1:13">
      <c r="A93" s="411" t="s">
        <v>284</v>
      </c>
      <c r="B93" s="76" t="s">
        <v>285</v>
      </c>
      <c r="C93" s="416"/>
      <c r="D93" s="417"/>
      <c r="E93" s="161"/>
      <c r="F93" s="82"/>
      <c r="G93" s="528"/>
      <c r="H93" s="529"/>
    </row>
    <row r="94" spans="1:13" ht="16.5" thickBot="1">
      <c r="A94" s="413" t="s">
        <v>286</v>
      </c>
      <c r="B94" s="165" t="s">
        <v>287</v>
      </c>
      <c r="C94" s="509">
        <f>C65+C76+C85+C92+C93</f>
        <v>130247</v>
      </c>
      <c r="D94" s="510">
        <f>D65+D76+D85+D92+D93</f>
        <v>155248</v>
      </c>
      <c r="E94" s="183"/>
      <c r="F94" s="184"/>
      <c r="G94" s="530"/>
      <c r="H94" s="531"/>
      <c r="M94" s="77"/>
    </row>
    <row r="95" spans="1:13" ht="32.25" thickBot="1">
      <c r="A95" s="425" t="s">
        <v>288</v>
      </c>
      <c r="B95" s="426" t="s">
        <v>289</v>
      </c>
      <c r="C95" s="511">
        <f>C94+C56</f>
        <v>183339</v>
      </c>
      <c r="D95" s="512">
        <f>D94+D56</f>
        <v>205648</v>
      </c>
      <c r="E95" s="185" t="s">
        <v>290</v>
      </c>
      <c r="F95" s="427" t="s">
        <v>291</v>
      </c>
      <c r="G95" s="511">
        <f>G37+G40+G56+G79</f>
        <v>183339</v>
      </c>
      <c r="H95" s="512">
        <f>H37+H40+H56+H79</f>
        <v>205648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84" t="s">
        <v>7</v>
      </c>
      <c r="B98" s="608">
        <f>pdeReportingDate</f>
        <v>46141</v>
      </c>
      <c r="C98" s="608"/>
      <c r="D98" s="608"/>
      <c r="E98" s="608"/>
      <c r="F98" s="608"/>
      <c r="G98" s="608"/>
      <c r="H98" s="608"/>
      <c r="M98" s="77"/>
    </row>
    <row r="99" spans="1:13">
      <c r="A99" s="584"/>
      <c r="B99" s="43"/>
      <c r="C99" s="43"/>
      <c r="D99" s="43"/>
      <c r="E99" s="43"/>
      <c r="F99" s="43"/>
      <c r="G99" s="43"/>
      <c r="H99" s="43"/>
      <c r="M99" s="77"/>
    </row>
    <row r="100" spans="1:13">
      <c r="A100" s="585" t="s">
        <v>292</v>
      </c>
      <c r="B100" s="609" t="str">
        <f>authorName</f>
        <v>Цветанка Михайлова - упълномощено лице</v>
      </c>
      <c r="C100" s="609"/>
      <c r="D100" s="609"/>
      <c r="E100" s="609"/>
      <c r="F100" s="609"/>
      <c r="G100" s="609"/>
      <c r="H100" s="609"/>
    </row>
    <row r="101" spans="1:13">
      <c r="A101" s="585"/>
      <c r="B101" s="63"/>
      <c r="C101" s="63"/>
      <c r="D101" s="63"/>
      <c r="E101" s="63"/>
      <c r="F101" s="63"/>
      <c r="G101" s="63"/>
      <c r="H101" s="63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293</v>
      </c>
      <c r="C103" s="607"/>
      <c r="D103" s="607"/>
      <c r="E103" s="607"/>
      <c r="M103" s="77"/>
    </row>
    <row r="104" spans="1:13" ht="21.75" customHeight="1">
      <c r="A104" s="586"/>
      <c r="B104" s="607" t="s">
        <v>293</v>
      </c>
      <c r="C104" s="607"/>
      <c r="D104" s="607"/>
      <c r="E104" s="607"/>
    </row>
    <row r="105" spans="1:13" ht="21.75" customHeight="1">
      <c r="A105" s="586"/>
      <c r="B105" s="607" t="s">
        <v>293</v>
      </c>
      <c r="C105" s="607"/>
      <c r="D105" s="607"/>
      <c r="E105" s="607"/>
      <c r="M105" s="77"/>
    </row>
    <row r="106" spans="1:13" ht="21.75" customHeight="1">
      <c r="A106" s="586"/>
      <c r="B106" s="607" t="s">
        <v>293</v>
      </c>
      <c r="C106" s="607"/>
      <c r="D106" s="607"/>
      <c r="E106" s="607"/>
    </row>
    <row r="107" spans="1:13" ht="21.75" customHeight="1">
      <c r="A107" s="586"/>
      <c r="B107" s="607"/>
      <c r="C107" s="607"/>
      <c r="D107" s="607"/>
      <c r="E107" s="607"/>
      <c r="M107" s="77"/>
    </row>
    <row r="108" spans="1:13" ht="21.75" customHeight="1">
      <c r="A108" s="586"/>
      <c r="B108" s="607"/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4" zoomScale="90" zoomScaleNormal="90" zoomScaleSheetLayoutView="90" workbookViewId="0">
      <selection activeCell="C44" sqref="C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294</v>
      </c>
      <c r="B1" s="22"/>
      <c r="C1" s="22"/>
      <c r="D1" s="22"/>
      <c r="E1" s="50"/>
      <c r="F1" s="23"/>
      <c r="G1" s="10"/>
      <c r="H1" s="10"/>
    </row>
    <row r="2" spans="1:9">
      <c r="A2" s="51" t="str">
        <f>CONCATENATE("(",LOWER(reportConsolidation),")")</f>
        <v>(на консолидирана основа)</v>
      </c>
      <c r="B2" s="12"/>
      <c r="C2" s="12"/>
      <c r="D2" s="12"/>
      <c r="E2" s="50"/>
      <c r="F2" s="23"/>
      <c r="G2" s="10"/>
      <c r="H2" s="10"/>
    </row>
    <row r="3" spans="1:9">
      <c r="A3" s="22"/>
      <c r="B3" s="15"/>
      <c r="C3" s="15"/>
      <c r="D3" s="15"/>
      <c r="E3" s="50"/>
      <c r="F3" s="52"/>
      <c r="G3" s="10"/>
      <c r="H3" s="10"/>
    </row>
    <row r="4" spans="1:9">
      <c r="A4" s="59" t="str">
        <f>CONCATENATE("на ",UPPER(pdeName))</f>
        <v>на ИНДЪСТРИ ДИВЕЛЪПМЪНТ ХОЛДИНГ АД</v>
      </c>
      <c r="B4" s="15"/>
      <c r="C4" s="15"/>
      <c r="D4" s="15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121227792</v>
      </c>
      <c r="B5" s="477"/>
      <c r="C5" s="477"/>
      <c r="D5" s="477"/>
      <c r="E5" s="10"/>
      <c r="F5" s="62"/>
      <c r="G5" s="63"/>
      <c r="H5" s="10"/>
    </row>
    <row r="6" spans="1:9">
      <c r="A6" s="59" t="str">
        <f>CONCATENATE("към ",TEXT(endDate,"dd.mm.yyyy")," г.")</f>
        <v>към 31.12.2025 г.</v>
      </c>
      <c r="B6" s="12"/>
      <c r="C6" s="12"/>
      <c r="D6" s="12"/>
      <c r="E6" s="10"/>
      <c r="F6" s="62"/>
      <c r="G6" s="65"/>
      <c r="H6" s="10"/>
    </row>
    <row r="7" spans="1:9" ht="16.5" thickBot="1">
      <c r="A7" s="24"/>
      <c r="B7" s="10"/>
      <c r="G7" s="10"/>
      <c r="H7" s="27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591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36</v>
      </c>
      <c r="D12" s="269">
        <v>24</v>
      </c>
      <c r="E12" s="151" t="s">
        <v>303</v>
      </c>
      <c r="F12" s="196" t="s">
        <v>304</v>
      </c>
      <c r="G12" s="269"/>
      <c r="H12" s="270"/>
    </row>
    <row r="13" spans="1:9">
      <c r="A13" s="151" t="s">
        <v>305</v>
      </c>
      <c r="B13" s="149" t="s">
        <v>306</v>
      </c>
      <c r="C13" s="269">
        <v>926</v>
      </c>
      <c r="D13" s="269">
        <v>1107</v>
      </c>
      <c r="E13" s="151" t="s">
        <v>307</v>
      </c>
      <c r="F13" s="196" t="s">
        <v>308</v>
      </c>
      <c r="G13" s="269"/>
      <c r="H13" s="270"/>
    </row>
    <row r="14" spans="1:9">
      <c r="A14" s="151" t="s">
        <v>309</v>
      </c>
      <c r="B14" s="149" t="s">
        <v>310</v>
      </c>
      <c r="C14" s="269">
        <v>79</v>
      </c>
      <c r="D14" s="269">
        <v>78</v>
      </c>
      <c r="E14" s="151" t="s">
        <v>311</v>
      </c>
      <c r="F14" s="196" t="s">
        <v>312</v>
      </c>
      <c r="G14" s="269">
        <v>4025</v>
      </c>
      <c r="H14" s="270">
        <v>3728</v>
      </c>
    </row>
    <row r="15" spans="1:9">
      <c r="A15" s="151" t="s">
        <v>313</v>
      </c>
      <c r="B15" s="149" t="s">
        <v>314</v>
      </c>
      <c r="C15" s="269">
        <v>1146</v>
      </c>
      <c r="D15" s="269">
        <v>1639</v>
      </c>
      <c r="E15" s="151" t="s">
        <v>97</v>
      </c>
      <c r="F15" s="196" t="s">
        <v>315</v>
      </c>
      <c r="G15" s="269">
        <v>1277</v>
      </c>
      <c r="H15" s="270">
        <v>2054</v>
      </c>
    </row>
    <row r="16" spans="1:9">
      <c r="A16" s="151" t="s">
        <v>316</v>
      </c>
      <c r="B16" s="149" t="s">
        <v>317</v>
      </c>
      <c r="C16" s="269">
        <v>143</v>
      </c>
      <c r="D16" s="269">
        <v>129</v>
      </c>
      <c r="E16" s="192" t="s">
        <v>70</v>
      </c>
      <c r="F16" s="218" t="s">
        <v>318</v>
      </c>
      <c r="G16" s="532">
        <f>SUM(G12:G15)</f>
        <v>5302</v>
      </c>
      <c r="H16" s="533">
        <f>SUM(H12:H15)</f>
        <v>5782</v>
      </c>
    </row>
    <row r="17" spans="1:8" ht="31.5">
      <c r="A17" s="151" t="s">
        <v>319</v>
      </c>
      <c r="B17" s="149" t="s">
        <v>320</v>
      </c>
      <c r="C17" s="269"/>
      <c r="D17" s="269"/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/>
      <c r="D18" s="269"/>
      <c r="E18" s="190" t="s">
        <v>323</v>
      </c>
      <c r="F18" s="194" t="s">
        <v>324</v>
      </c>
      <c r="G18" s="541"/>
      <c r="H18" s="542"/>
    </row>
    <row r="19" spans="1:8">
      <c r="A19" s="151" t="s">
        <v>325</v>
      </c>
      <c r="B19" s="149" t="s">
        <v>326</v>
      </c>
      <c r="C19" s="269">
        <v>350</v>
      </c>
      <c r="D19" s="269">
        <v>313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/>
      <c r="D20" s="269"/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/>
      <c r="D21" s="269"/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2">
        <f>SUM(C12:C18)+C19</f>
        <v>2680</v>
      </c>
      <c r="D22" s="533">
        <f>SUM(D12:D18)+D19</f>
        <v>3290</v>
      </c>
      <c r="E22" s="151" t="s">
        <v>335</v>
      </c>
      <c r="F22" s="193" t="s">
        <v>336</v>
      </c>
      <c r="G22" s="269">
        <v>1555</v>
      </c>
      <c r="H22" s="270">
        <v>1765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>
        <v>465</v>
      </c>
      <c r="H23" s="270">
        <v>186</v>
      </c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>
        <v>158</v>
      </c>
      <c r="H24" s="270"/>
    </row>
    <row r="25" spans="1:8" ht="31.5">
      <c r="A25" s="151" t="s">
        <v>342</v>
      </c>
      <c r="B25" s="193" t="s">
        <v>343</v>
      </c>
      <c r="C25" s="269">
        <v>3190</v>
      </c>
      <c r="D25" s="269">
        <v>4158</v>
      </c>
      <c r="E25" s="151" t="s">
        <v>344</v>
      </c>
      <c r="F25" s="193" t="s">
        <v>345</v>
      </c>
      <c r="G25" s="269"/>
      <c r="H25" s="270"/>
    </row>
    <row r="26" spans="1:8" ht="31.5">
      <c r="A26" s="151" t="s">
        <v>346</v>
      </c>
      <c r="B26" s="193" t="s">
        <v>347</v>
      </c>
      <c r="C26" s="269">
        <v>55</v>
      </c>
      <c r="D26" s="269">
        <v>20</v>
      </c>
      <c r="E26" s="151" t="s">
        <v>348</v>
      </c>
      <c r="F26" s="193" t="s">
        <v>349</v>
      </c>
      <c r="G26" s="269">
        <v>5087</v>
      </c>
      <c r="H26" s="270">
        <v>6995</v>
      </c>
    </row>
    <row r="27" spans="1:8" ht="31.5">
      <c r="A27" s="151" t="s">
        <v>350</v>
      </c>
      <c r="B27" s="193" t="s">
        <v>351</v>
      </c>
      <c r="C27" s="269"/>
      <c r="D27" s="269"/>
      <c r="E27" s="192" t="s">
        <v>122</v>
      </c>
      <c r="F27" s="194" t="s">
        <v>352</v>
      </c>
      <c r="G27" s="532">
        <f>SUM(G22:G26)</f>
        <v>7265</v>
      </c>
      <c r="H27" s="533">
        <f>SUM(H22:H26)</f>
        <v>8946</v>
      </c>
    </row>
    <row r="28" spans="1:8">
      <c r="A28" s="151" t="s">
        <v>97</v>
      </c>
      <c r="B28" s="193" t="s">
        <v>353</v>
      </c>
      <c r="C28" s="269">
        <v>2946</v>
      </c>
      <c r="D28" s="269">
        <v>2970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2">
        <f>SUM(C25:C28)</f>
        <v>6191</v>
      </c>
      <c r="D29" s="533">
        <f>SUM(D25:D28)</f>
        <v>7148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8871</v>
      </c>
      <c r="D31" s="208">
        <f>D29+D22</f>
        <v>10438</v>
      </c>
      <c r="E31" s="205" t="s">
        <v>357</v>
      </c>
      <c r="F31" s="220" t="s">
        <v>358</v>
      </c>
      <c r="G31" s="207">
        <f>G16+G18+G27</f>
        <v>12567</v>
      </c>
      <c r="H31" s="208">
        <f>H16+H18+H27</f>
        <v>14728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3696</v>
      </c>
      <c r="D33" s="199">
        <f>IF((H31-D31)&gt;0,H31-D31,0)</f>
        <v>4290</v>
      </c>
      <c r="E33" s="189" t="s">
        <v>361</v>
      </c>
      <c r="F33" s="194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5" t="s">
        <v>363</v>
      </c>
      <c r="B34" s="194" t="s">
        <v>364</v>
      </c>
      <c r="C34" s="269">
        <v>1</v>
      </c>
      <c r="D34" s="270"/>
      <c r="E34" s="190" t="s">
        <v>365</v>
      </c>
      <c r="F34" s="193" t="s">
        <v>366</v>
      </c>
      <c r="G34" s="269"/>
      <c r="H34" s="270">
        <v>8</v>
      </c>
    </row>
    <row r="35" spans="1:8">
      <c r="A35" s="190" t="s">
        <v>367</v>
      </c>
      <c r="B35" s="194" t="s">
        <v>368</v>
      </c>
      <c r="C35" s="269"/>
      <c r="D35" s="270">
        <v>9</v>
      </c>
      <c r="E35" s="190" t="s">
        <v>369</v>
      </c>
      <c r="F35" s="193" t="s">
        <v>370</v>
      </c>
      <c r="G35" s="269">
        <v>957</v>
      </c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8870</v>
      </c>
      <c r="D36" s="539">
        <f>D31-D34+D35</f>
        <v>10447</v>
      </c>
      <c r="E36" s="216" t="s">
        <v>373</v>
      </c>
      <c r="F36" s="210" t="s">
        <v>374</v>
      </c>
      <c r="G36" s="221">
        <f>G35-G34+G31</f>
        <v>13524</v>
      </c>
      <c r="H36" s="222">
        <f>H35-H34+H31</f>
        <v>14720</v>
      </c>
    </row>
    <row r="37" spans="1:8">
      <c r="A37" s="215" t="s">
        <v>375</v>
      </c>
      <c r="B37" s="187" t="s">
        <v>376</v>
      </c>
      <c r="C37" s="207">
        <f>IF((G36-C36)&gt;0,G36-C36,0)</f>
        <v>4654</v>
      </c>
      <c r="D37" s="208">
        <f>IF((H36-D36)&gt;0,H36-D36,0)</f>
        <v>4273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2">
        <f>C39+C40+C41</f>
        <v>402</v>
      </c>
      <c r="D38" s="533">
        <f>D39+D40+D41</f>
        <v>418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>
        <v>267</v>
      </c>
      <c r="D39" s="270">
        <v>170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135</v>
      </c>
      <c r="D40" s="270">
        <v>248</v>
      </c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4252</v>
      </c>
      <c r="D42" s="199">
        <f>+IF((H36-D36-D38)&gt;0,H36-D36-D38,0)</f>
        <v>3855</v>
      </c>
      <c r="E42" s="201" t="s">
        <v>389</v>
      </c>
      <c r="F42" s="152" t="s">
        <v>390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>
        <v>35</v>
      </c>
      <c r="D43" s="270">
        <v>56</v>
      </c>
      <c r="E43" s="189" t="s">
        <v>391</v>
      </c>
      <c r="F43" s="152" t="s">
        <v>393</v>
      </c>
      <c r="G43" s="493"/>
      <c r="H43" s="540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4217</v>
      </c>
      <c r="D44" s="222">
        <f>IF(H42=0,IF(D42-D43&gt;0,D42-D43+H43,0),IF(H42-H43&lt;0,H43-H42+D42,0))</f>
        <v>3799</v>
      </c>
      <c r="E44" s="216" t="s">
        <v>396</v>
      </c>
      <c r="F44" s="223" t="s">
        <v>397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13524</v>
      </c>
      <c r="D45" s="535">
        <f>D36+D38+D42</f>
        <v>14720</v>
      </c>
      <c r="E45" s="224" t="s">
        <v>400</v>
      </c>
      <c r="F45" s="226" t="s">
        <v>401</v>
      </c>
      <c r="G45" s="534">
        <f>G42+G36</f>
        <v>13524</v>
      </c>
      <c r="H45" s="535">
        <f>H42+H36</f>
        <v>14720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84" t="s">
        <v>7</v>
      </c>
      <c r="B50" s="608">
        <f>pdeReportingDate</f>
        <v>46141</v>
      </c>
      <c r="C50" s="608"/>
      <c r="D50" s="608"/>
      <c r="E50" s="608"/>
      <c r="F50" s="608"/>
      <c r="G50" s="608"/>
      <c r="H50" s="608"/>
      <c r="M50" s="77"/>
    </row>
    <row r="51" spans="1:13" s="34" customFormat="1">
      <c r="A51" s="584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5" t="s">
        <v>292</v>
      </c>
      <c r="B52" s="609" t="str">
        <f>authorName</f>
        <v>Цветанка Михайлова - упълномощено лице</v>
      </c>
      <c r="C52" s="609"/>
      <c r="D52" s="609"/>
      <c r="E52" s="609"/>
      <c r="F52" s="609"/>
      <c r="G52" s="609"/>
      <c r="H52" s="609"/>
    </row>
    <row r="53" spans="1:13" s="34" customFormat="1">
      <c r="A53" s="585"/>
      <c r="B53" s="63"/>
      <c r="C53" s="63"/>
      <c r="D53" s="63"/>
      <c r="E53" s="63"/>
      <c r="F53" s="63"/>
      <c r="G53" s="63"/>
      <c r="H53" s="63"/>
    </row>
    <row r="54" spans="1:13" s="34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293</v>
      </c>
      <c r="C55" s="607"/>
      <c r="D55" s="607"/>
      <c r="E55" s="607"/>
      <c r="F55" s="485"/>
      <c r="G55" s="37"/>
      <c r="H55" s="34"/>
    </row>
    <row r="56" spans="1:13" ht="15.75" customHeight="1">
      <c r="A56" s="586"/>
      <c r="B56" s="607" t="s">
        <v>293</v>
      </c>
      <c r="C56" s="607"/>
      <c r="D56" s="607"/>
      <c r="E56" s="607"/>
      <c r="F56" s="485"/>
      <c r="G56" s="37"/>
      <c r="H56" s="34"/>
    </row>
    <row r="57" spans="1:13" ht="15.75" customHeight="1">
      <c r="A57" s="586"/>
      <c r="B57" s="607" t="s">
        <v>293</v>
      </c>
      <c r="C57" s="607"/>
      <c r="D57" s="607"/>
      <c r="E57" s="607"/>
      <c r="F57" s="485"/>
      <c r="G57" s="37"/>
      <c r="H57" s="34"/>
    </row>
    <row r="58" spans="1:13" ht="15.75" customHeight="1">
      <c r="A58" s="586"/>
      <c r="B58" s="607" t="s">
        <v>293</v>
      </c>
      <c r="C58" s="607"/>
      <c r="D58" s="607"/>
      <c r="E58" s="607"/>
      <c r="F58" s="485"/>
      <c r="G58" s="37"/>
      <c r="H58" s="34"/>
    </row>
    <row r="59" spans="1:13">
      <c r="A59" s="586"/>
      <c r="B59" s="607"/>
      <c r="C59" s="607"/>
      <c r="D59" s="607"/>
      <c r="E59" s="607"/>
      <c r="F59" s="485"/>
      <c r="G59" s="37"/>
      <c r="H59" s="34"/>
    </row>
    <row r="60" spans="1:13">
      <c r="A60" s="586"/>
      <c r="B60" s="607"/>
      <c r="C60" s="607"/>
      <c r="D60" s="607"/>
      <c r="E60" s="607"/>
      <c r="F60" s="485"/>
      <c r="G60" s="37"/>
      <c r="H60" s="34"/>
    </row>
    <row r="61" spans="1:13">
      <c r="A61" s="586"/>
      <c r="B61" s="607"/>
      <c r="C61" s="607"/>
      <c r="D61" s="607"/>
      <c r="E61" s="607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6" zoomScaleNormal="100" zoomScaleSheetLayoutView="80" workbookViewId="0">
      <selection activeCell="F51" sqref="F51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2" t="s">
        <v>403</v>
      </c>
      <c r="B1" s="28"/>
      <c r="C1" s="23"/>
      <c r="D1" s="53"/>
      <c r="E1" s="23"/>
      <c r="F1" s="23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8"/>
      <c r="C2" s="23"/>
      <c r="D2" s="53"/>
      <c r="E2" s="23"/>
      <c r="F2" s="23"/>
      <c r="G2" s="34"/>
      <c r="H2" s="135"/>
    </row>
    <row r="3" spans="1:13">
      <c r="A3" s="137"/>
      <c r="B3" s="28"/>
      <c r="C3" s="23"/>
      <c r="D3" s="23"/>
      <c r="E3" s="23"/>
      <c r="F3" s="10"/>
      <c r="G3" s="10"/>
      <c r="H3" s="10"/>
    </row>
    <row r="4" spans="1:13">
      <c r="A4" s="59" t="str">
        <f>CONCATENATE("на ",UPPER(pdeName))</f>
        <v>на ИНДЪСТРИ ДИВЕЛЪПМЪНТ ХОЛДИНГ АД</v>
      </c>
      <c r="B4" s="430"/>
      <c r="C4" s="42"/>
      <c r="D4" s="61"/>
      <c r="E4" s="10"/>
    </row>
    <row r="5" spans="1:13">
      <c r="A5" s="59" t="str">
        <f>CONCATENATE("ЕИК по БУЛСТАТ: ", pdeBulstat)</f>
        <v>ЕИК по БУЛСТАТ: 121227792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31.12.2025 г.</v>
      </c>
      <c r="B6" s="430"/>
      <c r="C6" s="62"/>
      <c r="D6" s="65"/>
      <c r="E6" s="135"/>
    </row>
    <row r="7" spans="1:13" ht="16.5" thickBot="1">
      <c r="A7" s="138"/>
      <c r="B7" s="10"/>
      <c r="C7" s="138"/>
      <c r="D7" s="27" t="s">
        <v>25</v>
      </c>
      <c r="E7" s="139"/>
      <c r="F7" s="135"/>
      <c r="G7" s="135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591"/>
    </row>
    <row r="11" spans="1:13">
      <c r="A11" s="231" t="s">
        <v>406</v>
      </c>
      <c r="B11" s="141" t="s">
        <v>407</v>
      </c>
      <c r="C11" s="154">
        <v>4553</v>
      </c>
      <c r="D11" s="153">
        <v>3423</v>
      </c>
    </row>
    <row r="12" spans="1:13">
      <c r="A12" s="231" t="s">
        <v>408</v>
      </c>
      <c r="B12" s="141" t="s">
        <v>409</v>
      </c>
      <c r="C12" s="154">
        <v>-1070</v>
      </c>
      <c r="D12" s="153">
        <v>-1246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>
        <v>5514</v>
      </c>
      <c r="D13" s="153">
        <v>4624</v>
      </c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-1232</v>
      </c>
      <c r="D14" s="153">
        <v>-1731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-161</v>
      </c>
      <c r="D15" s="153">
        <v>-67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-198</v>
      </c>
      <c r="D16" s="153">
        <v>-202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v>3442</v>
      </c>
      <c r="D20" s="153">
        <v>7567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5">
        <f>SUM(C11:C20)</f>
        <v>10848</v>
      </c>
      <c r="D21" s="556">
        <f>SUM(D11:D20)</f>
        <v>12368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-7</v>
      </c>
      <c r="D23" s="153">
        <v>-40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/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>
        <v>-1662</v>
      </c>
      <c r="D25" s="153">
        <v>-173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>
        <v>2315</v>
      </c>
      <c r="D26" s="153">
        <v>2674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521</v>
      </c>
      <c r="D27" s="153">
        <v>640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>
        <v>-1501</v>
      </c>
      <c r="D28" s="153">
        <v>-4192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>
        <v>1971</v>
      </c>
      <c r="D29" s="153">
        <v>3812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>
        <v>180</v>
      </c>
      <c r="D30" s="153">
        <v>184</v>
      </c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v>-176</v>
      </c>
      <c r="D32" s="153">
        <v>-63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5">
        <f>SUM(C23:C32)</f>
        <v>1641</v>
      </c>
      <c r="D33" s="556">
        <f>SUM(D23:D32)</f>
        <v>2842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1" t="s">
        <v>452</v>
      </c>
      <c r="C35" s="154"/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v>31832</v>
      </c>
      <c r="D37" s="153">
        <v>24570</v>
      </c>
    </row>
    <row r="38" spans="1:13">
      <c r="A38" s="231" t="s">
        <v>457</v>
      </c>
      <c r="B38" s="141" t="s">
        <v>458</v>
      </c>
      <c r="C38" s="154">
        <v>-41912</v>
      </c>
      <c r="D38" s="153">
        <v>-32728</v>
      </c>
    </row>
    <row r="39" spans="1:13">
      <c r="A39" s="231" t="s">
        <v>459</v>
      </c>
      <c r="B39" s="141" t="s">
        <v>460</v>
      </c>
      <c r="C39" s="154">
        <v>-47</v>
      </c>
      <c r="D39" s="153">
        <v>-44</v>
      </c>
    </row>
    <row r="40" spans="1:13" ht="31.5">
      <c r="A40" s="231" t="s">
        <v>461</v>
      </c>
      <c r="B40" s="141" t="s">
        <v>462</v>
      </c>
      <c r="C40" s="154">
        <v>-3614</v>
      </c>
      <c r="D40" s="153">
        <v>-5414</v>
      </c>
    </row>
    <row r="41" spans="1:13">
      <c r="A41" s="231" t="s">
        <v>463</v>
      </c>
      <c r="B41" s="141" t="s">
        <v>464</v>
      </c>
      <c r="C41" s="154"/>
      <c r="D41" s="153"/>
    </row>
    <row r="42" spans="1:13">
      <c r="A42" s="231" t="s">
        <v>465</v>
      </c>
      <c r="B42" s="141" t="s">
        <v>466</v>
      </c>
      <c r="C42" s="154"/>
      <c r="D42" s="153"/>
      <c r="G42" s="142"/>
      <c r="H42" s="142"/>
    </row>
    <row r="43" spans="1:13" ht="16.5" thickBot="1">
      <c r="A43" s="248" t="s">
        <v>467</v>
      </c>
      <c r="B43" s="249" t="s">
        <v>468</v>
      </c>
      <c r="C43" s="557">
        <f>SUM(C35:C42)</f>
        <v>-13741</v>
      </c>
      <c r="D43" s="558">
        <f>SUM(D35:D42)</f>
        <v>-13616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-1252</v>
      </c>
      <c r="D44" s="260">
        <f>D43+D33+D21</f>
        <v>1594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5649</v>
      </c>
      <c r="D45" s="262">
        <v>4055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4397</v>
      </c>
      <c r="D46" s="264">
        <f>D45+D44</f>
        <v>5649</v>
      </c>
      <c r="G46" s="142"/>
      <c r="H46" s="142"/>
    </row>
    <row r="47" spans="1:13">
      <c r="A47" s="256" t="s">
        <v>475</v>
      </c>
      <c r="B47" s="265" t="s">
        <v>476</v>
      </c>
      <c r="C47" s="250">
        <v>4397</v>
      </c>
      <c r="D47" s="251">
        <v>5649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82" t="s">
        <v>479</v>
      </c>
      <c r="G50" s="142"/>
      <c r="H50" s="142"/>
    </row>
    <row r="51" spans="1:13">
      <c r="A51" s="612" t="s">
        <v>480</v>
      </c>
      <c r="B51" s="612"/>
      <c r="C51" s="612"/>
      <c r="D51" s="612"/>
      <c r="G51" s="142"/>
      <c r="H51" s="142"/>
    </row>
    <row r="52" spans="1:13">
      <c r="A52" s="583"/>
      <c r="B52" s="583"/>
      <c r="C52" s="583"/>
      <c r="D52" s="583"/>
      <c r="G52" s="142"/>
      <c r="H52" s="142"/>
    </row>
    <row r="53" spans="1:13">
      <c r="A53" s="583"/>
      <c r="B53" s="583"/>
      <c r="C53" s="583"/>
      <c r="D53" s="583"/>
      <c r="G53" s="142"/>
      <c r="H53" s="142"/>
    </row>
    <row r="54" spans="1:13" s="34" customFormat="1">
      <c r="A54" s="584" t="s">
        <v>7</v>
      </c>
      <c r="B54" s="608">
        <f>pdeReportingDate</f>
        <v>46141</v>
      </c>
      <c r="C54" s="608"/>
      <c r="D54" s="608"/>
      <c r="E54" s="608"/>
      <c r="F54" s="587"/>
      <c r="G54" s="587"/>
      <c r="H54" s="587"/>
      <c r="M54" s="77"/>
    </row>
    <row r="55" spans="1:13" s="34" customFormat="1">
      <c r="A55" s="584"/>
      <c r="B55" s="608"/>
      <c r="C55" s="608"/>
      <c r="D55" s="608"/>
      <c r="E55" s="608"/>
      <c r="F55" s="43"/>
      <c r="G55" s="43"/>
      <c r="H55" s="43"/>
      <c r="M55" s="77"/>
    </row>
    <row r="56" spans="1:13" s="34" customFormat="1">
      <c r="A56" s="585" t="s">
        <v>292</v>
      </c>
      <c r="B56" s="609" t="str">
        <f>authorName</f>
        <v>Цветанка Михайлова - упълномощено лице</v>
      </c>
      <c r="C56" s="609"/>
      <c r="D56" s="609"/>
      <c r="E56" s="609"/>
      <c r="F56" s="63"/>
      <c r="G56" s="63"/>
      <c r="H56" s="63"/>
    </row>
    <row r="57" spans="1:13" s="34" customFormat="1">
      <c r="A57" s="585"/>
      <c r="B57" s="609"/>
      <c r="C57" s="609"/>
      <c r="D57" s="609"/>
      <c r="E57" s="609"/>
      <c r="F57" s="63"/>
      <c r="G57" s="63"/>
      <c r="H57" s="63"/>
    </row>
    <row r="58" spans="1:13" s="34" customFormat="1">
      <c r="A58" s="585" t="s">
        <v>12</v>
      </c>
      <c r="B58" s="609"/>
      <c r="C58" s="609"/>
      <c r="D58" s="609"/>
      <c r="E58" s="609"/>
      <c r="F58" s="63"/>
      <c r="G58" s="63"/>
      <c r="H58" s="63"/>
    </row>
    <row r="59" spans="1:13" s="25" customFormat="1">
      <c r="A59" s="586"/>
      <c r="B59" s="607" t="s">
        <v>293</v>
      </c>
      <c r="C59" s="607"/>
      <c r="D59" s="607"/>
      <c r="E59" s="607"/>
      <c r="F59" s="485"/>
      <c r="G59" s="37"/>
      <c r="H59" s="34"/>
    </row>
    <row r="60" spans="1:13">
      <c r="A60" s="586"/>
      <c r="B60" s="607" t="s">
        <v>293</v>
      </c>
      <c r="C60" s="607"/>
      <c r="D60" s="607"/>
      <c r="E60" s="607"/>
      <c r="F60" s="485"/>
      <c r="G60" s="37"/>
      <c r="H60" s="34"/>
    </row>
    <row r="61" spans="1:13">
      <c r="A61" s="586"/>
      <c r="B61" s="607" t="s">
        <v>293</v>
      </c>
      <c r="C61" s="607"/>
      <c r="D61" s="607"/>
      <c r="E61" s="607"/>
      <c r="F61" s="485"/>
      <c r="G61" s="37"/>
      <c r="H61" s="34"/>
    </row>
    <row r="62" spans="1:13">
      <c r="A62" s="586"/>
      <c r="B62" s="607" t="s">
        <v>293</v>
      </c>
      <c r="C62" s="607"/>
      <c r="D62" s="607"/>
      <c r="E62" s="607"/>
      <c r="F62" s="485"/>
      <c r="G62" s="37"/>
      <c r="H62" s="34"/>
    </row>
    <row r="63" spans="1:13">
      <c r="A63" s="586"/>
      <c r="B63" s="607"/>
      <c r="C63" s="607"/>
      <c r="D63" s="607"/>
      <c r="E63" s="607"/>
      <c r="F63" s="485"/>
      <c r="G63" s="37"/>
      <c r="H63" s="34"/>
    </row>
    <row r="64" spans="1:13">
      <c r="A64" s="586"/>
      <c r="B64" s="607"/>
      <c r="C64" s="607"/>
      <c r="D64" s="607"/>
      <c r="E64" s="607"/>
      <c r="F64" s="485"/>
      <c r="G64" s="37"/>
      <c r="H64" s="34"/>
    </row>
    <row r="65" spans="1:8">
      <c r="A65" s="586"/>
      <c r="B65" s="607"/>
      <c r="C65" s="607"/>
      <c r="D65" s="607"/>
      <c r="E65" s="607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4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5" t="s">
        <v>481</v>
      </c>
      <c r="B1" s="15"/>
      <c r="C1" s="15"/>
      <c r="D1" s="40"/>
      <c r="E1" s="15"/>
      <c r="F1" s="15"/>
      <c r="G1" s="22"/>
      <c r="H1" s="22"/>
      <c r="I1" s="10"/>
    </row>
    <row r="2" spans="1:14">
      <c r="A2" s="55" t="str">
        <f>CONCATENATE("(",LOWER(reportConsolidation),")")</f>
        <v>(на консолидирана основа)</v>
      </c>
      <c r="B2" s="15"/>
      <c r="C2" s="15"/>
      <c r="D2" s="40"/>
      <c r="E2" s="15"/>
      <c r="F2" s="15"/>
      <c r="G2" s="56"/>
      <c r="H2" s="56"/>
      <c r="I2" s="128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59" t="str">
        <f>CONCATENATE("на ",UPPER(pdeName))</f>
        <v>на ИНДЪСТРИ ДИВЕЛЪПМЪНТ ХОЛДИНГ АД</v>
      </c>
      <c r="B4" s="15"/>
      <c r="C4" s="15"/>
      <c r="D4" s="15"/>
      <c r="E4" s="15"/>
      <c r="F4" s="40"/>
      <c r="G4" s="441"/>
      <c r="H4" s="441"/>
      <c r="I4" s="10"/>
      <c r="K4" s="42"/>
      <c r="L4" s="43"/>
    </row>
    <row r="5" spans="1:14">
      <c r="A5" s="59" t="str">
        <f>CONCATENATE("ЕИК по БУЛСТАТ: ", pdeBulstat)</f>
        <v>ЕИК по БУЛСТАТ: 121227792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31.12.2025 г.</v>
      </c>
      <c r="B6" s="22"/>
      <c r="C6" s="12"/>
      <c r="D6" s="12"/>
      <c r="E6" s="12"/>
      <c r="F6" s="22"/>
      <c r="G6" s="441"/>
      <c r="H6" s="441"/>
      <c r="I6" s="130"/>
      <c r="K6" s="62"/>
      <c r="L6" s="65"/>
    </row>
    <row r="7" spans="1:14" ht="16.5" thickBot="1">
      <c r="A7" s="129"/>
      <c r="B7" s="10"/>
      <c r="C7" s="129"/>
      <c r="D7" s="129"/>
      <c r="E7" s="129"/>
      <c r="F7" s="131"/>
      <c r="G7" s="131"/>
      <c r="H7" s="131"/>
      <c r="M7" s="27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91"/>
    </row>
    <row r="13" spans="1:14">
      <c r="A13" s="460" t="s">
        <v>501</v>
      </c>
      <c r="B13" s="461" t="s">
        <v>502</v>
      </c>
      <c r="C13" s="492">
        <f>'1-Баланс'!H18</f>
        <v>9981</v>
      </c>
      <c r="D13" s="492">
        <f>'1-Баланс'!H20</f>
        <v>7191</v>
      </c>
      <c r="E13" s="492">
        <f>'1-Баланс'!H21</f>
        <v>0</v>
      </c>
      <c r="F13" s="492">
        <f>'1-Баланс'!H23</f>
        <v>193</v>
      </c>
      <c r="G13" s="492">
        <f>'1-Баланс'!H24</f>
        <v>0</v>
      </c>
      <c r="H13" s="493">
        <v>460</v>
      </c>
      <c r="I13" s="492">
        <f>'1-Баланс'!H29+'1-Баланс'!H32</f>
        <v>37559</v>
      </c>
      <c r="J13" s="492">
        <f>'1-Баланс'!H30+'1-Баланс'!H33</f>
        <v>-1278</v>
      </c>
      <c r="K13" s="493"/>
      <c r="L13" s="492">
        <f>SUM(C13:K13)</f>
        <v>54106</v>
      </c>
      <c r="M13" s="494">
        <f>'1-Баланс'!H40</f>
        <v>17750</v>
      </c>
      <c r="N13" s="132"/>
    </row>
    <row r="14" spans="1:14">
      <c r="A14" s="460" t="s">
        <v>503</v>
      </c>
      <c r="B14" s="46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9981</v>
      </c>
      <c r="D17" s="492">
        <f t="shared" ref="D17:M17" si="2">D13+D14</f>
        <v>7191</v>
      </c>
      <c r="E17" s="492">
        <f t="shared" si="2"/>
        <v>0</v>
      </c>
      <c r="F17" s="492">
        <f t="shared" si="2"/>
        <v>193</v>
      </c>
      <c r="G17" s="492">
        <f t="shared" si="2"/>
        <v>0</v>
      </c>
      <c r="H17" s="492">
        <f t="shared" si="2"/>
        <v>460</v>
      </c>
      <c r="I17" s="492">
        <f t="shared" si="2"/>
        <v>37559</v>
      </c>
      <c r="J17" s="492">
        <f t="shared" si="2"/>
        <v>-1278</v>
      </c>
      <c r="K17" s="492">
        <f t="shared" si="2"/>
        <v>0</v>
      </c>
      <c r="L17" s="492">
        <f t="shared" si="1"/>
        <v>54106</v>
      </c>
      <c r="M17" s="494">
        <f t="shared" si="2"/>
        <v>17750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4217</v>
      </c>
      <c r="J18" s="492">
        <f>+'1-Баланс'!G33</f>
        <v>0</v>
      </c>
      <c r="K18" s="493"/>
      <c r="L18" s="492">
        <f t="shared" si="1"/>
        <v>4217</v>
      </c>
      <c r="M18" s="540">
        <v>35</v>
      </c>
    </row>
    <row r="19" spans="1:14">
      <c r="A19" s="462" t="s">
        <v>513</v>
      </c>
      <c r="B19" s="46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2">
        <f t="shared" si="1"/>
        <v>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9981</v>
      </c>
      <c r="D31" s="492">
        <f t="shared" ref="D31:M31" si="6">D19+D22+D23+D26+D30+D29+D17+D18</f>
        <v>7191</v>
      </c>
      <c r="E31" s="492">
        <f t="shared" si="6"/>
        <v>0</v>
      </c>
      <c r="F31" s="492">
        <f t="shared" si="6"/>
        <v>193</v>
      </c>
      <c r="G31" s="492">
        <f t="shared" si="6"/>
        <v>0</v>
      </c>
      <c r="H31" s="492">
        <f t="shared" si="6"/>
        <v>460</v>
      </c>
      <c r="I31" s="492">
        <f t="shared" si="6"/>
        <v>41776</v>
      </c>
      <c r="J31" s="492">
        <f t="shared" si="6"/>
        <v>-1278</v>
      </c>
      <c r="K31" s="492">
        <f t="shared" si="6"/>
        <v>0</v>
      </c>
      <c r="L31" s="492">
        <f t="shared" si="1"/>
        <v>58323</v>
      </c>
      <c r="M31" s="494">
        <f t="shared" si="6"/>
        <v>17785</v>
      </c>
      <c r="N31" s="132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9981</v>
      </c>
      <c r="D34" s="495">
        <f t="shared" si="7"/>
        <v>7191</v>
      </c>
      <c r="E34" s="495">
        <f t="shared" si="7"/>
        <v>0</v>
      </c>
      <c r="F34" s="495">
        <f t="shared" si="7"/>
        <v>193</v>
      </c>
      <c r="G34" s="495">
        <f t="shared" si="7"/>
        <v>0</v>
      </c>
      <c r="H34" s="495">
        <f t="shared" si="7"/>
        <v>460</v>
      </c>
      <c r="I34" s="495">
        <f t="shared" si="7"/>
        <v>41776</v>
      </c>
      <c r="J34" s="495">
        <f t="shared" si="7"/>
        <v>-1278</v>
      </c>
      <c r="K34" s="495">
        <f t="shared" si="7"/>
        <v>0</v>
      </c>
      <c r="L34" s="495">
        <f t="shared" si="1"/>
        <v>58323</v>
      </c>
      <c r="M34" s="496">
        <f>M31+M32+M33</f>
        <v>17785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08">
        <f>pdeReportingDate</f>
        <v>46141</v>
      </c>
      <c r="C38" s="608"/>
      <c r="D38" s="608"/>
      <c r="E38" s="608"/>
      <c r="F38" s="608"/>
      <c r="G38" s="608"/>
      <c r="H38" s="608"/>
    </row>
    <row r="39" spans="1:13">
      <c r="A39" s="584"/>
      <c r="B39" s="43"/>
      <c r="C39" s="43"/>
      <c r="D39" s="43"/>
      <c r="E39" s="43"/>
      <c r="F39" s="43"/>
      <c r="G39" s="43"/>
      <c r="H39" s="43"/>
    </row>
    <row r="40" spans="1:13">
      <c r="A40" s="585" t="s">
        <v>292</v>
      </c>
      <c r="B40" s="609" t="str">
        <f>authorName</f>
        <v>Цветанка Михайлова - упълномощено лице</v>
      </c>
      <c r="C40" s="609"/>
      <c r="D40" s="609"/>
      <c r="E40" s="609"/>
      <c r="F40" s="609"/>
      <c r="G40" s="609"/>
      <c r="H40" s="609"/>
    </row>
    <row r="41" spans="1:13">
      <c r="A41" s="585"/>
      <c r="B41" s="63"/>
      <c r="C41" s="63"/>
      <c r="D41" s="63"/>
      <c r="E41" s="63"/>
      <c r="F41" s="63"/>
      <c r="G41" s="63"/>
      <c r="H41" s="63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07" t="s">
        <v>293</v>
      </c>
      <c r="C43" s="607"/>
      <c r="D43" s="607"/>
      <c r="E43" s="607"/>
      <c r="F43" s="485"/>
      <c r="G43" s="37"/>
      <c r="H43" s="34"/>
    </row>
    <row r="44" spans="1:13">
      <c r="A44" s="586"/>
      <c r="B44" s="607" t="s">
        <v>293</v>
      </c>
      <c r="C44" s="607"/>
      <c r="D44" s="607"/>
      <c r="E44" s="607"/>
      <c r="F44" s="485"/>
      <c r="G44" s="37"/>
      <c r="H44" s="34"/>
    </row>
    <row r="45" spans="1:13">
      <c r="A45" s="586"/>
      <c r="B45" s="607" t="s">
        <v>293</v>
      </c>
      <c r="C45" s="607"/>
      <c r="D45" s="607"/>
      <c r="E45" s="607"/>
      <c r="F45" s="485"/>
      <c r="G45" s="37"/>
      <c r="H45" s="34"/>
    </row>
    <row r="46" spans="1:13">
      <c r="A46" s="586"/>
      <c r="B46" s="607" t="s">
        <v>293</v>
      </c>
      <c r="C46" s="607"/>
      <c r="D46" s="607"/>
      <c r="E46" s="607"/>
      <c r="F46" s="485"/>
      <c r="G46" s="37"/>
      <c r="H46" s="34"/>
    </row>
    <row r="47" spans="1:13">
      <c r="A47" s="586"/>
      <c r="B47" s="607"/>
      <c r="C47" s="607"/>
      <c r="D47" s="607"/>
      <c r="E47" s="607"/>
      <c r="F47" s="485"/>
      <c r="G47" s="37"/>
      <c r="H47" s="34"/>
    </row>
    <row r="48" spans="1:13">
      <c r="A48" s="586"/>
      <c r="B48" s="607"/>
      <c r="C48" s="607"/>
      <c r="D48" s="607"/>
      <c r="E48" s="607"/>
      <c r="F48" s="485"/>
      <c r="G48" s="37"/>
      <c r="H48" s="34"/>
    </row>
    <row r="49" spans="1:8">
      <c r="A49" s="586"/>
      <c r="B49" s="607"/>
      <c r="C49" s="607"/>
      <c r="D49" s="607"/>
      <c r="E49" s="607"/>
      <c r="F49" s="48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9" zoomScaleNormal="100" zoomScaleSheetLayoutView="80" workbookViewId="0">
      <selection activeCell="B40" sqref="B40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563</v>
      </c>
      <c r="B1" s="29"/>
      <c r="C1" s="30"/>
      <c r="D1" s="30"/>
      <c r="E1" s="30"/>
      <c r="F1" s="30"/>
      <c r="G1" s="30"/>
      <c r="H1" s="30"/>
      <c r="I1" s="30"/>
      <c r="J1" s="12"/>
      <c r="K1" s="53"/>
      <c r="L1" s="52"/>
      <c r="M1" s="52"/>
    </row>
    <row r="2" spans="1:19">
      <c r="A2" s="58"/>
      <c r="B2" s="29"/>
      <c r="C2" s="30"/>
      <c r="D2" s="30"/>
      <c r="E2" s="30"/>
      <c r="F2" s="30"/>
      <c r="G2" s="30"/>
      <c r="H2" s="30"/>
      <c r="I2" s="30"/>
      <c r="J2" s="12"/>
      <c r="K2" s="52"/>
      <c r="L2" s="52"/>
      <c r="M2" s="52"/>
    </row>
    <row r="3" spans="1:19">
      <c r="A3" s="59" t="str">
        <f>CONCATENATE("на ",UPPER(pdeName))</f>
        <v>на ИНДЪСТРИ ДИВЕЛЪПМЪНТ ХОЛДИНГ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121227792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0"/>
    </row>
    <row r="5" spans="1:19">
      <c r="A5" s="59" t="str">
        <f>CONCATENATE("към ",TEXT(endDate,"dd.mm.yyyy")," г.")</f>
        <v>към 31.12.2025 г.</v>
      </c>
      <c r="B5" s="12"/>
      <c r="C5" s="22"/>
      <c r="D5" s="22"/>
      <c r="E5" s="22"/>
      <c r="F5" s="22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25</v>
      </c>
    </row>
    <row r="7" spans="1:19" s="87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7" customFormat="1" ht="66.75" customHeight="1">
      <c r="A8" s="630"/>
      <c r="B8" s="631"/>
      <c r="C8" s="633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625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625"/>
      <c r="R8" s="627"/>
    </row>
    <row r="9" spans="1:19" s="87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1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0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0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0" t="s">
        <v>590</v>
      </c>
      <c r="D13" s="281">
        <v>123</v>
      </c>
      <c r="E13" s="281"/>
      <c r="F13" s="281"/>
      <c r="G13" s="277">
        <f t="shared" si="2"/>
        <v>123</v>
      </c>
      <c r="H13" s="281"/>
      <c r="I13" s="281"/>
      <c r="J13" s="277">
        <f t="shared" si="3"/>
        <v>123</v>
      </c>
      <c r="K13" s="281">
        <v>98</v>
      </c>
      <c r="L13" s="281">
        <v>16</v>
      </c>
      <c r="M13" s="281"/>
      <c r="N13" s="277">
        <f t="shared" si="4"/>
        <v>114</v>
      </c>
      <c r="O13" s="281"/>
      <c r="P13" s="281"/>
      <c r="Q13" s="277">
        <f t="shared" si="0"/>
        <v>114</v>
      </c>
      <c r="R13" s="291">
        <f t="shared" si="1"/>
        <v>9</v>
      </c>
    </row>
    <row r="14" spans="1:19">
      <c r="A14" s="290" t="s">
        <v>591</v>
      </c>
      <c r="B14" s="274" t="s">
        <v>592</v>
      </c>
      <c r="C14" s="120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0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0" t="s">
        <v>599</v>
      </c>
      <c r="D16" s="281">
        <v>49</v>
      </c>
      <c r="E16" s="281">
        <v>2</v>
      </c>
      <c r="F16" s="281"/>
      <c r="G16" s="277">
        <f t="shared" si="2"/>
        <v>51</v>
      </c>
      <c r="H16" s="281"/>
      <c r="I16" s="281"/>
      <c r="J16" s="277">
        <f t="shared" si="3"/>
        <v>51</v>
      </c>
      <c r="K16" s="281">
        <v>38</v>
      </c>
      <c r="L16" s="281">
        <v>7</v>
      </c>
      <c r="M16" s="281"/>
      <c r="N16" s="277">
        <f t="shared" si="4"/>
        <v>45</v>
      </c>
      <c r="O16" s="281"/>
      <c r="P16" s="281"/>
      <c r="Q16" s="277">
        <f t="shared" si="0"/>
        <v>45</v>
      </c>
      <c r="R16" s="291">
        <f t="shared" si="1"/>
        <v>6</v>
      </c>
    </row>
    <row r="17" spans="1:18" ht="31.5">
      <c r="A17" s="290" t="s">
        <v>600</v>
      </c>
      <c r="B17" s="122" t="s">
        <v>601</v>
      </c>
      <c r="C17" s="121" t="s">
        <v>602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92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603</v>
      </c>
      <c r="B18" s="122" t="s">
        <v>604</v>
      </c>
      <c r="C18" s="120" t="s">
        <v>605</v>
      </c>
      <c r="D18" s="281">
        <v>436</v>
      </c>
      <c r="E18" s="281">
        <v>4</v>
      </c>
      <c r="F18" s="281">
        <v>37</v>
      </c>
      <c r="G18" s="277">
        <f t="shared" si="2"/>
        <v>403</v>
      </c>
      <c r="H18" s="281"/>
      <c r="I18" s="281"/>
      <c r="J18" s="277">
        <f t="shared" si="3"/>
        <v>403</v>
      </c>
      <c r="K18" s="281">
        <v>268</v>
      </c>
      <c r="L18" s="281">
        <v>43</v>
      </c>
      <c r="M18" s="281">
        <v>37</v>
      </c>
      <c r="N18" s="277">
        <f t="shared" si="4"/>
        <v>274</v>
      </c>
      <c r="O18" s="281"/>
      <c r="P18" s="281"/>
      <c r="Q18" s="277">
        <f t="shared" si="0"/>
        <v>274</v>
      </c>
      <c r="R18" s="291">
        <f t="shared" si="1"/>
        <v>129</v>
      </c>
    </row>
    <row r="19" spans="1:18">
      <c r="A19" s="290"/>
      <c r="B19" s="275" t="s">
        <v>546</v>
      </c>
      <c r="C19" s="123" t="s">
        <v>606</v>
      </c>
      <c r="D19" s="282">
        <f>SUM(D11:D18)</f>
        <v>608</v>
      </c>
      <c r="E19" s="282">
        <f>SUM(E11:E18)</f>
        <v>6</v>
      </c>
      <c r="F19" s="282">
        <f>SUM(F11:F18)</f>
        <v>37</v>
      </c>
      <c r="G19" s="277">
        <f t="shared" si="2"/>
        <v>577</v>
      </c>
      <c r="H19" s="282">
        <f>SUM(H11:H18)</f>
        <v>0</v>
      </c>
      <c r="I19" s="282">
        <f>SUM(I11:I18)</f>
        <v>0</v>
      </c>
      <c r="J19" s="277">
        <f t="shared" si="3"/>
        <v>577</v>
      </c>
      <c r="K19" s="282">
        <f>SUM(K11:K18)</f>
        <v>404</v>
      </c>
      <c r="L19" s="282">
        <f>SUM(L11:L18)</f>
        <v>66</v>
      </c>
      <c r="M19" s="282">
        <f>SUM(M11:M18)</f>
        <v>37</v>
      </c>
      <c r="N19" s="277">
        <f t="shared" si="4"/>
        <v>433</v>
      </c>
      <c r="O19" s="282">
        <f>SUM(O11:O18)</f>
        <v>0</v>
      </c>
      <c r="P19" s="282">
        <f>SUM(P11:P18)</f>
        <v>0</v>
      </c>
      <c r="Q19" s="277">
        <f t="shared" si="0"/>
        <v>433</v>
      </c>
      <c r="R19" s="291">
        <f t="shared" si="1"/>
        <v>144</v>
      </c>
    </row>
    <row r="20" spans="1:18">
      <c r="A20" s="292" t="s">
        <v>607</v>
      </c>
      <c r="B20" s="276" t="s">
        <v>608</v>
      </c>
      <c r="C20" s="123" t="s">
        <v>609</v>
      </c>
      <c r="D20" s="281">
        <v>43827</v>
      </c>
      <c r="E20" s="281"/>
      <c r="F20" s="281"/>
      <c r="G20" s="277">
        <f t="shared" si="2"/>
        <v>43827</v>
      </c>
      <c r="H20" s="281">
        <v>831</v>
      </c>
      <c r="I20" s="281"/>
      <c r="J20" s="277">
        <f t="shared" si="3"/>
        <v>44658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44658</v>
      </c>
    </row>
    <row r="21" spans="1:18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3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0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0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2" t="s">
        <v>619</v>
      </c>
      <c r="C26" s="120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4" t="s">
        <v>604</v>
      </c>
      <c r="C27" s="120" t="s">
        <v>621</v>
      </c>
      <c r="D27" s="281">
        <v>58</v>
      </c>
      <c r="E27" s="281"/>
      <c r="F27" s="281"/>
      <c r="G27" s="277">
        <f t="shared" si="2"/>
        <v>58</v>
      </c>
      <c r="H27" s="281"/>
      <c r="I27" s="281"/>
      <c r="J27" s="277">
        <f t="shared" si="3"/>
        <v>58</v>
      </c>
      <c r="K27" s="281">
        <v>40</v>
      </c>
      <c r="L27" s="281">
        <v>12</v>
      </c>
      <c r="M27" s="281"/>
      <c r="N27" s="277">
        <f t="shared" si="4"/>
        <v>52</v>
      </c>
      <c r="O27" s="281"/>
      <c r="P27" s="281"/>
      <c r="Q27" s="277">
        <f t="shared" si="0"/>
        <v>52</v>
      </c>
      <c r="R27" s="291">
        <f t="shared" si="1"/>
        <v>6</v>
      </c>
    </row>
    <row r="28" spans="1:18">
      <c r="A28" s="290"/>
      <c r="B28" s="275" t="s">
        <v>554</v>
      </c>
      <c r="C28" s="125" t="s">
        <v>622</v>
      </c>
      <c r="D28" s="284">
        <f>SUM(D24:D27)</f>
        <v>58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58</v>
      </c>
      <c r="H28" s="284">
        <f t="shared" si="5"/>
        <v>0</v>
      </c>
      <c r="I28" s="284">
        <f t="shared" si="5"/>
        <v>0</v>
      </c>
      <c r="J28" s="285">
        <f t="shared" si="3"/>
        <v>58</v>
      </c>
      <c r="K28" s="284">
        <f t="shared" si="5"/>
        <v>40</v>
      </c>
      <c r="L28" s="284">
        <f t="shared" si="5"/>
        <v>12</v>
      </c>
      <c r="M28" s="284">
        <f t="shared" si="5"/>
        <v>0</v>
      </c>
      <c r="N28" s="285">
        <f t="shared" si="4"/>
        <v>52</v>
      </c>
      <c r="O28" s="284">
        <f t="shared" si="5"/>
        <v>0</v>
      </c>
      <c r="P28" s="284">
        <f t="shared" si="5"/>
        <v>0</v>
      </c>
      <c r="Q28" s="285">
        <f t="shared" si="0"/>
        <v>52</v>
      </c>
      <c r="R28" s="294">
        <f t="shared" si="1"/>
        <v>6</v>
      </c>
    </row>
    <row r="29" spans="1:18">
      <c r="A29" s="289" t="s">
        <v>623</v>
      </c>
      <c r="B29" s="278" t="s">
        <v>624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7" t="s">
        <v>626</v>
      </c>
      <c r="D30" s="287">
        <f>SUM(D31:D34)</f>
        <v>74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74</v>
      </c>
      <c r="H30" s="287">
        <f t="shared" si="6"/>
        <v>0</v>
      </c>
      <c r="I30" s="287">
        <f t="shared" si="6"/>
        <v>0</v>
      </c>
      <c r="J30" s="287">
        <f t="shared" si="3"/>
        <v>74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74</v>
      </c>
    </row>
    <row r="31" spans="1:18">
      <c r="A31" s="290"/>
      <c r="B31" s="274" t="s">
        <v>126</v>
      </c>
      <c r="C31" s="120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0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0" t="s">
        <v>629</v>
      </c>
      <c r="D33" s="281">
        <v>74</v>
      </c>
      <c r="E33" s="281"/>
      <c r="F33" s="281"/>
      <c r="G33" s="277">
        <f t="shared" si="2"/>
        <v>74</v>
      </c>
      <c r="H33" s="281"/>
      <c r="I33" s="281"/>
      <c r="J33" s="277">
        <f t="shared" si="3"/>
        <v>74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74</v>
      </c>
    </row>
    <row r="34" spans="1:18">
      <c r="A34" s="290"/>
      <c r="B34" s="274" t="s">
        <v>134</v>
      </c>
      <c r="C34" s="120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0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0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0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0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0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0" t="s">
        <v>640</v>
      </c>
      <c r="D40" s="281">
        <v>5444</v>
      </c>
      <c r="E40" s="281">
        <v>5553</v>
      </c>
      <c r="F40" s="281">
        <v>4889</v>
      </c>
      <c r="G40" s="277">
        <f t="shared" si="2"/>
        <v>6108</v>
      </c>
      <c r="H40" s="281">
        <v>1894</v>
      </c>
      <c r="I40" s="281">
        <v>815</v>
      </c>
      <c r="J40" s="277">
        <f t="shared" si="3"/>
        <v>7187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7187</v>
      </c>
    </row>
    <row r="41" spans="1:18">
      <c r="A41" s="290"/>
      <c r="B41" s="275" t="s">
        <v>641</v>
      </c>
      <c r="C41" s="123" t="s">
        <v>642</v>
      </c>
      <c r="D41" s="282">
        <f>D30+D35+D40</f>
        <v>5518</v>
      </c>
      <c r="E41" s="282">
        <f t="shared" ref="E41:P41" si="10">E30+E35+E40</f>
        <v>5553</v>
      </c>
      <c r="F41" s="282">
        <f t="shared" si="10"/>
        <v>4889</v>
      </c>
      <c r="G41" s="277">
        <f t="shared" si="2"/>
        <v>6182</v>
      </c>
      <c r="H41" s="282">
        <f t="shared" si="10"/>
        <v>1894</v>
      </c>
      <c r="I41" s="282">
        <f t="shared" si="10"/>
        <v>815</v>
      </c>
      <c r="J41" s="277">
        <f t="shared" si="3"/>
        <v>7261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7261</v>
      </c>
    </row>
    <row r="42" spans="1:18">
      <c r="A42" s="292" t="s">
        <v>643</v>
      </c>
      <c r="B42" s="280" t="s">
        <v>644</v>
      </c>
      <c r="C42" s="123" t="s">
        <v>645</v>
      </c>
      <c r="D42" s="281">
        <v>5</v>
      </c>
      <c r="E42" s="281"/>
      <c r="F42" s="281"/>
      <c r="G42" s="277">
        <f t="shared" si="2"/>
        <v>5</v>
      </c>
      <c r="H42" s="281"/>
      <c r="I42" s="281"/>
      <c r="J42" s="277">
        <f t="shared" si="3"/>
        <v>5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5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50016</v>
      </c>
      <c r="E43" s="300">
        <f>E19+E20+E22+E28+E41+E42</f>
        <v>5559</v>
      </c>
      <c r="F43" s="300">
        <f t="shared" ref="F43:R43" si="11">F19+F20+F22+F28+F41+F42</f>
        <v>4926</v>
      </c>
      <c r="G43" s="300">
        <f t="shared" si="11"/>
        <v>50649</v>
      </c>
      <c r="H43" s="300">
        <f t="shared" si="11"/>
        <v>2725</v>
      </c>
      <c r="I43" s="300">
        <f t="shared" si="11"/>
        <v>815</v>
      </c>
      <c r="J43" s="300">
        <f t="shared" si="11"/>
        <v>52559</v>
      </c>
      <c r="K43" s="300">
        <f t="shared" si="11"/>
        <v>444</v>
      </c>
      <c r="L43" s="300">
        <f t="shared" si="11"/>
        <v>78</v>
      </c>
      <c r="M43" s="300">
        <f t="shared" si="11"/>
        <v>37</v>
      </c>
      <c r="N43" s="300">
        <f t="shared" si="11"/>
        <v>485</v>
      </c>
      <c r="O43" s="300">
        <f t="shared" si="11"/>
        <v>0</v>
      </c>
      <c r="P43" s="300">
        <f t="shared" si="11"/>
        <v>0</v>
      </c>
      <c r="Q43" s="300">
        <f t="shared" si="11"/>
        <v>485</v>
      </c>
      <c r="R43" s="301">
        <f t="shared" si="11"/>
        <v>52074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08">
        <f>pdeReportingDate</f>
        <v>46141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3"/>
      <c r="D47" s="43"/>
      <c r="E47" s="43"/>
      <c r="F47" s="43"/>
      <c r="G47" s="43"/>
      <c r="H47" s="43"/>
      <c r="I47" s="43"/>
    </row>
    <row r="48" spans="1:18">
      <c r="B48" s="585" t="s">
        <v>292</v>
      </c>
      <c r="C48" s="609" t="str">
        <f>authorName</f>
        <v>Цветанка Михайлова - упълномощено лице</v>
      </c>
      <c r="D48" s="609"/>
      <c r="E48" s="609"/>
      <c r="F48" s="609"/>
      <c r="G48" s="609"/>
      <c r="H48" s="609"/>
      <c r="I48" s="609"/>
    </row>
    <row r="49" spans="2:9">
      <c r="B49" s="585"/>
      <c r="C49" s="63"/>
      <c r="D49" s="63"/>
      <c r="E49" s="63"/>
      <c r="F49" s="63"/>
      <c r="G49" s="63"/>
      <c r="H49" s="63"/>
      <c r="I49" s="63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07" t="s">
        <v>293</v>
      </c>
      <c r="D51" s="607"/>
      <c r="E51" s="607"/>
      <c r="F51" s="607"/>
      <c r="G51" s="485"/>
      <c r="H51" s="37"/>
      <c r="I51" s="34"/>
    </row>
    <row r="52" spans="2:9">
      <c r="B52" s="586"/>
      <c r="C52" s="607" t="s">
        <v>293</v>
      </c>
      <c r="D52" s="607"/>
      <c r="E52" s="607"/>
      <c r="F52" s="607"/>
      <c r="G52" s="485"/>
      <c r="H52" s="37"/>
      <c r="I52" s="34"/>
    </row>
    <row r="53" spans="2:9">
      <c r="B53" s="586"/>
      <c r="C53" s="607" t="s">
        <v>293</v>
      </c>
      <c r="D53" s="607"/>
      <c r="E53" s="607"/>
      <c r="F53" s="607"/>
      <c r="G53" s="485"/>
      <c r="H53" s="37"/>
      <c r="I53" s="34"/>
    </row>
    <row r="54" spans="2:9">
      <c r="B54" s="586"/>
      <c r="C54" s="607" t="s">
        <v>293</v>
      </c>
      <c r="D54" s="607"/>
      <c r="E54" s="607"/>
      <c r="F54" s="607"/>
      <c r="G54" s="485"/>
      <c r="H54" s="37"/>
      <c r="I54" s="34"/>
    </row>
    <row r="55" spans="2:9">
      <c r="B55" s="586"/>
      <c r="C55" s="607"/>
      <c r="D55" s="607"/>
      <c r="E55" s="607"/>
      <c r="F55" s="607"/>
      <c r="G55" s="485"/>
      <c r="H55" s="37"/>
      <c r="I55" s="34"/>
    </row>
    <row r="56" spans="2:9">
      <c r="B56" s="586"/>
      <c r="C56" s="607"/>
      <c r="D56" s="607"/>
      <c r="E56" s="607"/>
      <c r="F56" s="607"/>
      <c r="G56" s="485"/>
      <c r="H56" s="37"/>
      <c r="I56" s="34"/>
    </row>
    <row r="57" spans="2:9">
      <c r="B57" s="586"/>
      <c r="C57" s="607"/>
      <c r="D57" s="607"/>
      <c r="E57" s="607"/>
      <c r="F57" s="607"/>
      <c r="G57" s="48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57" zoomScale="85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1" customWidth="1"/>
    <col min="2" max="2" width="10.7109375" style="86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649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59" t="str">
        <f>CONCATENATE("на ",UPPER(pdeName))</f>
        <v>на ИНДЪСТРИ ДИВЕЛЪПМЪНТ ХОЛДИНГ АД</v>
      </c>
      <c r="B3" s="32"/>
      <c r="C3" s="18"/>
      <c r="D3" s="53"/>
      <c r="E3" s="23"/>
      <c r="F3" s="23"/>
    </row>
    <row r="4" spans="1:8">
      <c r="A4" s="59" t="str">
        <f>CONCATENATE("ЕИК по БУЛСТАТ: ", pdeBulstat)</f>
        <v>ЕИК по БУЛСТАТ: 121227792</v>
      </c>
      <c r="B4" s="32"/>
      <c r="C4" s="18"/>
      <c r="D4" s="23"/>
      <c r="E4" s="23"/>
      <c r="F4" s="23"/>
    </row>
    <row r="5" spans="1:8">
      <c r="A5" s="60" t="str">
        <f>CONCATENATE("към ",TEXT(endDate,"dd.mm.yyyy")," г.")</f>
        <v>към 31.12.2025 г.</v>
      </c>
      <c r="B5" s="429"/>
      <c r="C5" s="85"/>
      <c r="D5" s="62"/>
      <c r="E5" s="63"/>
    </row>
    <row r="6" spans="1:8">
      <c r="A6" s="10"/>
      <c r="B6" s="10"/>
      <c r="D6" s="62"/>
      <c r="E6" s="65"/>
    </row>
    <row r="7" spans="1:8" ht="16.5" thickBot="1">
      <c r="A7" s="97" t="s">
        <v>650</v>
      </c>
      <c r="C7" s="10"/>
      <c r="D7" s="10"/>
      <c r="E7" s="27" t="s">
        <v>25</v>
      </c>
    </row>
    <row r="8" spans="1:8" s="87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99"/>
    </row>
    <row r="9" spans="1:8" s="87" customFormat="1">
      <c r="A9" s="638"/>
      <c r="B9" s="640"/>
      <c r="C9" s="636"/>
      <c r="D9" s="102" t="s">
        <v>653</v>
      </c>
      <c r="E9" s="318" t="s">
        <v>654</v>
      </c>
      <c r="F9" s="99"/>
    </row>
    <row r="10" spans="1:8" s="87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99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4"/>
      <c r="H11" s="591"/>
    </row>
    <row r="12" spans="1:8">
      <c r="A12" s="324" t="s">
        <v>657</v>
      </c>
      <c r="B12" s="315"/>
      <c r="C12" s="333"/>
      <c r="D12" s="333"/>
      <c r="E12" s="325"/>
      <c r="F12" s="104"/>
    </row>
    <row r="13" spans="1:8">
      <c r="A13" s="321" t="s">
        <v>658</v>
      </c>
      <c r="B13" s="106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660</v>
      </c>
      <c r="B14" s="106" t="s">
        <v>661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662</v>
      </c>
      <c r="B15" s="106" t="s">
        <v>663</v>
      </c>
      <c r="C15" s="319"/>
      <c r="D15" s="319"/>
      <c r="E15" s="320">
        <f t="shared" si="0"/>
        <v>0</v>
      </c>
      <c r="F15" s="104"/>
    </row>
    <row r="16" spans="1:8">
      <c r="A16" s="321" t="s">
        <v>664</v>
      </c>
      <c r="B16" s="106" t="s">
        <v>665</v>
      </c>
      <c r="C16" s="319"/>
      <c r="D16" s="319"/>
      <c r="E16" s="320">
        <f t="shared" si="0"/>
        <v>0</v>
      </c>
      <c r="F16" s="104"/>
    </row>
    <row r="17" spans="1:6">
      <c r="A17" s="321" t="s">
        <v>666</v>
      </c>
      <c r="B17" s="106" t="s">
        <v>667</v>
      </c>
      <c r="C17" s="319"/>
      <c r="D17" s="319"/>
      <c r="E17" s="320">
        <f t="shared" si="0"/>
        <v>0</v>
      </c>
      <c r="F17" s="104"/>
    </row>
    <row r="18" spans="1:6">
      <c r="A18" s="321" t="s">
        <v>668</v>
      </c>
      <c r="B18" s="106" t="s">
        <v>669</v>
      </c>
      <c r="C18" s="313">
        <f>+C19+C20</f>
        <v>73</v>
      </c>
      <c r="D18" s="313">
        <f>+D19+D20</f>
        <v>0</v>
      </c>
      <c r="E18" s="320">
        <f t="shared" si="0"/>
        <v>73</v>
      </c>
      <c r="F18" s="104"/>
    </row>
    <row r="19" spans="1:6">
      <c r="A19" s="321" t="s">
        <v>670</v>
      </c>
      <c r="B19" s="106" t="s">
        <v>671</v>
      </c>
      <c r="C19" s="319"/>
      <c r="D19" s="319"/>
      <c r="E19" s="320">
        <f t="shared" si="0"/>
        <v>0</v>
      </c>
      <c r="F19" s="104"/>
    </row>
    <row r="20" spans="1:6">
      <c r="A20" s="321" t="s">
        <v>664</v>
      </c>
      <c r="B20" s="106" t="s">
        <v>672</v>
      </c>
      <c r="C20" s="319">
        <f>'1-Баланс'!C51</f>
        <v>73</v>
      </c>
      <c r="D20" s="319"/>
      <c r="E20" s="320">
        <f t="shared" si="0"/>
        <v>73</v>
      </c>
      <c r="F20" s="104"/>
    </row>
    <row r="21" spans="1:6" ht="16.5" thickBot="1">
      <c r="A21" s="334" t="s">
        <v>673</v>
      </c>
      <c r="B21" s="335" t="s">
        <v>674</v>
      </c>
      <c r="C21" s="382">
        <f>C13+C17+C18</f>
        <v>73</v>
      </c>
      <c r="D21" s="382">
        <f>D13+D17+D18</f>
        <v>0</v>
      </c>
      <c r="E21" s="383">
        <f>E13+E17+E18</f>
        <v>73</v>
      </c>
      <c r="F21" s="104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4"/>
    </row>
    <row r="23" spans="1:6">
      <c r="A23" s="321" t="s">
        <v>676</v>
      </c>
      <c r="B23" s="103" t="s">
        <v>677</v>
      </c>
      <c r="C23" s="385">
        <f>'1-Баланс'!C55</f>
        <v>945</v>
      </c>
      <c r="D23" s="385"/>
      <c r="E23" s="384">
        <f t="shared" si="0"/>
        <v>945</v>
      </c>
      <c r="F23" s="104"/>
    </row>
    <row r="24" spans="1:6" ht="16.5" thickBot="1">
      <c r="A24" s="337"/>
      <c r="B24" s="322"/>
      <c r="C24" s="323"/>
      <c r="D24" s="323"/>
      <c r="E24" s="338"/>
      <c r="F24" s="104"/>
    </row>
    <row r="25" spans="1:6">
      <c r="A25" s="330" t="s">
        <v>678</v>
      </c>
      <c r="B25" s="336"/>
      <c r="C25" s="331"/>
      <c r="D25" s="331"/>
      <c r="E25" s="332"/>
      <c r="F25" s="104"/>
    </row>
    <row r="26" spans="1:6">
      <c r="A26" s="321" t="s">
        <v>679</v>
      </c>
      <c r="B26" s="106" t="s">
        <v>680</v>
      </c>
      <c r="C26" s="313">
        <f>SUM(C27:C29)</f>
        <v>324</v>
      </c>
      <c r="D26" s="313">
        <f>SUM(D27:D29)</f>
        <v>324</v>
      </c>
      <c r="E26" s="320">
        <f>SUM(E27:E29)</f>
        <v>0</v>
      </c>
      <c r="F26" s="104"/>
    </row>
    <row r="27" spans="1:6">
      <c r="A27" s="321" t="s">
        <v>681</v>
      </c>
      <c r="B27" s="106" t="s">
        <v>682</v>
      </c>
      <c r="C27" s="319"/>
      <c r="D27" s="319">
        <f t="shared" ref="D27:D32" si="1">C27</f>
        <v>0</v>
      </c>
      <c r="E27" s="320">
        <f t="shared" si="0"/>
        <v>0</v>
      </c>
      <c r="F27" s="104"/>
    </row>
    <row r="28" spans="1:6">
      <c r="A28" s="321" t="s">
        <v>683</v>
      </c>
      <c r="B28" s="106" t="s">
        <v>684</v>
      </c>
      <c r="C28" s="319">
        <v>324</v>
      </c>
      <c r="D28" s="319">
        <f t="shared" si="1"/>
        <v>324</v>
      </c>
      <c r="E28" s="320">
        <f t="shared" si="0"/>
        <v>0</v>
      </c>
      <c r="F28" s="104"/>
    </row>
    <row r="29" spans="1:6">
      <c r="A29" s="321" t="s">
        <v>685</v>
      </c>
      <c r="B29" s="106" t="s">
        <v>686</v>
      </c>
      <c r="C29" s="319"/>
      <c r="D29" s="319">
        <f t="shared" si="1"/>
        <v>0</v>
      </c>
      <c r="E29" s="320">
        <f t="shared" si="0"/>
        <v>0</v>
      </c>
      <c r="F29" s="104"/>
    </row>
    <row r="30" spans="1:6">
      <c r="A30" s="321" t="s">
        <v>687</v>
      </c>
      <c r="B30" s="106" t="s">
        <v>688</v>
      </c>
      <c r="C30" s="319">
        <f>'1-Баланс'!C69</f>
        <v>2550</v>
      </c>
      <c r="D30" s="319">
        <f t="shared" si="1"/>
        <v>2550</v>
      </c>
      <c r="E30" s="320">
        <f t="shared" si="0"/>
        <v>0</v>
      </c>
      <c r="F30" s="104"/>
    </row>
    <row r="31" spans="1:6">
      <c r="A31" s="321" t="s">
        <v>689</v>
      </c>
      <c r="B31" s="106" t="s">
        <v>690</v>
      </c>
      <c r="C31" s="319">
        <f>'1-Баланс'!C70</f>
        <v>5983</v>
      </c>
      <c r="D31" s="319">
        <f t="shared" si="1"/>
        <v>5983</v>
      </c>
      <c r="E31" s="320">
        <f t="shared" si="0"/>
        <v>0</v>
      </c>
      <c r="F31" s="104"/>
    </row>
    <row r="32" spans="1:6">
      <c r="A32" s="321" t="s">
        <v>691</v>
      </c>
      <c r="B32" s="106" t="s">
        <v>692</v>
      </c>
      <c r="C32" s="319">
        <f>'1-Баланс'!C71</f>
        <v>25063</v>
      </c>
      <c r="D32" s="319">
        <f t="shared" si="1"/>
        <v>25063</v>
      </c>
      <c r="E32" s="320">
        <f t="shared" si="0"/>
        <v>0</v>
      </c>
      <c r="F32" s="104"/>
    </row>
    <row r="33" spans="1:6">
      <c r="A33" s="321" t="s">
        <v>693</v>
      </c>
      <c r="B33" s="106" t="s">
        <v>694</v>
      </c>
      <c r="C33" s="319"/>
      <c r="D33" s="319"/>
      <c r="E33" s="320">
        <f t="shared" si="0"/>
        <v>0</v>
      </c>
      <c r="F33" s="104"/>
    </row>
    <row r="34" spans="1:6">
      <c r="A34" s="321" t="s">
        <v>695</v>
      </c>
      <c r="B34" s="106" t="s">
        <v>696</v>
      </c>
      <c r="C34" s="319"/>
      <c r="D34" s="319"/>
      <c r="E34" s="320">
        <f t="shared" si="0"/>
        <v>0</v>
      </c>
      <c r="F34" s="104"/>
    </row>
    <row r="35" spans="1:6">
      <c r="A35" s="321" t="s">
        <v>697</v>
      </c>
      <c r="B35" s="106" t="s">
        <v>698</v>
      </c>
      <c r="C35" s="313">
        <f>SUM(C36:C39)</f>
        <v>94</v>
      </c>
      <c r="D35" s="313">
        <f>SUM(D36:D39)</f>
        <v>94</v>
      </c>
      <c r="E35" s="320">
        <f>SUM(E36:E39)</f>
        <v>0</v>
      </c>
      <c r="F35" s="104"/>
    </row>
    <row r="36" spans="1:6">
      <c r="A36" s="321" t="s">
        <v>699</v>
      </c>
      <c r="B36" s="106" t="s">
        <v>700</v>
      </c>
      <c r="C36" s="319"/>
      <c r="D36" s="319"/>
      <c r="E36" s="320">
        <f t="shared" si="0"/>
        <v>0</v>
      </c>
      <c r="F36" s="104"/>
    </row>
    <row r="37" spans="1:6">
      <c r="A37" s="321" t="s">
        <v>701</v>
      </c>
      <c r="B37" s="106" t="s">
        <v>702</v>
      </c>
      <c r="C37" s="319">
        <v>94</v>
      </c>
      <c r="D37" s="319">
        <f>C37</f>
        <v>94</v>
      </c>
      <c r="E37" s="320">
        <f t="shared" si="0"/>
        <v>0</v>
      </c>
      <c r="F37" s="104"/>
    </row>
    <row r="38" spans="1:6">
      <c r="A38" s="321" t="s">
        <v>703</v>
      </c>
      <c r="B38" s="106" t="s">
        <v>704</v>
      </c>
      <c r="C38" s="319"/>
      <c r="D38" s="319"/>
      <c r="E38" s="320">
        <f t="shared" si="0"/>
        <v>0</v>
      </c>
      <c r="F38" s="104"/>
    </row>
    <row r="39" spans="1:6">
      <c r="A39" s="321" t="s">
        <v>705</v>
      </c>
      <c r="B39" s="106" t="s">
        <v>706</v>
      </c>
      <c r="C39" s="319"/>
      <c r="D39" s="319"/>
      <c r="E39" s="320">
        <f t="shared" si="0"/>
        <v>0</v>
      </c>
      <c r="F39" s="104"/>
    </row>
    <row r="40" spans="1:6">
      <c r="A40" s="321" t="s">
        <v>707</v>
      </c>
      <c r="B40" s="106" t="s">
        <v>708</v>
      </c>
      <c r="C40" s="313">
        <f>SUM(C41:C44)</f>
        <v>15336</v>
      </c>
      <c r="D40" s="313">
        <f>SUM(D41:D44)</f>
        <v>15336</v>
      </c>
      <c r="E40" s="320">
        <f>SUM(E41:E44)</f>
        <v>0</v>
      </c>
      <c r="F40" s="104"/>
    </row>
    <row r="41" spans="1:6">
      <c r="A41" s="321" t="s">
        <v>709</v>
      </c>
      <c r="B41" s="106" t="s">
        <v>710</v>
      </c>
      <c r="C41" s="319"/>
      <c r="D41" s="319"/>
      <c r="E41" s="320">
        <f t="shared" si="0"/>
        <v>0</v>
      </c>
      <c r="F41" s="104"/>
    </row>
    <row r="42" spans="1:6">
      <c r="A42" s="321" t="s">
        <v>711</v>
      </c>
      <c r="B42" s="106" t="s">
        <v>712</v>
      </c>
      <c r="C42" s="319"/>
      <c r="D42" s="319"/>
      <c r="E42" s="320">
        <f t="shared" si="0"/>
        <v>0</v>
      </c>
      <c r="F42" s="104"/>
    </row>
    <row r="43" spans="1:6">
      <c r="A43" s="321" t="s">
        <v>713</v>
      </c>
      <c r="B43" s="106" t="s">
        <v>714</v>
      </c>
      <c r="C43" s="319"/>
      <c r="D43" s="319"/>
      <c r="E43" s="320">
        <f t="shared" si="0"/>
        <v>0</v>
      </c>
      <c r="F43" s="104"/>
    </row>
    <row r="44" spans="1:6">
      <c r="A44" s="321" t="s">
        <v>715</v>
      </c>
      <c r="B44" s="106" t="s">
        <v>716</v>
      </c>
      <c r="C44" s="319">
        <f>'1-Баланс'!C75</f>
        <v>15336</v>
      </c>
      <c r="D44" s="319">
        <f>C44</f>
        <v>15336</v>
      </c>
      <c r="E44" s="320">
        <f t="shared" si="0"/>
        <v>0</v>
      </c>
      <c r="F44" s="104"/>
    </row>
    <row r="45" spans="1:6" ht="16.5" thickBot="1">
      <c r="A45" s="339" t="s">
        <v>717</v>
      </c>
      <c r="B45" s="340" t="s">
        <v>718</v>
      </c>
      <c r="C45" s="380">
        <f>C26+C30+C31+C33+C32+C34+C35+C40</f>
        <v>49350</v>
      </c>
      <c r="D45" s="380">
        <f>D26+D30+D31+D33+D32+D34+D35+D40</f>
        <v>49350</v>
      </c>
      <c r="E45" s="381">
        <f>E26+E30+E31+E33+E32+E34+E35+E40</f>
        <v>0</v>
      </c>
      <c r="F45" s="104"/>
    </row>
    <row r="46" spans="1:6" ht="16.5" thickBot="1">
      <c r="A46" s="341" t="s">
        <v>719</v>
      </c>
      <c r="B46" s="342" t="s">
        <v>720</v>
      </c>
      <c r="C46" s="386">
        <f>C45+C23+C21+C11</f>
        <v>50368</v>
      </c>
      <c r="D46" s="386">
        <f>D45+D23+D21+D11</f>
        <v>49350</v>
      </c>
      <c r="E46" s="387">
        <f>E45+E23+E21+E11</f>
        <v>1018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7" t="s">
        <v>25</v>
      </c>
    </row>
    <row r="50" spans="1:6" s="87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7" customFormat="1" ht="18" customHeight="1">
      <c r="A51" s="638"/>
      <c r="B51" s="640"/>
      <c r="C51" s="642"/>
      <c r="D51" s="101" t="s">
        <v>653</v>
      </c>
      <c r="E51" s="101" t="s">
        <v>654</v>
      </c>
      <c r="F51" s="644"/>
    </row>
    <row r="52" spans="1:6" s="87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21" t="s">
        <v>730</v>
      </c>
      <c r="B56" s="106" t="s">
        <v>731</v>
      </c>
      <c r="C56" s="154"/>
      <c r="D56" s="154"/>
      <c r="E56" s="105">
        <f t="shared" ref="E56:E97" si="2">C56-D56</f>
        <v>0</v>
      </c>
      <c r="F56" s="153"/>
    </row>
    <row r="57" spans="1:6">
      <c r="A57" s="321" t="s">
        <v>715</v>
      </c>
      <c r="B57" s="106" t="s">
        <v>732</v>
      </c>
      <c r="C57" s="154"/>
      <c r="D57" s="154"/>
      <c r="E57" s="105">
        <f t="shared" si="2"/>
        <v>0</v>
      </c>
      <c r="F57" s="153"/>
    </row>
    <row r="58" spans="1:6" ht="31.5">
      <c r="A58" s="321" t="s">
        <v>733</v>
      </c>
      <c r="B58" s="106" t="s">
        <v>734</v>
      </c>
      <c r="C58" s="107">
        <f>C59+C61</f>
        <v>26838</v>
      </c>
      <c r="D58" s="107">
        <f>D59+D61</f>
        <v>0</v>
      </c>
      <c r="E58" s="105">
        <f t="shared" si="2"/>
        <v>26838</v>
      </c>
      <c r="F58" s="346">
        <f>F59+F61</f>
        <v>44658</v>
      </c>
    </row>
    <row r="59" spans="1:6">
      <c r="A59" s="321" t="s">
        <v>735</v>
      </c>
      <c r="B59" s="106" t="s">
        <v>736</v>
      </c>
      <c r="C59" s="154">
        <f>'1-Баланс'!G45</f>
        <v>26838</v>
      </c>
      <c r="D59" s="154"/>
      <c r="E59" s="105">
        <f t="shared" si="2"/>
        <v>26838</v>
      </c>
      <c r="F59" s="153">
        <v>44658</v>
      </c>
    </row>
    <row r="60" spans="1:6">
      <c r="A60" s="347" t="s">
        <v>737</v>
      </c>
      <c r="B60" s="106" t="s">
        <v>738</v>
      </c>
      <c r="C60" s="154"/>
      <c r="D60" s="154"/>
      <c r="E60" s="105">
        <f t="shared" si="2"/>
        <v>0</v>
      </c>
      <c r="F60" s="153"/>
    </row>
    <row r="61" spans="1:6">
      <c r="A61" s="347" t="s">
        <v>739</v>
      </c>
      <c r="B61" s="106" t="s">
        <v>740</v>
      </c>
      <c r="C61" s="154"/>
      <c r="D61" s="154"/>
      <c r="E61" s="105">
        <f t="shared" si="2"/>
        <v>0</v>
      </c>
      <c r="F61" s="153"/>
    </row>
    <row r="62" spans="1:6">
      <c r="A62" s="347" t="s">
        <v>737</v>
      </c>
      <c r="B62" s="106" t="s">
        <v>741</v>
      </c>
      <c r="C62" s="154"/>
      <c r="D62" s="154"/>
      <c r="E62" s="105">
        <f t="shared" si="2"/>
        <v>0</v>
      </c>
      <c r="F62" s="153"/>
    </row>
    <row r="63" spans="1:6">
      <c r="A63" s="321" t="s">
        <v>158</v>
      </c>
      <c r="B63" s="106" t="s">
        <v>742</v>
      </c>
      <c r="C63" s="154"/>
      <c r="D63" s="154"/>
      <c r="E63" s="105">
        <f t="shared" si="2"/>
        <v>0</v>
      </c>
      <c r="F63" s="153"/>
    </row>
    <row r="64" spans="1:6">
      <c r="A64" s="321" t="s">
        <v>161</v>
      </c>
      <c r="B64" s="106" t="s">
        <v>743</v>
      </c>
      <c r="C64" s="154"/>
      <c r="D64" s="154"/>
      <c r="E64" s="105">
        <f t="shared" si="2"/>
        <v>0</v>
      </c>
      <c r="F64" s="153"/>
    </row>
    <row r="65" spans="1:6">
      <c r="A65" s="321" t="s">
        <v>744</v>
      </c>
      <c r="B65" s="106" t="s">
        <v>745</v>
      </c>
      <c r="C65" s="154">
        <f>'1-Баланс'!G48</f>
        <v>17835</v>
      </c>
      <c r="D65" s="154"/>
      <c r="E65" s="105">
        <f t="shared" si="2"/>
        <v>17835</v>
      </c>
      <c r="F65" s="153"/>
    </row>
    <row r="66" spans="1:6">
      <c r="A66" s="321" t="s">
        <v>746</v>
      </c>
      <c r="B66" s="106" t="s">
        <v>747</v>
      </c>
      <c r="C66" s="154">
        <f>'1-Баланс'!G49</f>
        <v>92</v>
      </c>
      <c r="D66" s="154"/>
      <c r="E66" s="105">
        <f t="shared" si="2"/>
        <v>92</v>
      </c>
      <c r="F66" s="153"/>
    </row>
    <row r="67" spans="1:6">
      <c r="A67" s="321" t="s">
        <v>748</v>
      </c>
      <c r="B67" s="106" t="s">
        <v>749</v>
      </c>
      <c r="C67" s="154"/>
      <c r="D67" s="154"/>
      <c r="E67" s="105">
        <f t="shared" si="2"/>
        <v>0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44765</v>
      </c>
      <c r="D68" s="378">
        <f>D54+D58+D63+D64+D65+D66</f>
        <v>0</v>
      </c>
      <c r="E68" s="376">
        <f t="shared" si="2"/>
        <v>44765</v>
      </c>
      <c r="F68" s="379">
        <f>F54+F58+F63+F64+F65+F66</f>
        <v>44658</v>
      </c>
    </row>
    <row r="69" spans="1:6">
      <c r="A69" s="330" t="s">
        <v>752</v>
      </c>
      <c r="B69" s="100"/>
      <c r="C69" s="349"/>
      <c r="D69" s="349"/>
      <c r="E69" s="349"/>
      <c r="F69" s="350"/>
    </row>
    <row r="70" spans="1:6">
      <c r="A70" s="321" t="s">
        <v>753</v>
      </c>
      <c r="B70" s="111" t="s">
        <v>754</v>
      </c>
      <c r="C70" s="154">
        <f>'1-Баланс'!G54</f>
        <v>2868</v>
      </c>
      <c r="D70" s="154"/>
      <c r="E70" s="105">
        <f t="shared" si="2"/>
        <v>2868</v>
      </c>
      <c r="F70" s="153"/>
    </row>
    <row r="71" spans="1:6" ht="16.5" thickBot="1">
      <c r="A71" s="354"/>
      <c r="B71" s="98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6" t="s">
        <v>756</v>
      </c>
      <c r="C73" s="107">
        <f>SUM(C74:C76)</f>
        <v>32</v>
      </c>
      <c r="D73" s="107">
        <f>SUM(D74:D76)</f>
        <v>32</v>
      </c>
      <c r="E73" s="107">
        <f>SUM(E74:E76)</f>
        <v>0</v>
      </c>
      <c r="F73" s="346">
        <f>SUM(F74:F76)</f>
        <v>0</v>
      </c>
    </row>
    <row r="74" spans="1:6">
      <c r="A74" s="321" t="s">
        <v>757</v>
      </c>
      <c r="B74" s="106" t="s">
        <v>758</v>
      </c>
      <c r="C74" s="154"/>
      <c r="D74" s="154"/>
      <c r="E74" s="105">
        <f t="shared" si="2"/>
        <v>0</v>
      </c>
      <c r="F74" s="153"/>
    </row>
    <row r="75" spans="1:6">
      <c r="A75" s="321" t="s">
        <v>759</v>
      </c>
      <c r="B75" s="106" t="s">
        <v>760</v>
      </c>
      <c r="C75" s="154"/>
      <c r="D75" s="154"/>
      <c r="E75" s="105">
        <f t="shared" si="2"/>
        <v>0</v>
      </c>
      <c r="F75" s="153"/>
    </row>
    <row r="76" spans="1:6">
      <c r="A76" s="348" t="s">
        <v>761</v>
      </c>
      <c r="B76" s="106" t="s">
        <v>762</v>
      </c>
      <c r="C76" s="154">
        <v>32</v>
      </c>
      <c r="D76" s="154">
        <f>C76</f>
        <v>32</v>
      </c>
      <c r="E76" s="105">
        <f t="shared" si="2"/>
        <v>0</v>
      </c>
      <c r="F76" s="153"/>
    </row>
    <row r="77" spans="1:6" ht="31.5">
      <c r="A77" s="321" t="s">
        <v>733</v>
      </c>
      <c r="B77" s="106" t="s">
        <v>763</v>
      </c>
      <c r="C77" s="107">
        <f>C78+C80</f>
        <v>30670</v>
      </c>
      <c r="D77" s="107">
        <f>D78+D80</f>
        <v>30670</v>
      </c>
      <c r="E77" s="107">
        <f>E78+E80</f>
        <v>0</v>
      </c>
      <c r="F77" s="346">
        <f>F78+F80</f>
        <v>94888</v>
      </c>
    </row>
    <row r="78" spans="1:6">
      <c r="A78" s="321" t="s">
        <v>764</v>
      </c>
      <c r="B78" s="106" t="s">
        <v>765</v>
      </c>
      <c r="C78" s="154">
        <f>'1-Баланс'!G59</f>
        <v>30670</v>
      </c>
      <c r="D78" s="154">
        <f>C78</f>
        <v>30670</v>
      </c>
      <c r="E78" s="105">
        <f t="shared" si="2"/>
        <v>0</v>
      </c>
      <c r="F78" s="153">
        <v>94888</v>
      </c>
    </row>
    <row r="79" spans="1:6">
      <c r="A79" s="321" t="s">
        <v>766</v>
      </c>
      <c r="B79" s="106" t="s">
        <v>767</v>
      </c>
      <c r="C79" s="154"/>
      <c r="D79" s="154"/>
      <c r="E79" s="105">
        <f t="shared" si="2"/>
        <v>0</v>
      </c>
      <c r="F79" s="153"/>
    </row>
    <row r="80" spans="1:6">
      <c r="A80" s="321" t="s">
        <v>768</v>
      </c>
      <c r="B80" s="106" t="s">
        <v>769</v>
      </c>
      <c r="C80" s="154"/>
      <c r="D80" s="154"/>
      <c r="E80" s="105">
        <f t="shared" si="2"/>
        <v>0</v>
      </c>
      <c r="F80" s="153"/>
    </row>
    <row r="81" spans="1:6">
      <c r="A81" s="321" t="s">
        <v>737</v>
      </c>
      <c r="B81" s="106" t="s">
        <v>770</v>
      </c>
      <c r="C81" s="154"/>
      <c r="D81" s="154"/>
      <c r="E81" s="105">
        <f t="shared" si="2"/>
        <v>0</v>
      </c>
      <c r="F81" s="153"/>
    </row>
    <row r="82" spans="1:6">
      <c r="A82" s="321" t="s">
        <v>771</v>
      </c>
      <c r="B82" s="106" t="s">
        <v>772</v>
      </c>
      <c r="C82" s="107">
        <f>SUM(C83:C86)</f>
        <v>5910</v>
      </c>
      <c r="D82" s="107">
        <f>SUM(D83:D86)</f>
        <v>5910</v>
      </c>
      <c r="E82" s="107">
        <f>SUM(E83:E86)</f>
        <v>0</v>
      </c>
      <c r="F82" s="346">
        <f>SUM(F83:F86)</f>
        <v>0</v>
      </c>
    </row>
    <row r="83" spans="1:6">
      <c r="A83" s="321" t="s">
        <v>773</v>
      </c>
      <c r="B83" s="106" t="s">
        <v>774</v>
      </c>
      <c r="C83" s="154"/>
      <c r="D83" s="154"/>
      <c r="E83" s="105">
        <f t="shared" si="2"/>
        <v>0</v>
      </c>
      <c r="F83" s="153"/>
    </row>
    <row r="84" spans="1:6">
      <c r="A84" s="321" t="s">
        <v>775</v>
      </c>
      <c r="B84" s="106" t="s">
        <v>776</v>
      </c>
      <c r="C84" s="154">
        <f>'1-Баланс'!G60</f>
        <v>5910</v>
      </c>
      <c r="D84" s="154">
        <f>C84</f>
        <v>5910</v>
      </c>
      <c r="E84" s="105">
        <f t="shared" si="2"/>
        <v>0</v>
      </c>
      <c r="F84" s="153"/>
    </row>
    <row r="85" spans="1:6" ht="31.5">
      <c r="A85" s="321" t="s">
        <v>777</v>
      </c>
      <c r="B85" s="106" t="s">
        <v>778</v>
      </c>
      <c r="C85" s="154"/>
      <c r="D85" s="154"/>
      <c r="E85" s="105">
        <f t="shared" si="2"/>
        <v>0</v>
      </c>
      <c r="F85" s="153"/>
    </row>
    <row r="86" spans="1:6">
      <c r="A86" s="321" t="s">
        <v>779</v>
      </c>
      <c r="B86" s="106" t="s">
        <v>780</v>
      </c>
      <c r="C86" s="154"/>
      <c r="D86" s="154"/>
      <c r="E86" s="105">
        <f t="shared" si="2"/>
        <v>0</v>
      </c>
      <c r="F86" s="153"/>
    </row>
    <row r="87" spans="1:6">
      <c r="A87" s="321" t="s">
        <v>781</v>
      </c>
      <c r="B87" s="106" t="s">
        <v>782</v>
      </c>
      <c r="C87" s="105">
        <f>SUM(C88:C92)+C96</f>
        <v>22942</v>
      </c>
      <c r="D87" s="105">
        <f>SUM(D88:D92)+D96</f>
        <v>22942</v>
      </c>
      <c r="E87" s="105">
        <f>SUM(E88:E92)+E96</f>
        <v>0</v>
      </c>
      <c r="F87" s="345">
        <f>SUM(F88:F92)+F96</f>
        <v>23872</v>
      </c>
    </row>
    <row r="88" spans="1:6">
      <c r="A88" s="321" t="s">
        <v>783</v>
      </c>
      <c r="B88" s="106" t="s">
        <v>784</v>
      </c>
      <c r="C88" s="154">
        <f>'1-Баланс'!G63</f>
        <v>14322</v>
      </c>
      <c r="D88" s="154">
        <f>C88</f>
        <v>14322</v>
      </c>
      <c r="E88" s="105">
        <f t="shared" si="2"/>
        <v>0</v>
      </c>
      <c r="F88" s="153">
        <v>23872</v>
      </c>
    </row>
    <row r="89" spans="1:6">
      <c r="A89" s="321" t="s">
        <v>785</v>
      </c>
      <c r="B89" s="106" t="s">
        <v>786</v>
      </c>
      <c r="C89" s="154">
        <f>'1-Баланс'!G64</f>
        <v>4234</v>
      </c>
      <c r="D89" s="154">
        <f>C89</f>
        <v>4234</v>
      </c>
      <c r="E89" s="105">
        <f t="shared" si="2"/>
        <v>0</v>
      </c>
      <c r="F89" s="153"/>
    </row>
    <row r="90" spans="1:6">
      <c r="A90" s="321" t="s">
        <v>787</v>
      </c>
      <c r="B90" s="106" t="s">
        <v>788</v>
      </c>
      <c r="C90" s="154">
        <f>'1-Баланс'!G65</f>
        <v>4121</v>
      </c>
      <c r="D90" s="154">
        <f>C90</f>
        <v>4121</v>
      </c>
      <c r="E90" s="105">
        <f t="shared" si="2"/>
        <v>0</v>
      </c>
      <c r="F90" s="153"/>
    </row>
    <row r="91" spans="1:6">
      <c r="A91" s="321" t="s">
        <v>789</v>
      </c>
      <c r="B91" s="106" t="s">
        <v>790</v>
      </c>
      <c r="C91" s="154">
        <f>'1-Баланс'!G66</f>
        <v>140</v>
      </c>
      <c r="D91" s="154">
        <f>C91</f>
        <v>140</v>
      </c>
      <c r="E91" s="105">
        <f t="shared" si="2"/>
        <v>0</v>
      </c>
      <c r="F91" s="153"/>
    </row>
    <row r="92" spans="1:6">
      <c r="A92" s="321" t="s">
        <v>791</v>
      </c>
      <c r="B92" s="106" t="s">
        <v>792</v>
      </c>
      <c r="C92" s="107">
        <f>SUM(C93:C95)</f>
        <v>103</v>
      </c>
      <c r="D92" s="107">
        <f>SUM(D93:D95)</f>
        <v>103</v>
      </c>
      <c r="E92" s="107">
        <f>SUM(E93:E95)</f>
        <v>0</v>
      </c>
      <c r="F92" s="346">
        <f>SUM(F93:F95)</f>
        <v>0</v>
      </c>
    </row>
    <row r="93" spans="1:6">
      <c r="A93" s="321" t="s">
        <v>793</v>
      </c>
      <c r="B93" s="106" t="s">
        <v>794</v>
      </c>
      <c r="C93" s="154">
        <v>89</v>
      </c>
      <c r="D93" s="154">
        <f>C93</f>
        <v>89</v>
      </c>
      <c r="E93" s="105">
        <f t="shared" si="2"/>
        <v>0</v>
      </c>
      <c r="F93" s="153"/>
    </row>
    <row r="94" spans="1:6">
      <c r="A94" s="321" t="s">
        <v>701</v>
      </c>
      <c r="B94" s="106" t="s">
        <v>795</v>
      </c>
      <c r="C94" s="154"/>
      <c r="D94" s="154"/>
      <c r="E94" s="105">
        <f t="shared" si="2"/>
        <v>0</v>
      </c>
      <c r="F94" s="153"/>
    </row>
    <row r="95" spans="1:6">
      <c r="A95" s="321" t="s">
        <v>705</v>
      </c>
      <c r="B95" s="106" t="s">
        <v>796</v>
      </c>
      <c r="C95" s="154">
        <v>14</v>
      </c>
      <c r="D95" s="154">
        <f>C95</f>
        <v>14</v>
      </c>
      <c r="E95" s="105">
        <f t="shared" si="2"/>
        <v>0</v>
      </c>
      <c r="F95" s="153"/>
    </row>
    <row r="96" spans="1:6">
      <c r="A96" s="321" t="s">
        <v>797</v>
      </c>
      <c r="B96" s="106" t="s">
        <v>798</v>
      </c>
      <c r="C96" s="154">
        <f>'1-Баланс'!G67</f>
        <v>22</v>
      </c>
      <c r="D96" s="154">
        <f>C96</f>
        <v>22</v>
      </c>
      <c r="E96" s="105">
        <f t="shared" si="2"/>
        <v>0</v>
      </c>
      <c r="F96" s="153"/>
    </row>
    <row r="97" spans="1:8">
      <c r="A97" s="321" t="s">
        <v>799</v>
      </c>
      <c r="B97" s="106" t="s">
        <v>800</v>
      </c>
      <c r="C97" s="154">
        <f>'1-Баланс'!G69</f>
        <v>44</v>
      </c>
      <c r="D97" s="154">
        <f>C97</f>
        <v>44</v>
      </c>
      <c r="E97" s="105">
        <f t="shared" si="2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59598</v>
      </c>
      <c r="D98" s="376">
        <f>D87+D82+D77+D73+D97</f>
        <v>59598</v>
      </c>
      <c r="E98" s="376">
        <f>E87+E82+E77+E73+E97</f>
        <v>0</v>
      </c>
      <c r="F98" s="377">
        <f>F87+F82+F77+F73+F97</f>
        <v>118760</v>
      </c>
    </row>
    <row r="99" spans="1:8" ht="16.5" thickBot="1">
      <c r="A99" s="357" t="s">
        <v>803</v>
      </c>
      <c r="B99" s="358" t="s">
        <v>804</v>
      </c>
      <c r="C99" s="370">
        <f>C98+C70+C68</f>
        <v>107231</v>
      </c>
      <c r="D99" s="370">
        <f>D98+D70+D68</f>
        <v>59598</v>
      </c>
      <c r="E99" s="370">
        <f>E98+E70+E68</f>
        <v>47633</v>
      </c>
      <c r="F99" s="371">
        <f>F98+F70+F68</f>
        <v>163418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7" t="s">
        <v>806</v>
      </c>
    </row>
    <row r="102" spans="1:8" s="116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6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>
        <f>'1-Баланс'!G70</f>
        <v>0</v>
      </c>
      <c r="D104" s="173"/>
      <c r="E104" s="173"/>
      <c r="F104" s="360">
        <f>C104+D104-E104</f>
        <v>0</v>
      </c>
    </row>
    <row r="105" spans="1:8">
      <c r="A105" s="321" t="s">
        <v>813</v>
      </c>
      <c r="B105" s="106" t="s">
        <v>814</v>
      </c>
      <c r="C105" s="154"/>
      <c r="D105" s="154"/>
      <c r="E105" s="154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46141</v>
      </c>
      <c r="C111" s="608"/>
      <c r="D111" s="608"/>
      <c r="E111" s="608"/>
      <c r="F111" s="608"/>
      <c r="G111" s="43"/>
      <c r="H111" s="43"/>
    </row>
    <row r="112" spans="1:8">
      <c r="A112" s="584"/>
      <c r="B112" s="608"/>
      <c r="C112" s="608"/>
      <c r="D112" s="608"/>
      <c r="E112" s="608"/>
      <c r="F112" s="608"/>
      <c r="G112" s="43"/>
      <c r="H112" s="43"/>
    </row>
    <row r="113" spans="1:8">
      <c r="A113" s="585" t="s">
        <v>292</v>
      </c>
      <c r="B113" s="609" t="str">
        <f>authorName</f>
        <v>Цветанка Михайлова - упълномощено лице</v>
      </c>
      <c r="C113" s="609"/>
      <c r="D113" s="609"/>
      <c r="E113" s="609"/>
      <c r="F113" s="609"/>
      <c r="G113" s="63"/>
      <c r="H113" s="63"/>
    </row>
    <row r="114" spans="1:8">
      <c r="A114" s="585"/>
      <c r="B114" s="609"/>
      <c r="C114" s="609"/>
      <c r="D114" s="609"/>
      <c r="E114" s="609"/>
      <c r="F114" s="609"/>
      <c r="G114" s="63"/>
      <c r="H114" s="63"/>
    </row>
    <row r="115" spans="1:8">
      <c r="A115" s="585" t="s">
        <v>12</v>
      </c>
      <c r="B115" s="610"/>
      <c r="C115" s="610"/>
      <c r="D115" s="610"/>
      <c r="E115" s="610"/>
      <c r="F115" s="610"/>
      <c r="G115" s="65"/>
      <c r="H115" s="65"/>
    </row>
    <row r="116" spans="1:8" ht="15.75" customHeight="1">
      <c r="A116" s="586"/>
      <c r="B116" s="607" t="s">
        <v>293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293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 t="s">
        <v>293</v>
      </c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 t="s">
        <v>293</v>
      </c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I27" sqref="I27"/>
    </sheetView>
  </sheetViews>
  <sheetFormatPr defaultColWidth="10.7109375" defaultRowHeight="15.75"/>
  <cols>
    <col min="1" max="1" width="51.85546875" style="31" customWidth="1"/>
    <col min="2" max="2" width="10.7109375" style="86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ИНДЪСТРИ ДИВЕЛЪПМЪНТ ХОЛДИНГ АД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121227792</v>
      </c>
      <c r="B4" s="428"/>
      <c r="C4" s="58"/>
      <c r="D4" s="58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59" t="str">
        <f>CONCATENATE("към ",TEXT(endDate,"dd.mm.yyyy")," г.")</f>
        <v>към 31.12.2025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25</v>
      </c>
    </row>
    <row r="8" spans="1:22" s="87" customFormat="1" ht="21" customHeight="1">
      <c r="A8" s="645" t="s">
        <v>483</v>
      </c>
      <c r="B8" s="650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7" customFormat="1" ht="24" customHeight="1">
      <c r="A9" s="646"/>
      <c r="B9" s="651"/>
      <c r="C9" s="648" t="s">
        <v>823</v>
      </c>
      <c r="D9" s="648" t="s">
        <v>824</v>
      </c>
      <c r="E9" s="648" t="s">
        <v>825</v>
      </c>
      <c r="F9" s="648" t="s">
        <v>826</v>
      </c>
      <c r="G9" s="88" t="s">
        <v>827</v>
      </c>
      <c r="H9" s="88"/>
      <c r="I9" s="649" t="s">
        <v>828</v>
      </c>
    </row>
    <row r="10" spans="1:22" s="87" customFormat="1" ht="24" customHeight="1">
      <c r="A10" s="646"/>
      <c r="B10" s="651"/>
      <c r="C10" s="648"/>
      <c r="D10" s="648"/>
      <c r="E10" s="648"/>
      <c r="F10" s="648"/>
      <c r="G10" s="90" t="s">
        <v>829</v>
      </c>
      <c r="H10" s="90" t="s">
        <v>830</v>
      </c>
      <c r="I10" s="649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</row>
    <row r="13" spans="1:22">
      <c r="A13" s="390" t="s">
        <v>832</v>
      </c>
      <c r="B13" s="91" t="s">
        <v>833</v>
      </c>
      <c r="C13" s="391">
        <v>451008</v>
      </c>
      <c r="D13" s="391">
        <v>0</v>
      </c>
      <c r="E13" s="391">
        <v>0</v>
      </c>
      <c r="F13" s="391">
        <v>3869</v>
      </c>
      <c r="G13" s="391">
        <v>1594</v>
      </c>
      <c r="H13" s="391">
        <v>723</v>
      </c>
      <c r="I13" s="392">
        <f>F13+G13-H13</f>
        <v>4740</v>
      </c>
    </row>
    <row r="14" spans="1:22">
      <c r="A14" s="390" t="s">
        <v>834</v>
      </c>
      <c r="B14" s="91" t="s">
        <v>835</v>
      </c>
      <c r="C14" s="391">
        <v>150373</v>
      </c>
      <c r="D14" s="391">
        <v>0</v>
      </c>
      <c r="E14" s="391">
        <v>0</v>
      </c>
      <c r="F14" s="391">
        <v>775</v>
      </c>
      <c r="G14" s="391">
        <v>27</v>
      </c>
      <c r="H14" s="391">
        <v>8</v>
      </c>
      <c r="I14" s="392">
        <f t="shared" ref="I14:I27" si="0">F14+G14-H14</f>
        <v>794</v>
      </c>
    </row>
    <row r="15" spans="1:22">
      <c r="A15" s="390" t="s">
        <v>636</v>
      </c>
      <c r="B15" s="91" t="s">
        <v>836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2">
        <f t="shared" si="0"/>
        <v>0</v>
      </c>
    </row>
    <row r="16" spans="1:22">
      <c r="A16" s="390" t="s">
        <v>837</v>
      </c>
      <c r="B16" s="91" t="s">
        <v>838</v>
      </c>
      <c r="C16" s="391">
        <v>835000</v>
      </c>
      <c r="D16" s="391">
        <v>0</v>
      </c>
      <c r="E16" s="391">
        <v>0</v>
      </c>
      <c r="F16" s="391">
        <v>1617</v>
      </c>
      <c r="G16" s="391">
        <v>11</v>
      </c>
      <c r="H16" s="391">
        <v>6</v>
      </c>
      <c r="I16" s="392">
        <f t="shared" si="0"/>
        <v>1622</v>
      </c>
    </row>
    <row r="17" spans="1:16">
      <c r="A17" s="390" t="s">
        <v>97</v>
      </c>
      <c r="B17" s="91" t="s">
        <v>839</v>
      </c>
      <c r="C17" s="391">
        <v>70000</v>
      </c>
      <c r="D17" s="391">
        <v>0</v>
      </c>
      <c r="E17" s="391">
        <v>0</v>
      </c>
      <c r="F17" s="391">
        <v>29</v>
      </c>
      <c r="G17" s="391">
        <v>8</v>
      </c>
      <c r="H17" s="391">
        <v>6</v>
      </c>
      <c r="I17" s="392">
        <f t="shared" si="0"/>
        <v>31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1506381</v>
      </c>
      <c r="D18" s="398">
        <f t="shared" si="1"/>
        <v>0</v>
      </c>
      <c r="E18" s="398">
        <f t="shared" si="1"/>
        <v>0</v>
      </c>
      <c r="F18" s="398">
        <f t="shared" si="1"/>
        <v>6290</v>
      </c>
      <c r="G18" s="398">
        <f t="shared" si="1"/>
        <v>1640</v>
      </c>
      <c r="H18" s="398">
        <f t="shared" si="1"/>
        <v>743</v>
      </c>
      <c r="I18" s="399">
        <f t="shared" si="0"/>
        <v>7187</v>
      </c>
    </row>
    <row r="19" spans="1:16">
      <c r="A19" s="404" t="s">
        <v>841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1" t="s">
        <v>842</v>
      </c>
      <c r="C20" s="391">
        <v>6777888</v>
      </c>
      <c r="D20" s="391">
        <v>0</v>
      </c>
      <c r="E20" s="391">
        <v>0</v>
      </c>
      <c r="F20" s="391">
        <v>22605</v>
      </c>
      <c r="G20" s="391">
        <v>1890</v>
      </c>
      <c r="H20" s="391">
        <v>387</v>
      </c>
      <c r="I20" s="392">
        <f t="shared" si="0"/>
        <v>24108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843</v>
      </c>
      <c r="B21" s="91" t="s">
        <v>844</v>
      </c>
      <c r="C21" s="391">
        <v>0</v>
      </c>
      <c r="D21" s="391">
        <v>0</v>
      </c>
      <c r="E21" s="391">
        <v>0</v>
      </c>
      <c r="F21" s="391">
        <v>0</v>
      </c>
      <c r="G21" s="391">
        <v>0</v>
      </c>
      <c r="H21" s="391">
        <v>0</v>
      </c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845</v>
      </c>
      <c r="B22" s="91" t="s">
        <v>846</v>
      </c>
      <c r="C22" s="391">
        <v>1819</v>
      </c>
      <c r="D22" s="391">
        <v>0</v>
      </c>
      <c r="E22" s="391">
        <v>0</v>
      </c>
      <c r="F22" s="391">
        <v>1902</v>
      </c>
      <c r="G22" s="391">
        <v>203</v>
      </c>
      <c r="H22" s="391">
        <v>156</v>
      </c>
      <c r="I22" s="392">
        <f t="shared" si="0"/>
        <v>1949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847</v>
      </c>
      <c r="B23" s="91" t="s">
        <v>848</v>
      </c>
      <c r="C23" s="391">
        <v>0</v>
      </c>
      <c r="D23" s="391">
        <v>0</v>
      </c>
      <c r="E23" s="391">
        <v>0</v>
      </c>
      <c r="F23" s="391">
        <v>0</v>
      </c>
      <c r="G23" s="391">
        <v>0</v>
      </c>
      <c r="H23" s="391">
        <v>0</v>
      </c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849</v>
      </c>
      <c r="B24" s="91" t="s">
        <v>850</v>
      </c>
      <c r="C24" s="391">
        <v>0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851</v>
      </c>
      <c r="B25" s="91" t="s">
        <v>852</v>
      </c>
      <c r="C25" s="391">
        <v>0</v>
      </c>
      <c r="D25" s="391">
        <v>0</v>
      </c>
      <c r="E25" s="391">
        <v>0</v>
      </c>
      <c r="F25" s="391">
        <v>0</v>
      </c>
      <c r="G25" s="391">
        <v>0</v>
      </c>
      <c r="H25" s="391">
        <v>0</v>
      </c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853</v>
      </c>
      <c r="B26" s="91" t="s">
        <v>854</v>
      </c>
      <c r="C26" s="391">
        <v>1291656</v>
      </c>
      <c r="D26" s="391">
        <v>0</v>
      </c>
      <c r="E26" s="391">
        <v>0</v>
      </c>
      <c r="F26" s="391">
        <v>34442</v>
      </c>
      <c r="G26" s="391">
        <v>1241</v>
      </c>
      <c r="H26" s="391">
        <v>11</v>
      </c>
      <c r="I26" s="392">
        <f t="shared" si="0"/>
        <v>35672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8071363</v>
      </c>
      <c r="D27" s="398">
        <f t="shared" si="2"/>
        <v>0</v>
      </c>
      <c r="E27" s="398">
        <f t="shared" si="2"/>
        <v>0</v>
      </c>
      <c r="F27" s="398">
        <f t="shared" si="2"/>
        <v>58949</v>
      </c>
      <c r="G27" s="398">
        <f t="shared" si="2"/>
        <v>3334</v>
      </c>
      <c r="H27" s="398">
        <f t="shared" si="2"/>
        <v>554</v>
      </c>
      <c r="I27" s="399">
        <f t="shared" si="0"/>
        <v>61729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7" t="s">
        <v>856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08">
        <f>pdeReportingDate</f>
        <v>46141</v>
      </c>
      <c r="C31" s="608"/>
      <c r="D31" s="608"/>
      <c r="E31" s="608"/>
      <c r="F31" s="608"/>
      <c r="G31" s="92"/>
      <c r="H31" s="92"/>
      <c r="I31" s="92"/>
    </row>
    <row r="32" spans="1:16">
      <c r="A32" s="584"/>
      <c r="B32" s="608"/>
      <c r="C32" s="608"/>
      <c r="D32" s="608"/>
      <c r="E32" s="608"/>
      <c r="F32" s="608"/>
      <c r="G32" s="92"/>
      <c r="H32" s="92"/>
      <c r="I32" s="92"/>
    </row>
    <row r="33" spans="1:9">
      <c r="A33" s="585" t="s">
        <v>292</v>
      </c>
      <c r="B33" s="609" t="str">
        <f>authorName</f>
        <v>Цветанка Михайлова - упълномощено лице</v>
      </c>
      <c r="C33" s="609"/>
      <c r="D33" s="609"/>
      <c r="E33" s="609"/>
      <c r="F33" s="609"/>
      <c r="G33" s="92"/>
      <c r="H33" s="92"/>
      <c r="I33" s="92"/>
    </row>
    <row r="34" spans="1:9">
      <c r="A34" s="585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5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6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183339</v>
      </c>
      <c r="D6" s="593">
        <f t="shared" ref="D6:D15" si="0">C6-E6</f>
        <v>0</v>
      </c>
      <c r="E6" s="569">
        <f>'1-Баланс'!G95</f>
        <v>183339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58323</v>
      </c>
      <c r="D7" s="593">
        <f t="shared" si="0"/>
        <v>48342</v>
      </c>
      <c r="E7" s="569">
        <f>'1-Баланс'!G18</f>
        <v>9981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4217</v>
      </c>
      <c r="D8" s="593">
        <f t="shared" si="0"/>
        <v>0</v>
      </c>
      <c r="E8" s="569">
        <f>ABS('2-Отчет за доходите'!C44)-ABS('2-Отчет за доходите'!G44)</f>
        <v>4217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5649</v>
      </c>
      <c r="D9" s="593">
        <f t="shared" si="0"/>
        <v>0</v>
      </c>
      <c r="E9" s="569">
        <f>'3-Отчет за паричния поток'!C45</f>
        <v>5649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4397</v>
      </c>
      <c r="D10" s="593">
        <f t="shared" si="0"/>
        <v>0</v>
      </c>
      <c r="E10" s="569">
        <f>'3-Отчет за паричния поток'!C46</f>
        <v>4397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58323</v>
      </c>
      <c r="D11" s="593">
        <f t="shared" si="0"/>
        <v>0</v>
      </c>
      <c r="E11" s="569">
        <f>'4-Отчет за собствения капитал'!L34</f>
        <v>58323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3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3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74</v>
      </c>
      <c r="D14" s="593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3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Tsvetanka Mihaylova</cp:lastModifiedBy>
  <cp:revision/>
  <dcterms:created xsi:type="dcterms:W3CDTF">2006-09-16T00:00:00Z</dcterms:created>
  <dcterms:modified xsi:type="dcterms:W3CDTF">2026-04-30T14:50:55Z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