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ЧЕРНОМОРСКИ ХОЛДИНГ\счет ЧХ 2020\GFO\GFO 31.03.2026\консолидиран\"/>
    </mc:Choice>
  </mc:AlternateContent>
  <xr:revisionPtr revIDLastSave="0" documentId="13_ncr:1_{749A47D2-DD86-4451-B17A-DAD4C982EC07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L18" i="7" l="1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H33" i="5" s="1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212" i="2" l="1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368" i="2" l="1"/>
  <c r="C42" i="5"/>
  <c r="C45" i="5" s="1"/>
  <c r="H156" i="2" s="1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D21" i="12"/>
  <c r="H153" i="2" l="1"/>
  <c r="G42" i="5"/>
  <c r="G44" i="5" s="1"/>
  <c r="H178" i="2" s="1"/>
  <c r="D16" i="12"/>
  <c r="D6" i="12"/>
  <c r="D20" i="12" s="1"/>
  <c r="H72" i="2"/>
  <c r="D22" i="12"/>
  <c r="D23" i="12"/>
  <c r="D24" i="12"/>
  <c r="D44" i="5"/>
  <c r="H45" i="5"/>
  <c r="H44" i="5"/>
  <c r="L34" i="7"/>
  <c r="D6" i="14"/>
  <c r="C44" i="5" l="1"/>
  <c r="E8" i="14" s="1"/>
  <c r="D8" i="14" s="1"/>
  <c r="G45" i="5"/>
  <c r="H179" i="2" s="1"/>
  <c r="H176" i="2"/>
  <c r="H437" i="2"/>
  <c r="E11" i="14"/>
  <c r="D11" i="14" s="1"/>
  <c r="H155" i="2" l="1"/>
</calcChain>
</file>

<file path=xl/sharedStrings.xml><?xml version="1.0" encoding="utf-8"?>
<sst xmlns="http://schemas.openxmlformats.org/spreadsheetml/2006/main" count="1870" uniqueCount="666">
  <si>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</si>
  <si>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</si>
  <si>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</si>
  <si>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</si>
  <si>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</si>
  <si>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</si>
  <si>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</si>
  <si>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</si>
  <si>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</si>
  <si>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</si>
  <si>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</si>
  <si>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</si>
  <si>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</si>
  <si>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</si>
  <si>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</si>
  <si>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</si>
  <si>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</si>
  <si>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</si>
  <si>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</si>
  <si>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</si>
  <si>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</si>
  <si>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</si>
  <si>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</si>
  <si>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</si>
  <si>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</si>
  <si>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</si>
  <si>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</si>
  <si>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</si>
  <si>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</si>
  <si>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</si>
  <si>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</si>
  <si>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</si>
  <si>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</si>
  <si>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</si>
  <si>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</si>
  <si>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</si>
  <si>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</si>
  <si>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</si>
  <si>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</si>
  <si>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</si>
  <si>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</si>
  <si>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</si>
  <si>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</si>
  <si>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</si>
  <si>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</si>
  <si>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</si>
  <si>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</si>
  <si>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</si>
  <si>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</si>
  <si>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</si>
  <si>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</si>
  <si>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</si>
  <si>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</si>
  <si>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</si>
  <si>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</si>
  <si>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</si>
  <si>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</si>
  <si>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</si>
  <si>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</si>
  <si>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</si>
  <si>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</si>
  <si>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</si>
  <si>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</si>
  <si>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</si>
  <si>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</si>
  <si>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</si>
  <si>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</si>
  <si>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</si>
  <si>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</si>
  <si>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</si>
  <si>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</si>
  <si>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</si>
  <si>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</si>
  <si>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</si>
  <si>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</si>
  <si>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</si>
  <si>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</si>
  <si>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</si>
  <si>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</si>
  <si>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</si>
  <si>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</si>
  <si>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</si>
  <si>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</si>
  <si>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</si>
  <si>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</si>
  <si>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</si>
  <si>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</si>
  <si>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</si>
  <si>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</si>
  <si>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</si>
  <si>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</si>
  <si>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</si>
  <si>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</si>
  <si>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</si>
  <si>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</si>
  <si>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</si>
  <si>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</si>
  <si>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</si>
  <si>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</si>
  <si>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</si>
  <si>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</si>
  <si>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</si>
  <si>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</si>
  <si>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</si>
  <si>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</si>
  <si>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</si>
  <si>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</si>
  <si>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</si>
  <si>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</si>
  <si>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</si>
  <si>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</si>
  <si>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</si>
  <si>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</si>
  <si>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</si>
  <si>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</si>
  <si>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</si>
  <si>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</si>
  <si>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</si>
  <si>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</si>
  <si>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</si>
  <si>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</si>
  <si>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</si>
  <si>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</si>
  <si>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</si>
  <si>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</si>
  <si>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</si>
  <si>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</si>
  <si>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</si>
  <si>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</si>
  <si>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</si>
  <si>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</si>
  <si>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</si>
  <si>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</si>
  <si>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</si>
  <si>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</si>
  <si>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</si>
  <si>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</si>
  <si>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</si>
  <si>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</si>
  <si>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</si>
  <si>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</si>
  <si>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</si>
  <si>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</si>
  <si>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</si>
  <si>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</si>
  <si>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</si>
  <si>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</si>
  <si>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</si>
  <si>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</si>
  <si>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</si>
  <si>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</si>
  <si>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</si>
  <si>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</si>
  <si>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</si>
  <si>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</si>
  <si>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</si>
  <si>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</si>
  <si>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</si>
  <si>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</si>
  <si>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</si>
  <si>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</si>
  <si>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</si>
  <si>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</si>
  <si>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</si>
  <si>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</si>
  <si>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</si>
  <si>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</si>
  <si>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</si>
  <si>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</si>
  <si>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</si>
  <si>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</si>
  <si>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</si>
  <si>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</si>
  <si>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</si>
  <si>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</si>
  <si>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</si>
  <si>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</si>
  <si>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</si>
  <si>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</si>
  <si>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</si>
  <si>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</si>
  <si>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</si>
  <si>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</si>
  <si>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</si>
  <si>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</si>
  <si>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</si>
  <si>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</si>
  <si>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</si>
  <si>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</si>
  <si>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</si>
  <si>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</si>
  <si>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</si>
  <si>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</si>
  <si>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</si>
  <si>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</si>
  <si>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</si>
  <si>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</si>
  <si>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</si>
  <si>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</si>
  <si>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</si>
  <si>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</si>
  <si>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</si>
  <si>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</si>
  <si>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</si>
  <si>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</si>
  <si>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</si>
  <si>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</si>
  <si>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</si>
  <si>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</si>
  <si>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</si>
  <si>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</si>
  <si>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</si>
  <si>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</si>
  <si>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</si>
  <si>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</si>
  <si>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</si>
  <si>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</si>
  <si>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</si>
  <si>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</si>
  <si>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</si>
  <si>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</si>
  <si>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</si>
  <si>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</si>
  <si>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</si>
  <si>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</si>
  <si>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</si>
  <si>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</si>
  <si>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</si>
  <si>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</si>
  <si>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</si>
  <si>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</si>
  <si>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</si>
  <si>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</si>
  <si>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</si>
  <si>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</si>
  <si>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</si>
  <si>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</si>
  <si>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</si>
  <si>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</si>
  <si>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</si>
  <si>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</si>
  <si>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</si>
  <si>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</si>
  <si>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</si>
  <si>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</si>
  <si>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</si>
  <si>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</si>
  <si>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</si>
  <si>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</si>
  <si>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</si>
  <si>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</si>
  <si>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</si>
  <si>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</si>
  <si>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</si>
  <si>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</si>
  <si>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</si>
  <si>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</si>
  <si>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</si>
  <si>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</si>
  <si>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</si>
  <si>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</si>
  <si>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</si>
  <si>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</si>
  <si>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</si>
  <si>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</si>
  <si>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</si>
  <si>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</si>
  <si>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</si>
  <si>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</si>
  <si>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</si>
  <si>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</si>
  <si>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</si>
  <si>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</si>
  <si>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</si>
  <si>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</si>
  <si>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</si>
  <si>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</si>
  <si>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</si>
  <si>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</si>
  <si>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</si>
  <si>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</si>
  <si>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</si>
  <si>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</si>
  <si>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</si>
  <si>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</si>
  <si>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</si>
  <si>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</si>
  <si>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</si>
  <si>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</si>
  <si>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</si>
  <si>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</si>
  <si>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</si>
  <si>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</si>
  <si>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</si>
  <si>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</si>
  <si>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</si>
  <si>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</si>
  <si>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</si>
  <si>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</si>
  <si>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</si>
  <si>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</si>
  <si>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</si>
  <si>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</si>
  <si>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</si>
  <si>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</si>
  <si>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</si>
  <si>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</si>
  <si>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</si>
  <si>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</si>
  <si>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</si>
  <si>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</si>
  <si>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</si>
  <si>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</si>
  <si>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</si>
  <si>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</si>
  <si>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</si>
  <si>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</si>
  <si>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</si>
  <si>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</si>
  <si>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</si>
  <si>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</si>
  <si>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</si>
  <si>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</si>
  <si>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</si>
  <si>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</si>
  <si>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</si>
  <si>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</si>
  <si>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</si>
  <si>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</si>
  <si>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</si>
  <si>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</si>
  <si>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</si>
  <si>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</si>
  <si>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</si>
  <si>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</si>
  <si>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</si>
  <si>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</si>
  <si>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</si>
  <si>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</si>
  <si>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</si>
  <si>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</si>
  <si>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</si>
  <si>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</si>
  <si>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</si>
  <si>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</si>
  <si>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</si>
  <si>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</si>
  <si>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</si>
  <si>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</si>
  <si>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</si>
  <si>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</si>
  <si>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</si>
  <si>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</si>
  <si>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</si>
  <si>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</si>
  <si>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</si>
  <si>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</si>
  <si>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</si>
  <si>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</si>
  <si>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</si>
  <si>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</si>
  <si>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</si>
  <si>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</si>
  <si>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</si>
  <si>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</si>
  <si>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</si>
  <si>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</si>
  <si>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</si>
  <si>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</si>
  <si>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</si>
  <si>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</si>
  <si>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</si>
  <si>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</si>
  <si>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</si>
  <si>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</si>
  <si>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</si>
  <si>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</si>
  <si>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</si>
  <si>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</si>
  <si>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</si>
  <si>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</si>
  <si>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</si>
  <si>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</si>
  <si>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</si>
  <si>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</si>
  <si>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</si>
  <si>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</si>
  <si>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</si>
  <si>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</si>
  <si>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</si>
  <si>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</si>
  <si>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</si>
  <si>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</si>
  <si>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</si>
  <si>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</si>
  <si>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</si>
  <si>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</si>
  <si>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</si>
  <si>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</si>
  <si>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</si>
  <si>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</si>
  <si>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</si>
  <si>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</si>
  <si>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</si>
  <si>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</si>
  <si>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</si>
  <si>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</si>
  <si>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</si>
  <si>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</si>
  <si>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</si>
  <si>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</si>
  <si>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</si>
  <si>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</si>
  <si>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</si>
  <si>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</si>
  <si>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</si>
  <si>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</si>
  <si>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</si>
  <si>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</si>
  <si>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</si>
  <si>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</si>
  <si>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</si>
  <si>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</si>
  <si>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</si>
  <si>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</si>
  <si>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</si>
  <si>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</si>
  <si>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</si>
  <si>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</si>
  <si>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</si>
  <si>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</si>
  <si>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</si>
  <si>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</si>
  <si>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</si>
  <si>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</si>
  <si>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</si>
  <si>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</si>
  <si>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</si>
  <si>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</si>
  <si>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</si>
  <si>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</si>
  <si>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</si>
  <si>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</si>
  <si>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</si>
  <si>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</si>
  <si>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</si>
  <si>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</si>
  <si>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</si>
  <si>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</si>
  <si>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</si>
  <si>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</si>
  <si>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</si>
  <si>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</si>
  <si>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</si>
  <si>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</si>
  <si>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</si>
  <si>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</si>
  <si>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</si>
  <si>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</si>
  <si>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</si>
  <si>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</si>
  <si>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</si>
  <si>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</si>
  <si>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</si>
  <si>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</si>
  <si>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</si>
  <si>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</si>
  <si>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</si>
  <si>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</si>
  <si>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</si>
  <si>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</si>
  <si>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</si>
  <si>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</si>
  <si>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</si>
  <si>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</si>
  <si>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</si>
  <si>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</si>
  <si>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</si>
  <si>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</si>
  <si>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</si>
  <si>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</si>
  <si>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</si>
  <si>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</si>
  <si>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</si>
  <si>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</si>
  <si>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</si>
  <si>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</si>
  <si>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</si>
  <si>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</si>
  <si>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</si>
  <si>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</si>
  <si>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</si>
  <si>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</si>
  <si>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</si>
  <si>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</si>
  <si>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</si>
  <si>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</si>
  <si>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</si>
  <si>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</si>
  <si>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</si>
  <si>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</si>
  <si>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</si>
  <si>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</si>
  <si>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</si>
  <si>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</si>
  <si>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</si>
  <si>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</si>
  <si>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</si>
  <si>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</si>
  <si>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</si>
  <si>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</si>
  <si>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</si>
  <si>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</si>
  <si>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</si>
  <si>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</si>
  <si>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</si>
  <si>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</si>
  <si>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</si>
  <si>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</si>
  <si>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</si>
  <si>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</si>
  <si>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</si>
  <si>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</si>
  <si>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</si>
  <si>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</si>
  <si>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</si>
  <si>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</si>
  <si>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</si>
  <si>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</si>
  <si>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</si>
  <si>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</si>
  <si>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</si>
  <si>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</si>
  <si>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</si>
  <si>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</si>
  <si>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</si>
  <si>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</si>
  <si>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</si>
  <si>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</si>
  <si>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</si>
  <si>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</si>
  <si>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</si>
  <si>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</si>
  <si>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</si>
  <si>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</si>
  <si>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</si>
  <si>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</si>
  <si>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</si>
  <si>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</si>
  <si>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</si>
  <si>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</si>
  <si>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</si>
  <si>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</si>
  <si>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</si>
  <si>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</si>
  <si>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</si>
  <si>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</si>
  <si>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</si>
  <si>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</si>
  <si>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</si>
  <si>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</si>
  <si>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</si>
  <si>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</si>
  <si>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</si>
  <si>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</si>
  <si>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</si>
  <si>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</si>
  <si>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</si>
  <si>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</si>
  <si>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</si>
  <si>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</si>
  <si>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</si>
  <si>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</si>
  <si>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</si>
  <si>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</si>
  <si>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</si>
  <si>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</si>
  <si>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</si>
  <si>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</si>
  <si>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</si>
  <si>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</si>
  <si>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</si>
  <si>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</si>
  <si>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</si>
  <si>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</si>
  <si>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</si>
  <si>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</si>
  <si>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</si>
  <si>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</si>
  <si>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</si>
  <si>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</si>
  <si>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</si>
  <si>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</si>
  <si>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</si>
  <si>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</si>
  <si>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</si>
  <si>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</si>
  <si>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</si>
  <si>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</si>
  <si>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</si>
  <si>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</si>
  <si>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</si>
  <si>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</si>
  <si>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</si>
  <si>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</si>
  <si>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</si>
  <si>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</si>
  <si>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</si>
  <si>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</si>
  <si>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</si>
  <si>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</si>
  <si>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</si>
  <si>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</si>
  <si>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</si>
  <si>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</si>
  <si>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</si>
  <si>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</si>
  <si>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</si>
  <si>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</si>
  <si>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</si>
  <si>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</si>
  <si>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</si>
  <si>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</si>
  <si>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</si>
  <si>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</si>
  <si>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</si>
  <si>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</si>
  <si>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</si>
  <si>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</si>
  <si>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</si>
  <si>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</si>
  <si>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</si>
  <si>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</si>
  <si>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</si>
  <si>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</si>
  <si>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</si>
  <si>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</si>
  <si>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</si>
  <si>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</si>
  <si>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</si>
  <si>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</si>
  <si>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</si>
  <si>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</si>
  <si>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</si>
  <si>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</si>
  <si>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</si>
  <si>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</si>
  <si>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</si>
  <si>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</si>
  <si>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</si>
  <si>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</si>
  <si>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</si>
  <si>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</si>
  <si>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</si>
  <si>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</si>
  <si>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</si>
  <si>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ЧЕРНОМОРСКИ ХОЛДИНГ АД</t>
  </si>
  <si>
    <t>102192707</t>
  </si>
  <si>
    <t>Димитър Чернев Янков</t>
  </si>
  <si>
    <t>Изпълнителен директор</t>
  </si>
  <si>
    <t>гр.Бургас, ул.Рилска 9, ет.1</t>
  </si>
  <si>
    <t>contact@blackseaholding.eu</t>
  </si>
  <si>
    <t>http://blackseaholding.eu/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</si>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</sst>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4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3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27" fillId="0" borderId="0" xfId="0" applyNumberFormat="1" applyFont="1"/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49" fontId="21" fillId="4" borderId="5" xfId="3" applyNumberFormat="1" applyFill="1" applyBorder="1" applyAlignment="1" applyProtection="1">
      <protection locked="0"/>
    </xf>
    <xf numFmtId="49" fontId="3" fillId="4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blackseaholding.eu/" TargetMode="External"/><Relationship Id="rId1" Type="http://schemas.openxmlformats.org/officeDocument/2006/relationships/hyperlink" Target="mailto:contact@blackseaholding.eu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D24" sqref="D24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89">
        <v>1</v>
      </c>
      <c r="AA1" s="390">
        <f>IF(ISBLANK(_endDate),"",_endDate)</f>
        <v>46112</v>
      </c>
    </row>
    <row r="2" spans="1:27">
      <c r="A2" s="380" t="s">
        <v>647</v>
      </c>
      <c r="B2" s="377"/>
      <c r="Z2" s="389">
        <v>2</v>
      </c>
      <c r="AA2" s="390">
        <f>IF(ISBLANK(_pdeReportingDate),"",_pdeReportingDate)</f>
        <v>46163</v>
      </c>
    </row>
    <row r="3" spans="1:27">
      <c r="A3" s="378" t="s">
        <v>622</v>
      </c>
      <c r="B3" s="379"/>
      <c r="Z3" s="389">
        <v>3</v>
      </c>
      <c r="AA3" s="390" t="str">
        <f>IF(ISBLANK(_authorName),"",_authorName)</f>
        <v>Илиана Манолова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286">
        <v>46163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634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1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/>
    </row>
    <row r="22" spans="1:7">
      <c r="A22" s="10" t="s">
        <v>581</v>
      </c>
      <c r="B22" s="287"/>
    </row>
    <row r="23" spans="1:7">
      <c r="A23" s="10" t="s">
        <v>7</v>
      </c>
      <c r="B23" s="392" t="s">
        <v>661</v>
      </c>
    </row>
    <row r="24" spans="1:7">
      <c r="A24" s="10" t="s">
        <v>582</v>
      </c>
      <c r="B24" s="393" t="s">
        <v>662</v>
      </c>
    </row>
    <row r="25" spans="1:7">
      <c r="A25" s="7" t="s">
        <v>585</v>
      </c>
      <c r="B25" s="394" t="s">
        <v>663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651</v>
      </c>
      <c r="B28" s="395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B9E50398-88C8-4217-AB79-A74A5ADDB2F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719B437B-A339-43BE-892A-4D75316028C5}"/>
    <hyperlink ref="B24" r:id="rId2" xr:uid="{073B785D-0DB3-4D08-87D4-935DE1BA3462}"/>
    <hyperlink ref="B25" r:id="rId3" xr:uid="{052B9438-F3B2-4635-B17C-A4771B2E7166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topLeftCell="A70" zoomScaleNormal="85" zoomScaleSheetLayoutView="100" workbookViewId="0">
      <selection activeCell="H70" sqref="H70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ЧЕРНОМОРСКИ ХОЛДИНГ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102192707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25</v>
      </c>
      <c r="D12" s="97">
        <v>25</v>
      </c>
      <c r="E12" s="57" t="s">
        <v>25</v>
      </c>
      <c r="F12" s="60" t="s">
        <v>26</v>
      </c>
      <c r="G12" s="98">
        <v>6743</v>
      </c>
      <c r="H12" s="97">
        <v>6727</v>
      </c>
    </row>
    <row r="13" spans="1:8">
      <c r="A13" s="57" t="s">
        <v>27</v>
      </c>
      <c r="B13" s="59" t="s">
        <v>28</v>
      </c>
      <c r="C13" s="98"/>
      <c r="D13" s="97"/>
      <c r="E13" s="57" t="s">
        <v>524</v>
      </c>
      <c r="F13" s="60" t="s">
        <v>29</v>
      </c>
      <c r="G13" s="98">
        <v>6743</v>
      </c>
      <c r="H13" s="97">
        <v>6727</v>
      </c>
    </row>
    <row r="14" spans="1:8">
      <c r="A14" s="57" t="s">
        <v>30</v>
      </c>
      <c r="B14" s="59" t="s">
        <v>31</v>
      </c>
      <c r="C14" s="98">
        <v>4</v>
      </c>
      <c r="D14" s="97">
        <v>4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/>
      <c r="D16" s="97"/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/>
      <c r="D17" s="97"/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280</v>
      </c>
      <c r="D18" s="97"/>
      <c r="E18" s="224" t="s">
        <v>47</v>
      </c>
      <c r="F18" s="223" t="s">
        <v>48</v>
      </c>
      <c r="G18" s="317">
        <f>G12+G15+G16+G17</f>
        <v>6743</v>
      </c>
      <c r="H18" s="318">
        <f>H12+H15+H16+H17</f>
        <v>6727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309</v>
      </c>
      <c r="D20" s="306">
        <f>SUM(D12:D19)</f>
        <v>29</v>
      </c>
      <c r="E20" s="57" t="s">
        <v>54</v>
      </c>
      <c r="F20" s="60" t="s">
        <v>55</v>
      </c>
      <c r="G20" s="98">
        <v>8870</v>
      </c>
      <c r="H20" s="97">
        <v>8870</v>
      </c>
    </row>
    <row r="21" spans="1:13">
      <c r="A21" s="65" t="s">
        <v>56</v>
      </c>
      <c r="B21" s="62" t="s">
        <v>57</v>
      </c>
      <c r="C21" s="219">
        <v>31058</v>
      </c>
      <c r="D21" s="220">
        <v>31058</v>
      </c>
      <c r="E21" s="57" t="s">
        <v>58</v>
      </c>
      <c r="F21" s="60" t="s">
        <v>59</v>
      </c>
      <c r="G21" s="98"/>
      <c r="H21" s="97"/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1578</v>
      </c>
      <c r="H22" s="304">
        <f>SUM(H23:H25)</f>
        <v>1578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960</v>
      </c>
      <c r="H23" s="97">
        <v>960</v>
      </c>
    </row>
    <row r="24" spans="1:13">
      <c r="A24" s="57" t="s">
        <v>67</v>
      </c>
      <c r="B24" s="59" t="s">
        <v>68</v>
      </c>
      <c r="C24" s="98">
        <v>2</v>
      </c>
      <c r="D24" s="97">
        <v>2</v>
      </c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/>
      <c r="D25" s="97"/>
      <c r="E25" s="57" t="s">
        <v>73</v>
      </c>
      <c r="F25" s="60" t="s">
        <v>74</v>
      </c>
      <c r="G25" s="98">
        <v>618</v>
      </c>
      <c r="H25" s="97">
        <v>618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10448</v>
      </c>
      <c r="H26" s="306">
        <f>H20+H21+H22</f>
        <v>10448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2</v>
      </c>
      <c r="D28" s="306">
        <f>SUM(D24:D27)</f>
        <v>2</v>
      </c>
      <c r="E28" s="103" t="s">
        <v>84</v>
      </c>
      <c r="F28" s="60" t="s">
        <v>85</v>
      </c>
      <c r="G28" s="303">
        <f>SUM(G29:G31)</f>
        <v>18322</v>
      </c>
      <c r="H28" s="304">
        <f>SUM(H29:H31)</f>
        <v>18063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27174</v>
      </c>
      <c r="H29" s="97">
        <v>25907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-8852</v>
      </c>
      <c r="H30" s="97">
        <v>-7844</v>
      </c>
      <c r="M30" s="63"/>
    </row>
    <row r="31" spans="1:13">
      <c r="A31" s="57" t="s">
        <v>91</v>
      </c>
      <c r="B31" s="59" t="s">
        <v>92</v>
      </c>
      <c r="C31" s="98">
        <v>4860</v>
      </c>
      <c r="D31" s="97">
        <v>4860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/>
      <c r="H32" s="97">
        <v>275</v>
      </c>
      <c r="M32" s="63"/>
    </row>
    <row r="33" spans="1:13">
      <c r="A33" s="225" t="s">
        <v>99</v>
      </c>
      <c r="B33" s="62" t="s">
        <v>100</v>
      </c>
      <c r="C33" s="305">
        <f>C31+C32</f>
        <v>4860</v>
      </c>
      <c r="D33" s="306">
        <f>D31+D32</f>
        <v>4860</v>
      </c>
      <c r="E33" s="101" t="s">
        <v>101</v>
      </c>
      <c r="F33" s="60" t="s">
        <v>102</v>
      </c>
      <c r="G33" s="98">
        <v>-279</v>
      </c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18043</v>
      </c>
      <c r="H34" s="306">
        <f>H28+H32+H33</f>
        <v>18338</v>
      </c>
    </row>
    <row r="35" spans="1:13">
      <c r="A35" s="57" t="s">
        <v>106</v>
      </c>
      <c r="B35" s="59" t="s">
        <v>107</v>
      </c>
      <c r="C35" s="303">
        <f>SUM(C36:C39)</f>
        <v>22333</v>
      </c>
      <c r="D35" s="304">
        <f>SUM(D36:D39)</f>
        <v>22260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>
        <v>15959</v>
      </c>
      <c r="D36" s="97">
        <v>15959</v>
      </c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>
        <v>2301</v>
      </c>
      <c r="D37" s="97">
        <v>2228</v>
      </c>
      <c r="E37" s="226" t="s">
        <v>525</v>
      </c>
      <c r="F37" s="64" t="s">
        <v>112</v>
      </c>
      <c r="G37" s="307">
        <f>G26+G18+G34</f>
        <v>35234</v>
      </c>
      <c r="H37" s="308">
        <f>H26+H18+H34</f>
        <v>35513</v>
      </c>
    </row>
    <row r="38" spans="1:13">
      <c r="A38" s="57" t="s">
        <v>113</v>
      </c>
      <c r="B38" s="59" t="s">
        <v>114</v>
      </c>
      <c r="C38" s="98">
        <v>4073</v>
      </c>
      <c r="D38" s="97">
        <v>4073</v>
      </c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1008</v>
      </c>
      <c r="H40" s="291">
        <v>1006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>
        <v>338</v>
      </c>
      <c r="D45" s="97">
        <v>338</v>
      </c>
      <c r="E45" s="107" t="s">
        <v>135</v>
      </c>
      <c r="F45" s="60" t="s">
        <v>136</v>
      </c>
      <c r="G45" s="98">
        <v>5642</v>
      </c>
      <c r="H45" s="97">
        <v>703</v>
      </c>
    </row>
    <row r="46" spans="1:13">
      <c r="A46" s="216" t="s">
        <v>137</v>
      </c>
      <c r="B46" s="62" t="s">
        <v>138</v>
      </c>
      <c r="C46" s="305">
        <f>C35+C40+C45</f>
        <v>22671</v>
      </c>
      <c r="D46" s="306">
        <f>D35+D40+D45</f>
        <v>22598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10982</v>
      </c>
      <c r="H48" s="97">
        <v>10999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16624</v>
      </c>
      <c r="H50" s="304">
        <f>SUM(H44:H49)</f>
        <v>11702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58900</v>
      </c>
      <c r="D56" s="310">
        <f>D20+D21+D22+D28+D33+D46+D52+D54+D55</f>
        <v>58547</v>
      </c>
      <c r="E56" s="65" t="s">
        <v>528</v>
      </c>
      <c r="F56" s="64" t="s">
        <v>172</v>
      </c>
      <c r="G56" s="307">
        <f>G50+G52+G53+G54+G55</f>
        <v>16624</v>
      </c>
      <c r="H56" s="308">
        <f>H50+H52+H53+H54+H55</f>
        <v>11702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/>
      <c r="D59" s="97"/>
      <c r="E59" s="102" t="s">
        <v>180</v>
      </c>
      <c r="F59" s="229" t="s">
        <v>181</v>
      </c>
      <c r="G59" s="98">
        <v>10017</v>
      </c>
      <c r="H59" s="97">
        <v>10018</v>
      </c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>
        <v>1234</v>
      </c>
      <c r="H60" s="97">
        <v>1141</v>
      </c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7176</v>
      </c>
      <c r="H61" s="304">
        <f>SUM(H62:H68)</f>
        <v>6261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1539</v>
      </c>
      <c r="H63" s="97">
        <v>1525</v>
      </c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646</v>
      </c>
      <c r="H64" s="97">
        <v>20</v>
      </c>
      <c r="M64" s="63"/>
    </row>
    <row r="65" spans="1:13">
      <c r="A65" s="225" t="s">
        <v>52</v>
      </c>
      <c r="B65" s="62" t="s">
        <v>198</v>
      </c>
      <c r="C65" s="305">
        <f>SUM(C59:C64)</f>
        <v>0</v>
      </c>
      <c r="D65" s="306">
        <f>SUM(D59:D64)</f>
        <v>0</v>
      </c>
      <c r="E65" s="57" t="s">
        <v>201</v>
      </c>
      <c r="F65" s="60" t="s">
        <v>202</v>
      </c>
      <c r="G65" s="98">
        <v>4794</v>
      </c>
      <c r="H65" s="97">
        <v>4594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3</v>
      </c>
      <c r="H66" s="97"/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</v>
      </c>
      <c r="H67" s="97"/>
    </row>
    <row r="68" spans="1:13">
      <c r="A68" s="57" t="s">
        <v>206</v>
      </c>
      <c r="B68" s="59" t="s">
        <v>207</v>
      </c>
      <c r="C68" s="98">
        <v>5962</v>
      </c>
      <c r="D68" s="97">
        <v>5894</v>
      </c>
      <c r="E68" s="57" t="s">
        <v>212</v>
      </c>
      <c r="F68" s="60" t="s">
        <v>213</v>
      </c>
      <c r="G68" s="98">
        <v>193</v>
      </c>
      <c r="H68" s="97">
        <v>122</v>
      </c>
    </row>
    <row r="69" spans="1:13">
      <c r="A69" s="57" t="s">
        <v>210</v>
      </c>
      <c r="B69" s="59" t="s">
        <v>211</v>
      </c>
      <c r="C69" s="98">
        <v>1697</v>
      </c>
      <c r="D69" s="97">
        <v>1697</v>
      </c>
      <c r="E69" s="102" t="s">
        <v>79</v>
      </c>
      <c r="F69" s="60" t="s">
        <v>216</v>
      </c>
      <c r="G69" s="98">
        <v>1558</v>
      </c>
      <c r="H69" s="97">
        <v>1543</v>
      </c>
    </row>
    <row r="70" spans="1:13">
      <c r="A70" s="57" t="s">
        <v>214</v>
      </c>
      <c r="B70" s="59" t="s">
        <v>215</v>
      </c>
      <c r="C70" s="98">
        <v>4397</v>
      </c>
      <c r="D70" s="97"/>
      <c r="E70" s="57" t="s">
        <v>219</v>
      </c>
      <c r="F70" s="60" t="s">
        <v>220</v>
      </c>
      <c r="G70" s="98"/>
      <c r="H70" s="97"/>
    </row>
    <row r="71" spans="1:13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19985</v>
      </c>
      <c r="H71" s="306">
        <f>H59+H60+H61+H69+H70</f>
        <v>18963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>
        <v>947</v>
      </c>
      <c r="D73" s="97">
        <v>8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>
        <v>669</v>
      </c>
      <c r="D75" s="97">
        <v>653</v>
      </c>
      <c r="E75" s="228" t="s">
        <v>160</v>
      </c>
      <c r="F75" s="61" t="s">
        <v>233</v>
      </c>
      <c r="G75" s="221"/>
      <c r="H75" s="222"/>
    </row>
    <row r="76" spans="1:13">
      <c r="A76" s="225" t="s">
        <v>77</v>
      </c>
      <c r="B76" s="62" t="s">
        <v>232</v>
      </c>
      <c r="C76" s="305">
        <f>SUM(C68:C75)</f>
        <v>13672</v>
      </c>
      <c r="D76" s="306">
        <f>SUM(D68:D75)</f>
        <v>8252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19985</v>
      </c>
      <c r="H79" s="308">
        <f>H71+H73+H75+H77</f>
        <v>18963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>
        <v>3</v>
      </c>
      <c r="D84" s="97">
        <v>3</v>
      </c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3</v>
      </c>
      <c r="D85" s="306">
        <f>D84+D83+D79</f>
        <v>3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6</v>
      </c>
      <c r="D88" s="97">
        <v>5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270</v>
      </c>
      <c r="D89" s="97">
        <v>377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276</v>
      </c>
      <c r="D92" s="306">
        <f>SUM(D88:D91)</f>
        <v>382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13951</v>
      </c>
      <c r="D94" s="310">
        <f>D65+D76+D85+D92+D93</f>
        <v>8637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72851</v>
      </c>
      <c r="D95" s="312">
        <f>D94+D56</f>
        <v>67184</v>
      </c>
      <c r="E95" s="128" t="s">
        <v>603</v>
      </c>
      <c r="F95" s="232" t="s">
        <v>268</v>
      </c>
      <c r="G95" s="311">
        <f>G37+G40+G56+G79</f>
        <v>72851</v>
      </c>
      <c r="H95" s="312">
        <f>H37+H40+H56+H79</f>
        <v>67184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4" t="s">
        <v>635</v>
      </c>
      <c r="B98" s="397">
        <f>pdeReportingDate</f>
        <v>46163</v>
      </c>
      <c r="C98" s="397"/>
      <c r="D98" s="397"/>
      <c r="E98" s="397"/>
      <c r="F98" s="397"/>
      <c r="G98" s="397"/>
      <c r="H98" s="397"/>
      <c r="M98" s="63"/>
    </row>
    <row r="99" spans="1:13">
      <c r="A99" s="384"/>
      <c r="B99" s="37"/>
      <c r="C99" s="37"/>
      <c r="D99" s="37"/>
      <c r="E99" s="37"/>
      <c r="F99" s="37"/>
      <c r="G99" s="37"/>
      <c r="H99" s="37"/>
      <c r="M99" s="63"/>
    </row>
    <row r="100" spans="1:13">
      <c r="A100" s="385" t="s">
        <v>8</v>
      </c>
      <c r="B100" s="398" t="str">
        <f>authorName</f>
        <v>Илиана Манолова</v>
      </c>
      <c r="C100" s="398"/>
      <c r="D100" s="398"/>
      <c r="E100" s="398"/>
      <c r="F100" s="398"/>
      <c r="G100" s="398"/>
      <c r="H100" s="398"/>
    </row>
    <row r="101" spans="1:13">
      <c r="A101" s="385"/>
      <c r="B101" s="49"/>
      <c r="C101" s="49"/>
      <c r="D101" s="49"/>
      <c r="E101" s="49"/>
      <c r="F101" s="49"/>
      <c r="G101" s="49"/>
      <c r="H101" s="49"/>
    </row>
    <row r="102" spans="1:13">
      <c r="A102" s="385" t="s">
        <v>584</v>
      </c>
      <c r="B102" s="399"/>
      <c r="C102" s="399"/>
      <c r="D102" s="399"/>
      <c r="E102" s="399"/>
      <c r="F102" s="399"/>
      <c r="G102" s="399"/>
      <c r="H102" s="399"/>
    </row>
    <row r="103" spans="1:13" ht="21.75" customHeight="1">
      <c r="A103" s="386"/>
      <c r="B103" s="396" t="s">
        <v>637</v>
      </c>
      <c r="C103" s="396"/>
      <c r="D103" s="396"/>
      <c r="E103" s="396"/>
      <c r="M103" s="63"/>
    </row>
    <row r="104" spans="1:13" ht="21.75" customHeight="1">
      <c r="A104" s="386"/>
      <c r="B104" s="396" t="s">
        <v>637</v>
      </c>
      <c r="C104" s="396"/>
      <c r="D104" s="396"/>
      <c r="E104" s="396"/>
    </row>
    <row r="105" spans="1:13" ht="21.75" customHeight="1">
      <c r="A105" s="386"/>
      <c r="B105" s="396" t="s">
        <v>637</v>
      </c>
      <c r="C105" s="396"/>
      <c r="D105" s="396"/>
      <c r="E105" s="396"/>
      <c r="M105" s="63"/>
    </row>
    <row r="106" spans="1:13" ht="21.75" customHeight="1">
      <c r="A106" s="386"/>
      <c r="B106" s="396" t="s">
        <v>637</v>
      </c>
      <c r="C106" s="396"/>
      <c r="D106" s="396"/>
      <c r="E106" s="396"/>
    </row>
    <row r="107" spans="1:13" ht="21.75" customHeight="1">
      <c r="A107" s="386"/>
      <c r="B107" s="396"/>
      <c r="C107" s="396"/>
      <c r="D107" s="396"/>
      <c r="E107" s="396"/>
      <c r="M107" s="63"/>
    </row>
    <row r="108" spans="1:13" ht="21.75" customHeight="1">
      <c r="A108" s="386"/>
      <c r="B108" s="396"/>
      <c r="C108" s="396"/>
      <c r="D108" s="396"/>
      <c r="E108" s="396"/>
    </row>
    <row r="109" spans="1:13" ht="21.75" customHeight="1">
      <c r="A109" s="386"/>
      <c r="B109" s="396"/>
      <c r="C109" s="396"/>
      <c r="D109" s="396"/>
      <c r="E109" s="396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H35" sqref="H35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ЧЕРНОМОРСКИ ХОЛДИНГ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102192707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/>
      <c r="D12" s="213"/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365</v>
      </c>
      <c r="D13" s="213">
        <v>31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1</v>
      </c>
      <c r="D14" s="213"/>
      <c r="E14" s="95" t="s">
        <v>285</v>
      </c>
      <c r="F14" s="139" t="s">
        <v>286</v>
      </c>
      <c r="G14" s="212">
        <v>17</v>
      </c>
      <c r="H14" s="213"/>
    </row>
    <row r="15" spans="1:8">
      <c r="A15" s="95" t="s">
        <v>287</v>
      </c>
      <c r="B15" s="93" t="s">
        <v>288</v>
      </c>
      <c r="C15" s="212">
        <v>21</v>
      </c>
      <c r="D15" s="213">
        <v>13</v>
      </c>
      <c r="E15" s="95" t="s">
        <v>79</v>
      </c>
      <c r="F15" s="139" t="s">
        <v>289</v>
      </c>
      <c r="G15" s="212">
        <v>280</v>
      </c>
      <c r="H15" s="213"/>
    </row>
    <row r="16" spans="1:8">
      <c r="A16" s="95" t="s">
        <v>290</v>
      </c>
      <c r="B16" s="93" t="s">
        <v>291</v>
      </c>
      <c r="C16" s="212">
        <v>1</v>
      </c>
      <c r="D16" s="213">
        <v>1</v>
      </c>
      <c r="E16" s="135" t="s">
        <v>52</v>
      </c>
      <c r="F16" s="161" t="s">
        <v>292</v>
      </c>
      <c r="G16" s="332">
        <f>SUM(G12:G15)</f>
        <v>297</v>
      </c>
      <c r="H16" s="333">
        <f>SUM(H12:H15)</f>
        <v>0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66</v>
      </c>
      <c r="D19" s="213">
        <v>37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454</v>
      </c>
      <c r="D22" s="333">
        <f>SUM(D12:D18)+D19</f>
        <v>82</v>
      </c>
      <c r="E22" s="95" t="s">
        <v>309</v>
      </c>
      <c r="F22" s="136" t="s">
        <v>310</v>
      </c>
      <c r="G22" s="212">
        <v>68</v>
      </c>
      <c r="H22" s="213">
        <v>96</v>
      </c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>
        <v>22</v>
      </c>
    </row>
    <row r="25" spans="1:8" ht="31.5">
      <c r="A25" s="95" t="s">
        <v>316</v>
      </c>
      <c r="B25" s="136" t="s">
        <v>317</v>
      </c>
      <c r="C25" s="212">
        <v>216</v>
      </c>
      <c r="D25" s="213">
        <v>244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>
        <v>1</v>
      </c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69</v>
      </c>
      <c r="H27" s="333">
        <f>SUM(H22:H26)</f>
        <v>118</v>
      </c>
    </row>
    <row r="28" spans="1:8">
      <c r="A28" s="95" t="s">
        <v>79</v>
      </c>
      <c r="B28" s="136" t="s">
        <v>327</v>
      </c>
      <c r="C28" s="212">
        <v>46</v>
      </c>
      <c r="D28" s="213">
        <v>36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262</v>
      </c>
      <c r="D29" s="333">
        <f>SUM(D25:D28)</f>
        <v>280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716</v>
      </c>
      <c r="D31" s="151">
        <f>D29+D22</f>
        <v>362</v>
      </c>
      <c r="E31" s="148" t="s">
        <v>520</v>
      </c>
      <c r="F31" s="163" t="s">
        <v>331</v>
      </c>
      <c r="G31" s="150">
        <f>G16+G18+G27</f>
        <v>366</v>
      </c>
      <c r="H31" s="151">
        <f>H16+H18+H27</f>
        <v>118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0</v>
      </c>
      <c r="D33" s="142">
        <f>IF((H31-D31)&gt;0,H31-D31,0)</f>
        <v>0</v>
      </c>
      <c r="E33" s="132" t="s">
        <v>334</v>
      </c>
      <c r="F33" s="137" t="s">
        <v>335</v>
      </c>
      <c r="G33" s="332">
        <f>IF((C31-G31)&gt;0,C31-G31,0)</f>
        <v>350</v>
      </c>
      <c r="H33" s="333">
        <f>IF((D31-H31)&gt;0,D31-H31,0)</f>
        <v>244</v>
      </c>
    </row>
    <row r="34" spans="1:8" ht="31.5">
      <c r="A34" s="138" t="s">
        <v>336</v>
      </c>
      <c r="B34" s="137" t="s">
        <v>337</v>
      </c>
      <c r="C34" s="212">
        <v>73</v>
      </c>
      <c r="D34" s="213"/>
      <c r="E34" s="133" t="s">
        <v>338</v>
      </c>
      <c r="F34" s="136" t="s">
        <v>339</v>
      </c>
      <c r="G34" s="212"/>
      <c r="H34" s="213">
        <v>52</v>
      </c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643</v>
      </c>
      <c r="D36" s="339">
        <f>D31-D34+D35</f>
        <v>362</v>
      </c>
      <c r="E36" s="159" t="s">
        <v>346</v>
      </c>
      <c r="F36" s="153" t="s">
        <v>347</v>
      </c>
      <c r="G36" s="164">
        <f>G35-G34+G31</f>
        <v>366</v>
      </c>
      <c r="H36" s="165">
        <f>H35-H34+H31</f>
        <v>66</v>
      </c>
    </row>
    <row r="37" spans="1:8">
      <c r="A37" s="158" t="s">
        <v>348</v>
      </c>
      <c r="B37" s="130" t="s">
        <v>349</v>
      </c>
      <c r="C37" s="150">
        <f>IF((G36-C36)&gt;0,G36-C36,0)</f>
        <v>0</v>
      </c>
      <c r="D37" s="151">
        <f>IF((H36-D36)&gt;0,H36-D36,0)</f>
        <v>0</v>
      </c>
      <c r="E37" s="158" t="s">
        <v>350</v>
      </c>
      <c r="F37" s="163" t="s">
        <v>351</v>
      </c>
      <c r="G37" s="150">
        <f>IF((C36-G36)&gt;0,C36-G36,0)</f>
        <v>277</v>
      </c>
      <c r="H37" s="151">
        <f>IF((D36-H36)&gt;0,D36-H36,0)</f>
        <v>296</v>
      </c>
    </row>
    <row r="38" spans="1:8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0</v>
      </c>
      <c r="D42" s="142">
        <f>+IF((H36-D36-D38)&gt;0,H36-D36-D38,0)</f>
        <v>0</v>
      </c>
      <c r="E42" s="144" t="s">
        <v>362</v>
      </c>
      <c r="F42" s="96" t="s">
        <v>363</v>
      </c>
      <c r="G42" s="140">
        <f>IF(G37&gt;0,IF(C38+G37&lt;0,0,C38+G37),IF(C37-C38&lt;0,C38-C37,0))</f>
        <v>277</v>
      </c>
      <c r="H42" s="142">
        <f>IF(H37&gt;0,IF(D38+H37&lt;0,0,D38+H37),IF(D37-D38&lt;0,D38-D37,0))</f>
        <v>296</v>
      </c>
    </row>
    <row r="43" spans="1:8">
      <c r="A43" s="132" t="s">
        <v>364</v>
      </c>
      <c r="B43" s="89" t="s">
        <v>365</v>
      </c>
      <c r="C43" s="212">
        <v>2</v>
      </c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0</v>
      </c>
      <c r="D44" s="165">
        <f>IF(H42=0,IF(D42-D43&gt;0,D42-D43+H43,0),IF(H42-H43&lt;0,H43-H42+D42,0))</f>
        <v>0</v>
      </c>
      <c r="E44" s="159" t="s">
        <v>369</v>
      </c>
      <c r="F44" s="166" t="s">
        <v>370</v>
      </c>
      <c r="G44" s="164">
        <f>IF(C42=0,IF(G42-G43&gt;0,G42-G43+C43,0),IF(C42-C43&lt;0,C43-C42+G43,0))</f>
        <v>279</v>
      </c>
      <c r="H44" s="165">
        <f>IF(D42=0,IF(H42-H43&gt;0,H42-H43+D43,0),IF(D42-D43&lt;0,D43-D42+H43,0))</f>
        <v>296</v>
      </c>
    </row>
    <row r="45" spans="1:8" ht="16.5" thickBot="1">
      <c r="A45" s="167" t="s">
        <v>371</v>
      </c>
      <c r="B45" s="168" t="s">
        <v>372</v>
      </c>
      <c r="C45" s="334">
        <f>C36+C38+C42</f>
        <v>643</v>
      </c>
      <c r="D45" s="335">
        <f>D36+D38+D42</f>
        <v>362</v>
      </c>
      <c r="E45" s="167" t="s">
        <v>373</v>
      </c>
      <c r="F45" s="169" t="s">
        <v>374</v>
      </c>
      <c r="G45" s="334">
        <f>G42+G36</f>
        <v>643</v>
      </c>
      <c r="H45" s="335">
        <f>H42+H36</f>
        <v>362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0" t="s">
        <v>636</v>
      </c>
      <c r="B47" s="400"/>
      <c r="C47" s="400"/>
      <c r="D47" s="400"/>
      <c r="E47" s="400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4" t="s">
        <v>635</v>
      </c>
      <c r="B50" s="397">
        <f>pdeReportingDate</f>
        <v>46163</v>
      </c>
      <c r="C50" s="397"/>
      <c r="D50" s="397"/>
      <c r="E50" s="397"/>
      <c r="F50" s="397"/>
      <c r="G50" s="397"/>
      <c r="H50" s="397"/>
      <c r="M50" s="63"/>
    </row>
    <row r="51" spans="1:13" s="31" customFormat="1">
      <c r="A51" s="384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5" t="s">
        <v>8</v>
      </c>
      <c r="B52" s="398" t="str">
        <f>authorName</f>
        <v>Илиана Манолова</v>
      </c>
      <c r="C52" s="398"/>
      <c r="D52" s="398"/>
      <c r="E52" s="398"/>
      <c r="F52" s="398"/>
      <c r="G52" s="398"/>
      <c r="H52" s="398"/>
    </row>
    <row r="53" spans="1:13" s="31" customFormat="1">
      <c r="A53" s="385"/>
      <c r="B53" s="49"/>
      <c r="C53" s="49"/>
      <c r="D53" s="49"/>
      <c r="E53" s="49"/>
      <c r="F53" s="49"/>
      <c r="G53" s="49"/>
      <c r="H53" s="49"/>
    </row>
    <row r="54" spans="1:13" s="31" customFormat="1">
      <c r="A54" s="385" t="s">
        <v>584</v>
      </c>
      <c r="B54" s="399"/>
      <c r="C54" s="399"/>
      <c r="D54" s="399"/>
      <c r="E54" s="399"/>
      <c r="F54" s="399"/>
      <c r="G54" s="399"/>
      <c r="H54" s="399"/>
    </row>
    <row r="55" spans="1:13" ht="15.75" customHeight="1">
      <c r="A55" s="386"/>
      <c r="B55" s="396" t="s">
        <v>637</v>
      </c>
      <c r="C55" s="396"/>
      <c r="D55" s="396"/>
      <c r="E55" s="396"/>
      <c r="F55" s="283"/>
      <c r="G55" s="33"/>
      <c r="H55" s="31"/>
    </row>
    <row r="56" spans="1:13" ht="15.75" customHeight="1">
      <c r="A56" s="386"/>
      <c r="B56" s="396" t="s">
        <v>637</v>
      </c>
      <c r="C56" s="396"/>
      <c r="D56" s="396"/>
      <c r="E56" s="396"/>
      <c r="F56" s="283"/>
      <c r="G56" s="33"/>
      <c r="H56" s="31"/>
    </row>
    <row r="57" spans="1:13" ht="15.75" customHeight="1">
      <c r="A57" s="386"/>
      <c r="B57" s="396" t="s">
        <v>637</v>
      </c>
      <c r="C57" s="396"/>
      <c r="D57" s="396"/>
      <c r="E57" s="396"/>
      <c r="F57" s="283"/>
      <c r="G57" s="33"/>
      <c r="H57" s="31"/>
    </row>
    <row r="58" spans="1:13" ht="15.75" customHeight="1">
      <c r="A58" s="386"/>
      <c r="B58" s="396" t="s">
        <v>637</v>
      </c>
      <c r="C58" s="396"/>
      <c r="D58" s="396"/>
      <c r="E58" s="396"/>
      <c r="F58" s="283"/>
      <c r="G58" s="33"/>
      <c r="H58" s="31"/>
    </row>
    <row r="59" spans="1:13">
      <c r="A59" s="386"/>
      <c r="B59" s="396"/>
      <c r="C59" s="396"/>
      <c r="D59" s="396"/>
      <c r="E59" s="396"/>
      <c r="F59" s="283"/>
      <c r="G59" s="33"/>
      <c r="H59" s="31"/>
    </row>
    <row r="60" spans="1:13">
      <c r="A60" s="386"/>
      <c r="B60" s="396"/>
      <c r="C60" s="396"/>
      <c r="D60" s="396"/>
      <c r="E60" s="396"/>
      <c r="F60" s="283"/>
      <c r="G60" s="33"/>
      <c r="H60" s="31"/>
    </row>
    <row r="61" spans="1:13">
      <c r="A61" s="386"/>
      <c r="B61" s="396"/>
      <c r="C61" s="396"/>
      <c r="D61" s="396"/>
      <c r="E61" s="396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ЧЕРНОМОРСКИ ХОЛДИНГ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102192707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268</v>
      </c>
      <c r="D11" s="97">
        <v>424</v>
      </c>
    </row>
    <row r="12" spans="1:13">
      <c r="A12" s="174" t="s">
        <v>380</v>
      </c>
      <c r="B12" s="85" t="s">
        <v>381</v>
      </c>
      <c r="C12" s="98">
        <v>-5152</v>
      </c>
      <c r="D12" s="97">
        <v>-336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-16</v>
      </c>
      <c r="D14" s="97">
        <v>-11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1</v>
      </c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>
        <v>-13</v>
      </c>
      <c r="D16" s="97"/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-3</v>
      </c>
      <c r="D20" s="97">
        <v>-2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-4915</v>
      </c>
      <c r="D21" s="357">
        <f>SUM(D11:D20)</f>
        <v>75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/>
      <c r="D23" s="97"/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0</v>
      </c>
      <c r="D33" s="357">
        <f>SUM(D23:D32)</f>
        <v>0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4993</v>
      </c>
      <c r="D37" s="97">
        <v>38</v>
      </c>
    </row>
    <row r="38" spans="1:13">
      <c r="A38" s="174" t="s">
        <v>429</v>
      </c>
      <c r="B38" s="85" t="s">
        <v>430</v>
      </c>
      <c r="C38" s="98">
        <v>-183</v>
      </c>
      <c r="D38" s="97">
        <v>-89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>
        <v>-1</v>
      </c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4809</v>
      </c>
      <c r="D43" s="359">
        <f>SUM(D35:D42)</f>
        <v>-51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-106</v>
      </c>
      <c r="D44" s="203">
        <f>D43+D33+D21</f>
        <v>24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382</v>
      </c>
      <c r="D45" s="205">
        <v>88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276</v>
      </c>
      <c r="D46" s="207">
        <f>D45+D44</f>
        <v>112</v>
      </c>
      <c r="G46" s="86"/>
      <c r="H46" s="86"/>
    </row>
    <row r="47" spans="1:13">
      <c r="A47" s="199" t="s">
        <v>447</v>
      </c>
      <c r="B47" s="208" t="s">
        <v>448</v>
      </c>
      <c r="C47" s="193">
        <v>276</v>
      </c>
      <c r="D47" s="194">
        <v>112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2" t="s">
        <v>627</v>
      </c>
      <c r="G50" s="86"/>
      <c r="H50" s="86"/>
    </row>
    <row r="51" spans="1:13">
      <c r="A51" s="401" t="s">
        <v>655</v>
      </c>
      <c r="B51" s="401"/>
      <c r="C51" s="401"/>
      <c r="D51" s="401"/>
      <c r="G51" s="86"/>
      <c r="H51" s="86"/>
    </row>
    <row r="52" spans="1:13">
      <c r="A52" s="383"/>
      <c r="B52" s="383"/>
      <c r="C52" s="383"/>
      <c r="D52" s="383"/>
      <c r="G52" s="86"/>
      <c r="H52" s="86"/>
    </row>
    <row r="53" spans="1:13">
      <c r="A53" s="383"/>
      <c r="B53" s="383"/>
      <c r="C53" s="383"/>
      <c r="D53" s="383"/>
      <c r="G53" s="86"/>
      <c r="H53" s="86"/>
    </row>
    <row r="54" spans="1:13" s="31" customFormat="1">
      <c r="A54" s="384" t="s">
        <v>635</v>
      </c>
      <c r="B54" s="397">
        <f>pdeReportingDate</f>
        <v>46163</v>
      </c>
      <c r="C54" s="397"/>
      <c r="D54" s="397"/>
      <c r="E54" s="397"/>
      <c r="F54" s="387"/>
      <c r="G54" s="387"/>
      <c r="H54" s="387"/>
      <c r="M54" s="63"/>
    </row>
    <row r="55" spans="1:13" s="31" customFormat="1">
      <c r="A55" s="384"/>
      <c r="B55" s="397"/>
      <c r="C55" s="397"/>
      <c r="D55" s="397"/>
      <c r="E55" s="397"/>
      <c r="F55" s="37"/>
      <c r="G55" s="37"/>
      <c r="H55" s="37"/>
      <c r="M55" s="63"/>
    </row>
    <row r="56" spans="1:13" s="31" customFormat="1">
      <c r="A56" s="385" t="s">
        <v>8</v>
      </c>
      <c r="B56" s="398" t="str">
        <f>authorName</f>
        <v>Илиана Манолова</v>
      </c>
      <c r="C56" s="398"/>
      <c r="D56" s="398"/>
      <c r="E56" s="398"/>
      <c r="F56" s="49"/>
      <c r="G56" s="49"/>
      <c r="H56" s="49"/>
    </row>
    <row r="57" spans="1:13" s="31" customFormat="1">
      <c r="A57" s="385"/>
      <c r="B57" s="398"/>
      <c r="C57" s="398"/>
      <c r="D57" s="398"/>
      <c r="E57" s="398"/>
      <c r="F57" s="49"/>
      <c r="G57" s="49"/>
      <c r="H57" s="49"/>
    </row>
    <row r="58" spans="1:13" s="31" customFormat="1">
      <c r="A58" s="385" t="s">
        <v>584</v>
      </c>
      <c r="B58" s="398"/>
      <c r="C58" s="398"/>
      <c r="D58" s="398"/>
      <c r="E58" s="398"/>
      <c r="F58" s="49"/>
      <c r="G58" s="49"/>
      <c r="H58" s="49"/>
    </row>
    <row r="59" spans="1:13" s="27" customFormat="1">
      <c r="A59" s="386"/>
      <c r="B59" s="396" t="s">
        <v>637</v>
      </c>
      <c r="C59" s="396"/>
      <c r="D59" s="396"/>
      <c r="E59" s="396"/>
      <c r="F59" s="283"/>
      <c r="G59" s="33"/>
      <c r="H59" s="31"/>
    </row>
    <row r="60" spans="1:13">
      <c r="A60" s="386"/>
      <c r="B60" s="396" t="s">
        <v>637</v>
      </c>
      <c r="C60" s="396"/>
      <c r="D60" s="396"/>
      <c r="E60" s="396"/>
      <c r="F60" s="283"/>
      <c r="G60" s="33"/>
      <c r="H60" s="31"/>
    </row>
    <row r="61" spans="1:13">
      <c r="A61" s="386"/>
      <c r="B61" s="396" t="s">
        <v>637</v>
      </c>
      <c r="C61" s="396"/>
      <c r="D61" s="396"/>
      <c r="E61" s="396"/>
      <c r="F61" s="283"/>
      <c r="G61" s="33"/>
      <c r="H61" s="31"/>
    </row>
    <row r="62" spans="1:13">
      <c r="A62" s="386"/>
      <c r="B62" s="396" t="s">
        <v>637</v>
      </c>
      <c r="C62" s="396"/>
      <c r="D62" s="396"/>
      <c r="E62" s="396"/>
      <c r="F62" s="283"/>
      <c r="G62" s="33"/>
      <c r="H62" s="31"/>
    </row>
    <row r="63" spans="1:13">
      <c r="A63" s="386"/>
      <c r="B63" s="396"/>
      <c r="C63" s="396"/>
      <c r="D63" s="396"/>
      <c r="E63" s="396"/>
      <c r="F63" s="283"/>
      <c r="G63" s="33"/>
      <c r="H63" s="31"/>
    </row>
    <row r="64" spans="1:13">
      <c r="A64" s="386"/>
      <c r="B64" s="396"/>
      <c r="C64" s="396"/>
      <c r="D64" s="396"/>
      <c r="E64" s="396"/>
      <c r="F64" s="283"/>
      <c r="G64" s="33"/>
      <c r="H64" s="31"/>
    </row>
    <row r="65" spans="1:8">
      <c r="A65" s="386"/>
      <c r="B65" s="396"/>
      <c r="C65" s="396"/>
      <c r="D65" s="396"/>
      <c r="E65" s="396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4" zoomScaleNormal="100" zoomScaleSheetLayoutView="100" workbookViewId="0">
      <selection activeCell="B40" sqref="B39:H40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ЧЕРНОМОРСКИ ХОЛДИНГ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102192707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6" t="s">
        <v>453</v>
      </c>
      <c r="B8" s="409" t="s">
        <v>454</v>
      </c>
      <c r="C8" s="402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2" t="s">
        <v>460</v>
      </c>
      <c r="L8" s="402" t="s">
        <v>461</v>
      </c>
      <c r="M8" s="243"/>
      <c r="N8" s="244"/>
    </row>
    <row r="9" spans="1:14" s="245" customFormat="1" ht="31.5">
      <c r="A9" s="407"/>
      <c r="B9" s="410"/>
      <c r="C9" s="403"/>
      <c r="D9" s="405" t="s">
        <v>522</v>
      </c>
      <c r="E9" s="405" t="s">
        <v>456</v>
      </c>
      <c r="F9" s="247" t="s">
        <v>457</v>
      </c>
      <c r="G9" s="247"/>
      <c r="H9" s="247"/>
      <c r="I9" s="412" t="s">
        <v>458</v>
      </c>
      <c r="J9" s="412" t="s">
        <v>459</v>
      </c>
      <c r="K9" s="403"/>
      <c r="L9" s="403"/>
      <c r="M9" s="248" t="s">
        <v>521</v>
      </c>
      <c r="N9" s="244"/>
    </row>
    <row r="10" spans="1:14" s="245" customFormat="1" ht="31.5">
      <c r="A10" s="408"/>
      <c r="B10" s="411"/>
      <c r="C10" s="404"/>
      <c r="D10" s="405"/>
      <c r="E10" s="405"/>
      <c r="F10" s="246" t="s">
        <v>462</v>
      </c>
      <c r="G10" s="246" t="s">
        <v>463</v>
      </c>
      <c r="H10" s="246" t="s">
        <v>464</v>
      </c>
      <c r="I10" s="404"/>
      <c r="J10" s="404"/>
      <c r="K10" s="404"/>
      <c r="L10" s="404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6727</v>
      </c>
      <c r="D13" s="292">
        <f>'1-Баланс'!H20</f>
        <v>8870</v>
      </c>
      <c r="E13" s="292">
        <f>'1-Баланс'!H21</f>
        <v>0</v>
      </c>
      <c r="F13" s="292">
        <f>'1-Баланс'!H23</f>
        <v>960</v>
      </c>
      <c r="G13" s="292">
        <f>'1-Баланс'!H24</f>
        <v>0</v>
      </c>
      <c r="H13" s="293">
        <v>618</v>
      </c>
      <c r="I13" s="292">
        <f>'1-Баланс'!H29+'1-Баланс'!H32</f>
        <v>26182</v>
      </c>
      <c r="J13" s="292">
        <f>'1-Баланс'!H30+'1-Баланс'!H33</f>
        <v>-7844</v>
      </c>
      <c r="K13" s="293"/>
      <c r="L13" s="292">
        <f>SUM(C13:K13)</f>
        <v>35513</v>
      </c>
      <c r="M13" s="294">
        <f>'1-Баланс'!H40</f>
        <v>1006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6727</v>
      </c>
      <c r="D17" s="292">
        <f t="shared" ref="D17:M17" si="2">D13+D14</f>
        <v>8870</v>
      </c>
      <c r="E17" s="292">
        <f t="shared" si="2"/>
        <v>0</v>
      </c>
      <c r="F17" s="292">
        <f t="shared" si="2"/>
        <v>960</v>
      </c>
      <c r="G17" s="292">
        <f t="shared" si="2"/>
        <v>0</v>
      </c>
      <c r="H17" s="292">
        <f t="shared" si="2"/>
        <v>618</v>
      </c>
      <c r="I17" s="292">
        <f t="shared" si="2"/>
        <v>26182</v>
      </c>
      <c r="J17" s="292">
        <f t="shared" si="2"/>
        <v>-7844</v>
      </c>
      <c r="K17" s="292">
        <f t="shared" si="2"/>
        <v>0</v>
      </c>
      <c r="L17" s="292">
        <f t="shared" si="1"/>
        <v>35513</v>
      </c>
      <c r="M17" s="294">
        <f t="shared" si="2"/>
        <v>1006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0</v>
      </c>
      <c r="J18" s="292">
        <f>+'1-Баланс'!G33</f>
        <v>-279</v>
      </c>
      <c r="K18" s="293"/>
      <c r="L18" s="292">
        <f t="shared" si="1"/>
        <v>-279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>
        <v>16</v>
      </c>
      <c r="D30" s="212"/>
      <c r="E30" s="212"/>
      <c r="F30" s="212"/>
      <c r="G30" s="212"/>
      <c r="H30" s="212"/>
      <c r="I30" s="212">
        <v>992</v>
      </c>
      <c r="J30" s="212">
        <v>-1008</v>
      </c>
      <c r="K30" s="212"/>
      <c r="L30" s="292">
        <f t="shared" si="1"/>
        <v>0</v>
      </c>
      <c r="M30" s="213">
        <v>2</v>
      </c>
    </row>
    <row r="31" spans="1:14">
      <c r="A31" s="258" t="s">
        <v>501</v>
      </c>
      <c r="B31" s="259" t="s">
        <v>502</v>
      </c>
      <c r="C31" s="292">
        <f>C19+C22+C23+C26+C30+C29+C17+C18</f>
        <v>6743</v>
      </c>
      <c r="D31" s="292">
        <f t="shared" ref="D31:M31" si="6">D19+D22+D23+D26+D30+D29+D17+D18</f>
        <v>8870</v>
      </c>
      <c r="E31" s="292">
        <f t="shared" si="6"/>
        <v>0</v>
      </c>
      <c r="F31" s="292">
        <f t="shared" si="6"/>
        <v>960</v>
      </c>
      <c r="G31" s="292">
        <f t="shared" si="6"/>
        <v>0</v>
      </c>
      <c r="H31" s="292">
        <f t="shared" si="6"/>
        <v>618</v>
      </c>
      <c r="I31" s="292">
        <f t="shared" si="6"/>
        <v>27174</v>
      </c>
      <c r="J31" s="292">
        <f t="shared" si="6"/>
        <v>-9131</v>
      </c>
      <c r="K31" s="292">
        <f t="shared" si="6"/>
        <v>0</v>
      </c>
      <c r="L31" s="292">
        <f t="shared" si="1"/>
        <v>35234</v>
      </c>
      <c r="M31" s="294">
        <f t="shared" si="6"/>
        <v>1008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6743</v>
      </c>
      <c r="D34" s="295">
        <f t="shared" si="7"/>
        <v>8870</v>
      </c>
      <c r="E34" s="295">
        <f t="shared" si="7"/>
        <v>0</v>
      </c>
      <c r="F34" s="295">
        <f t="shared" si="7"/>
        <v>960</v>
      </c>
      <c r="G34" s="295">
        <f t="shared" si="7"/>
        <v>0</v>
      </c>
      <c r="H34" s="295">
        <f t="shared" si="7"/>
        <v>618</v>
      </c>
      <c r="I34" s="295">
        <f t="shared" si="7"/>
        <v>27174</v>
      </c>
      <c r="J34" s="295">
        <f t="shared" si="7"/>
        <v>-9131</v>
      </c>
      <c r="K34" s="295">
        <f t="shared" si="7"/>
        <v>0</v>
      </c>
      <c r="L34" s="295">
        <f t="shared" si="1"/>
        <v>35234</v>
      </c>
      <c r="M34" s="296">
        <f>M31+M32+M33</f>
        <v>1008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4" t="s">
        <v>635</v>
      </c>
      <c r="B38" s="397">
        <f>pdeReportingDate</f>
        <v>46163</v>
      </c>
      <c r="C38" s="397"/>
      <c r="D38" s="397"/>
      <c r="E38" s="397"/>
      <c r="F38" s="397"/>
      <c r="G38" s="397"/>
      <c r="H38" s="397"/>
    </row>
    <row r="39" spans="1:13">
      <c r="A39" s="384"/>
      <c r="B39" s="37"/>
      <c r="C39" s="37"/>
      <c r="D39" s="37"/>
      <c r="E39" s="37"/>
      <c r="F39" s="37"/>
      <c r="G39" s="37"/>
      <c r="H39" s="37"/>
    </row>
    <row r="40" spans="1:13">
      <c r="A40" s="385" t="s">
        <v>8</v>
      </c>
      <c r="B40" s="398" t="str">
        <f>authorName</f>
        <v>Илиана Манолова</v>
      </c>
      <c r="C40" s="398"/>
      <c r="D40" s="398"/>
      <c r="E40" s="398"/>
      <c r="F40" s="398"/>
      <c r="G40" s="398"/>
      <c r="H40" s="398"/>
    </row>
    <row r="41" spans="1:13">
      <c r="A41" s="385"/>
      <c r="B41" s="49"/>
      <c r="C41" s="49"/>
      <c r="D41" s="49"/>
      <c r="E41" s="49"/>
      <c r="F41" s="49"/>
      <c r="G41" s="49"/>
      <c r="H41" s="49"/>
    </row>
    <row r="42" spans="1:13">
      <c r="A42" s="385" t="s">
        <v>584</v>
      </c>
      <c r="B42" s="399"/>
      <c r="C42" s="399"/>
      <c r="D42" s="399"/>
      <c r="E42" s="399"/>
      <c r="F42" s="399"/>
      <c r="G42" s="399"/>
      <c r="H42" s="399"/>
    </row>
    <row r="43" spans="1:13">
      <c r="A43" s="386"/>
      <c r="B43" s="396" t="s">
        <v>637</v>
      </c>
      <c r="C43" s="396"/>
      <c r="D43" s="396"/>
      <c r="E43" s="396"/>
      <c r="F43" s="283"/>
      <c r="G43" s="33"/>
      <c r="H43" s="31"/>
    </row>
    <row r="44" spans="1:13">
      <c r="A44" s="386"/>
      <c r="B44" s="396" t="s">
        <v>637</v>
      </c>
      <c r="C44" s="396"/>
      <c r="D44" s="396"/>
      <c r="E44" s="396"/>
      <c r="F44" s="283"/>
      <c r="G44" s="33"/>
      <c r="H44" s="31"/>
    </row>
    <row r="45" spans="1:13">
      <c r="A45" s="386"/>
      <c r="B45" s="396" t="s">
        <v>637</v>
      </c>
      <c r="C45" s="396"/>
      <c r="D45" s="396"/>
      <c r="E45" s="396"/>
      <c r="F45" s="283"/>
      <c r="G45" s="33"/>
      <c r="H45" s="31"/>
    </row>
    <row r="46" spans="1:13">
      <c r="A46" s="386"/>
      <c r="B46" s="396" t="s">
        <v>637</v>
      </c>
      <c r="C46" s="396"/>
      <c r="D46" s="396"/>
      <c r="E46" s="396"/>
      <c r="F46" s="283"/>
      <c r="G46" s="33"/>
      <c r="H46" s="31"/>
    </row>
    <row r="47" spans="1:13">
      <c r="A47" s="386"/>
      <c r="B47" s="396"/>
      <c r="C47" s="396"/>
      <c r="D47" s="396"/>
      <c r="E47" s="396"/>
      <c r="F47" s="283"/>
      <c r="G47" s="33"/>
      <c r="H47" s="31"/>
    </row>
    <row r="48" spans="1:13">
      <c r="A48" s="386"/>
      <c r="B48" s="396"/>
      <c r="C48" s="396"/>
      <c r="D48" s="396"/>
      <c r="E48" s="396"/>
      <c r="F48" s="283"/>
      <c r="G48" s="33"/>
      <c r="H48" s="31"/>
    </row>
    <row r="49" spans="1:8">
      <c r="A49" s="386"/>
      <c r="B49" s="396"/>
      <c r="C49" s="396"/>
      <c r="D49" s="396"/>
      <c r="E49" s="396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ЧЕРНОМОРСКИ ХОЛДИНГ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72851</v>
      </c>
      <c r="D6" s="372">
        <f t="shared" ref="D6:D15" si="0">C6-E6</f>
        <v>0</v>
      </c>
      <c r="E6" s="371">
        <f>'1-Баланс'!G95</f>
        <v>72851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35234</v>
      </c>
      <c r="D7" s="372">
        <f t="shared" si="0"/>
        <v>28491</v>
      </c>
      <c r="E7" s="371">
        <f>'1-Баланс'!G18</f>
        <v>6743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-279</v>
      </c>
      <c r="D8" s="372">
        <f t="shared" si="0"/>
        <v>0</v>
      </c>
      <c r="E8" s="371">
        <f>ABS('2-Отчет за доходите'!C44)-ABS('2-Отчет за доходите'!G44)</f>
        <v>-279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382</v>
      </c>
      <c r="D9" s="372">
        <f t="shared" si="0"/>
        <v>0</v>
      </c>
      <c r="E9" s="371">
        <f>'3-Отчет за паричния поток'!C45</f>
        <v>382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276</v>
      </c>
      <c r="D10" s="372">
        <f t="shared" si="0"/>
        <v>0</v>
      </c>
      <c r="E10" s="371">
        <f>'3-Отчет за паричния поток'!C46</f>
        <v>276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35234</v>
      </c>
      <c r="D11" s="372">
        <f t="shared" si="0"/>
        <v>0</v>
      </c>
      <c r="E11" s="371">
        <f>'4-Отчет за собствения капитал'!L34</f>
        <v>35234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15959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2301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4073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-0.93939393939393945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-7.9184878242606581E-3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-7.621076784397279E-3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-3.829734663903035E-3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0.56920684292379475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0.69807355516637482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0.69807355516637482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1.3960470352764574E-2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1.3810357768326245E-2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9.4679460613981952E-3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4.0768143196387146E-3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0.32056770411508351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1.0390248055855142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0.5025188398237499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216</v>
      </c>
      <c r="E21" s="388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6.13044218652438E-3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0.59289617486338797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168.70506912442397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ЧЕРНОМОРСКИ ХОЛДИНГ АД</v>
      </c>
      <c r="B3" s="70" t="str">
        <f t="shared" ref="B3:B34" si="1">pdeBulstat</f>
        <v>102192707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25</v>
      </c>
    </row>
    <row r="4" spans="1:14">
      <c r="A4" s="70" t="str">
        <f t="shared" si="0"/>
        <v>ЧЕРНОМОРСКИ ХОЛДИНГ АД</v>
      </c>
      <c r="B4" s="70" t="str">
        <f t="shared" si="1"/>
        <v>102192707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0</v>
      </c>
    </row>
    <row r="5" spans="1:14">
      <c r="A5" s="70" t="str">
        <f t="shared" si="0"/>
        <v>ЧЕРНОМОРСКИ ХОЛДИНГ АД</v>
      </c>
      <c r="B5" s="70" t="str">
        <f t="shared" si="1"/>
        <v>102192707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4</v>
      </c>
    </row>
    <row r="6" spans="1:14">
      <c r="A6" s="70" t="str">
        <f t="shared" si="0"/>
        <v>ЧЕРНОМОРСКИ ХОЛДИНГ АД</v>
      </c>
      <c r="B6" s="70" t="str">
        <f t="shared" si="1"/>
        <v>102192707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ЧЕРНОМОРСКИ ХОЛДИНГ АД</v>
      </c>
      <c r="B7" s="70" t="str">
        <f t="shared" si="1"/>
        <v>102192707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0</v>
      </c>
    </row>
    <row r="8" spans="1:14">
      <c r="A8" s="70" t="str">
        <f t="shared" si="0"/>
        <v>ЧЕРНОМОРСКИ ХОЛДИНГ АД</v>
      </c>
      <c r="B8" s="70" t="str">
        <f t="shared" si="1"/>
        <v>102192707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0</v>
      </c>
    </row>
    <row r="9" spans="1:14">
      <c r="A9" s="70" t="str">
        <f t="shared" si="0"/>
        <v>ЧЕРНОМОРСКИ ХОЛДИНГ АД</v>
      </c>
      <c r="B9" s="70" t="str">
        <f t="shared" si="1"/>
        <v>102192707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280</v>
      </c>
    </row>
    <row r="10" spans="1:14">
      <c r="A10" s="70" t="str">
        <f t="shared" si="0"/>
        <v>ЧЕРНОМОРСКИ ХОЛДИНГ АД</v>
      </c>
      <c r="B10" s="70" t="str">
        <f t="shared" si="1"/>
        <v>102192707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ЧЕРНОМОРСКИ ХОЛДИНГ АД</v>
      </c>
      <c r="B11" s="70" t="str">
        <f t="shared" si="1"/>
        <v>102192707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309</v>
      </c>
    </row>
    <row r="12" spans="1:14">
      <c r="A12" s="70" t="str">
        <f t="shared" si="0"/>
        <v>ЧЕРНОМОРСКИ ХОЛДИНГ АД</v>
      </c>
      <c r="B12" s="70" t="str">
        <f t="shared" si="1"/>
        <v>102192707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31058</v>
      </c>
    </row>
    <row r="13" spans="1:14">
      <c r="A13" s="70" t="str">
        <f t="shared" si="0"/>
        <v>ЧЕРНОМОРСКИ ХОЛДИНГ АД</v>
      </c>
      <c r="B13" s="70" t="str">
        <f t="shared" si="1"/>
        <v>102192707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ЧЕРНОМОРСКИ ХОЛДИНГ АД</v>
      </c>
      <c r="B14" s="70" t="str">
        <f t="shared" si="1"/>
        <v>102192707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2</v>
      </c>
    </row>
    <row r="15" spans="1:14">
      <c r="A15" s="70" t="str">
        <f t="shared" si="0"/>
        <v>ЧЕРНОМОРСКИ ХОЛДИНГ АД</v>
      </c>
      <c r="B15" s="70" t="str">
        <f t="shared" si="1"/>
        <v>102192707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0</v>
      </c>
    </row>
    <row r="16" spans="1:14">
      <c r="A16" s="70" t="str">
        <f t="shared" si="0"/>
        <v>ЧЕРНОМОРСКИ ХОЛДИНГ АД</v>
      </c>
      <c r="B16" s="70" t="str">
        <f t="shared" si="1"/>
        <v>102192707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ЧЕРНОМОРСКИ ХОЛДИНГ АД</v>
      </c>
      <c r="B17" s="70" t="str">
        <f t="shared" si="1"/>
        <v>102192707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ЧЕРНОМОРСКИ ХОЛДИНГ АД</v>
      </c>
      <c r="B18" s="70" t="str">
        <f t="shared" si="1"/>
        <v>102192707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2</v>
      </c>
    </row>
    <row r="19" spans="1:8">
      <c r="A19" s="70" t="str">
        <f t="shared" si="0"/>
        <v>ЧЕРНОМОРСКИ ХОЛДИНГ АД</v>
      </c>
      <c r="B19" s="70" t="str">
        <f t="shared" si="1"/>
        <v>102192707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4860</v>
      </c>
    </row>
    <row r="20" spans="1:8">
      <c r="A20" s="70" t="str">
        <f t="shared" si="0"/>
        <v>ЧЕРНОМОРСКИ ХОЛДИНГ АД</v>
      </c>
      <c r="B20" s="70" t="str">
        <f t="shared" si="1"/>
        <v>102192707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ЧЕРНОМОРСКИ ХОЛДИНГ АД</v>
      </c>
      <c r="B21" s="70" t="str">
        <f t="shared" si="1"/>
        <v>102192707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4860</v>
      </c>
    </row>
    <row r="22" spans="1:8">
      <c r="A22" s="70" t="str">
        <f t="shared" si="0"/>
        <v>ЧЕРНОМОРСКИ ХОЛДИНГ АД</v>
      </c>
      <c r="B22" s="70" t="str">
        <f t="shared" si="1"/>
        <v>102192707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22333</v>
      </c>
    </row>
    <row r="23" spans="1:8">
      <c r="A23" s="70" t="str">
        <f t="shared" si="0"/>
        <v>ЧЕРНОМОРСКИ ХОЛДИНГ АД</v>
      </c>
      <c r="B23" s="70" t="str">
        <f t="shared" si="1"/>
        <v>102192707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15959</v>
      </c>
    </row>
    <row r="24" spans="1:8">
      <c r="A24" s="70" t="str">
        <f t="shared" si="0"/>
        <v>ЧЕРНОМОРСКИ ХОЛДИНГ АД</v>
      </c>
      <c r="B24" s="70" t="str">
        <f t="shared" si="1"/>
        <v>102192707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2301</v>
      </c>
    </row>
    <row r="25" spans="1:8">
      <c r="A25" s="70" t="str">
        <f t="shared" si="0"/>
        <v>ЧЕРНОМОРСКИ ХОЛДИНГ АД</v>
      </c>
      <c r="B25" s="70" t="str">
        <f t="shared" si="1"/>
        <v>102192707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4073</v>
      </c>
    </row>
    <row r="26" spans="1:8">
      <c r="A26" s="70" t="str">
        <f t="shared" si="0"/>
        <v>ЧЕРНОМОРСКИ ХОЛДИНГ АД</v>
      </c>
      <c r="B26" s="70" t="str">
        <f t="shared" si="1"/>
        <v>102192707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ЧЕРНОМОРСКИ ХОЛДИНГ АД</v>
      </c>
      <c r="B27" s="70" t="str">
        <f t="shared" si="1"/>
        <v>102192707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ЧЕРНОМОРСКИ ХОЛДИНГ АД</v>
      </c>
      <c r="B28" s="70" t="str">
        <f t="shared" si="1"/>
        <v>102192707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ЧЕРНОМОРСКИ ХОЛДИНГ АД</v>
      </c>
      <c r="B29" s="70" t="str">
        <f t="shared" si="1"/>
        <v>102192707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ЧЕРНОМОРСКИ ХОЛДИНГ АД</v>
      </c>
      <c r="B30" s="70" t="str">
        <f t="shared" si="1"/>
        <v>102192707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ЧЕРНОМОРСКИ ХОЛДИНГ АД</v>
      </c>
      <c r="B31" s="70" t="str">
        <f t="shared" si="1"/>
        <v>102192707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ЧЕРНОМОРСКИ ХОЛДИНГ АД</v>
      </c>
      <c r="B32" s="70" t="str">
        <f t="shared" si="1"/>
        <v>102192707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338</v>
      </c>
    </row>
    <row r="33" spans="1:8">
      <c r="A33" s="70" t="str">
        <f t="shared" si="0"/>
        <v>ЧЕРНОМОРСКИ ХОЛДИНГ АД</v>
      </c>
      <c r="B33" s="70" t="str">
        <f t="shared" si="1"/>
        <v>102192707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22671</v>
      </c>
    </row>
    <row r="34" spans="1:8">
      <c r="A34" s="70" t="str">
        <f t="shared" si="0"/>
        <v>ЧЕРНОМОРСКИ ХОЛДИНГ АД</v>
      </c>
      <c r="B34" s="70" t="str">
        <f t="shared" si="1"/>
        <v>102192707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ЧЕРНОМОРСКИ ХОЛДИНГ АД</v>
      </c>
      <c r="B35" s="70" t="str">
        <f t="shared" ref="B35:B66" si="4">pdeBulstat</f>
        <v>102192707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ЧЕРНОМОРСКИ ХОЛДИНГ АД</v>
      </c>
      <c r="B36" s="70" t="str">
        <f t="shared" si="4"/>
        <v>102192707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ЧЕРНОМОРСКИ ХОЛДИНГ АД</v>
      </c>
      <c r="B37" s="70" t="str">
        <f t="shared" si="4"/>
        <v>102192707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ЧЕРНОМОРСКИ ХОЛДИНГ АД</v>
      </c>
      <c r="B38" s="70" t="str">
        <f t="shared" si="4"/>
        <v>102192707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ЧЕРНОМОРСКИ ХОЛДИНГ АД</v>
      </c>
      <c r="B39" s="70" t="str">
        <f t="shared" si="4"/>
        <v>102192707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ЧЕРНОМОРСКИ ХОЛДИНГ АД</v>
      </c>
      <c r="B40" s="70" t="str">
        <f t="shared" si="4"/>
        <v>102192707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ЧЕРНОМОРСКИ ХОЛДИНГ АД</v>
      </c>
      <c r="B41" s="70" t="str">
        <f t="shared" si="4"/>
        <v>102192707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58900</v>
      </c>
    </row>
    <row r="42" spans="1:8">
      <c r="A42" s="70" t="str">
        <f t="shared" si="3"/>
        <v>ЧЕРНОМОРСКИ ХОЛДИНГ АД</v>
      </c>
      <c r="B42" s="70" t="str">
        <f t="shared" si="4"/>
        <v>102192707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0</v>
      </c>
    </row>
    <row r="43" spans="1:8">
      <c r="A43" s="70" t="str">
        <f t="shared" si="3"/>
        <v>ЧЕРНОМОРСКИ ХОЛДИНГ АД</v>
      </c>
      <c r="B43" s="70" t="str">
        <f t="shared" si="4"/>
        <v>102192707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ЧЕРНОМОРСКИ ХОЛДИНГ АД</v>
      </c>
      <c r="B44" s="70" t="str">
        <f t="shared" si="4"/>
        <v>102192707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ЧЕРНОМОРСКИ ХОЛДИНГ АД</v>
      </c>
      <c r="B45" s="70" t="str">
        <f t="shared" si="4"/>
        <v>102192707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ЧЕРНОМОРСКИ ХОЛДИНГ АД</v>
      </c>
      <c r="B46" s="70" t="str">
        <f t="shared" si="4"/>
        <v>102192707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ЧЕРНОМОРСКИ ХОЛДИНГ АД</v>
      </c>
      <c r="B47" s="70" t="str">
        <f t="shared" si="4"/>
        <v>102192707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ЧЕРНОМОРСКИ ХОЛДИНГ АД</v>
      </c>
      <c r="B48" s="70" t="str">
        <f t="shared" si="4"/>
        <v>102192707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0</v>
      </c>
    </row>
    <row r="49" spans="1:8">
      <c r="A49" s="70" t="str">
        <f t="shared" si="3"/>
        <v>ЧЕРНОМОРСКИ ХОЛДИНГ АД</v>
      </c>
      <c r="B49" s="70" t="str">
        <f t="shared" si="4"/>
        <v>102192707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5962</v>
      </c>
    </row>
    <row r="50" spans="1:8">
      <c r="A50" s="70" t="str">
        <f t="shared" si="3"/>
        <v>ЧЕРНОМОРСКИ ХОЛДИНГ АД</v>
      </c>
      <c r="B50" s="70" t="str">
        <f t="shared" si="4"/>
        <v>102192707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1697</v>
      </c>
    </row>
    <row r="51" spans="1:8">
      <c r="A51" s="70" t="str">
        <f t="shared" si="3"/>
        <v>ЧЕРНОМОРСКИ ХОЛДИНГ АД</v>
      </c>
      <c r="B51" s="70" t="str">
        <f t="shared" si="4"/>
        <v>102192707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4397</v>
      </c>
    </row>
    <row r="52" spans="1:8">
      <c r="A52" s="70" t="str">
        <f t="shared" si="3"/>
        <v>ЧЕРНОМОРСКИ ХОЛДИНГ АД</v>
      </c>
      <c r="B52" s="70" t="str">
        <f t="shared" si="4"/>
        <v>102192707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ЧЕРНОМОРСКИ ХОЛДИНГ АД</v>
      </c>
      <c r="B53" s="70" t="str">
        <f t="shared" si="4"/>
        <v>102192707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ЧЕРНОМОРСКИ ХОЛДИНГ АД</v>
      </c>
      <c r="B54" s="70" t="str">
        <f t="shared" si="4"/>
        <v>102192707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947</v>
      </c>
    </row>
    <row r="55" spans="1:8">
      <c r="A55" s="70" t="str">
        <f t="shared" si="3"/>
        <v>ЧЕРНОМОРСКИ ХОЛДИНГ АД</v>
      </c>
      <c r="B55" s="70" t="str">
        <f t="shared" si="4"/>
        <v>102192707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ЧЕРНОМОРСКИ ХОЛДИНГ АД</v>
      </c>
      <c r="B56" s="70" t="str">
        <f t="shared" si="4"/>
        <v>102192707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669</v>
      </c>
    </row>
    <row r="57" spans="1:8">
      <c r="A57" s="70" t="str">
        <f t="shared" si="3"/>
        <v>ЧЕРНОМОРСКИ ХОЛДИНГ АД</v>
      </c>
      <c r="B57" s="70" t="str">
        <f t="shared" si="4"/>
        <v>102192707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13672</v>
      </c>
    </row>
    <row r="58" spans="1:8">
      <c r="A58" s="70" t="str">
        <f t="shared" si="3"/>
        <v>ЧЕРНОМОРСКИ ХОЛДИНГ АД</v>
      </c>
      <c r="B58" s="70" t="str">
        <f t="shared" si="4"/>
        <v>102192707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ЧЕРНОМОРСКИ ХОЛДИНГ АД</v>
      </c>
      <c r="B59" s="70" t="str">
        <f t="shared" si="4"/>
        <v>102192707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ЧЕРНОМОРСКИ ХОЛДИНГ АД</v>
      </c>
      <c r="B60" s="70" t="str">
        <f t="shared" si="4"/>
        <v>102192707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ЧЕРНОМОРСКИ ХОЛДИНГ АД</v>
      </c>
      <c r="B61" s="70" t="str">
        <f t="shared" si="4"/>
        <v>102192707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ЧЕРНОМОРСКИ ХОЛДИНГ АД</v>
      </c>
      <c r="B62" s="70" t="str">
        <f t="shared" si="4"/>
        <v>102192707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ЧЕРНОМОРСКИ ХОЛДИНГ АД</v>
      </c>
      <c r="B63" s="70" t="str">
        <f t="shared" si="4"/>
        <v>102192707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3</v>
      </c>
    </row>
    <row r="64" spans="1:8">
      <c r="A64" s="70" t="str">
        <f t="shared" si="3"/>
        <v>ЧЕРНОМОРСКИ ХОЛДИНГ АД</v>
      </c>
      <c r="B64" s="70" t="str">
        <f t="shared" si="4"/>
        <v>102192707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3</v>
      </c>
    </row>
    <row r="65" spans="1:8">
      <c r="A65" s="70" t="str">
        <f t="shared" si="3"/>
        <v>ЧЕРНОМОРСКИ ХОЛДИНГ АД</v>
      </c>
      <c r="B65" s="70" t="str">
        <f t="shared" si="4"/>
        <v>102192707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6</v>
      </c>
    </row>
    <row r="66" spans="1:8">
      <c r="A66" s="70" t="str">
        <f t="shared" si="3"/>
        <v>ЧЕРНОМОРСКИ ХОЛДИНГ АД</v>
      </c>
      <c r="B66" s="70" t="str">
        <f t="shared" si="4"/>
        <v>102192707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270</v>
      </c>
    </row>
    <row r="67" spans="1:8">
      <c r="A67" s="70" t="str">
        <f t="shared" ref="A67:A98" si="6">pdeName</f>
        <v>ЧЕРНОМОРСКИ ХОЛДИНГ АД</v>
      </c>
      <c r="B67" s="70" t="str">
        <f t="shared" ref="B67:B98" si="7">pdeBulstat</f>
        <v>102192707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ЧЕРНОМОРСКИ ХОЛДИНГ АД</v>
      </c>
      <c r="B68" s="70" t="str">
        <f t="shared" si="7"/>
        <v>102192707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ЧЕРНОМОРСКИ ХОЛДИНГ АД</v>
      </c>
      <c r="B69" s="70" t="str">
        <f t="shared" si="7"/>
        <v>102192707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276</v>
      </c>
    </row>
    <row r="70" spans="1:8">
      <c r="A70" s="70" t="str">
        <f t="shared" si="6"/>
        <v>ЧЕРНОМОРСКИ ХОЛДИНГ АД</v>
      </c>
      <c r="B70" s="70" t="str">
        <f t="shared" si="7"/>
        <v>102192707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ЧЕРНОМОРСКИ ХОЛДИНГ АД</v>
      </c>
      <c r="B71" s="70" t="str">
        <f t="shared" si="7"/>
        <v>102192707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13951</v>
      </c>
    </row>
    <row r="72" spans="1:8">
      <c r="A72" s="70" t="str">
        <f t="shared" si="6"/>
        <v>ЧЕРНОМОРСКИ ХОЛДИНГ АД</v>
      </c>
      <c r="B72" s="70" t="str">
        <f t="shared" si="7"/>
        <v>102192707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72851</v>
      </c>
    </row>
    <row r="73" spans="1:8">
      <c r="A73" s="70" t="str">
        <f t="shared" si="6"/>
        <v>ЧЕРНОМОРСКИ ХОЛДИНГ АД</v>
      </c>
      <c r="B73" s="70" t="str">
        <f t="shared" si="7"/>
        <v>102192707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6743</v>
      </c>
    </row>
    <row r="74" spans="1:8">
      <c r="A74" s="70" t="str">
        <f t="shared" si="6"/>
        <v>ЧЕРНОМОРСКИ ХОЛДИНГ АД</v>
      </c>
      <c r="B74" s="70" t="str">
        <f t="shared" si="7"/>
        <v>102192707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6743</v>
      </c>
    </row>
    <row r="75" spans="1:8">
      <c r="A75" s="70" t="str">
        <f t="shared" si="6"/>
        <v>ЧЕРНОМОРСКИ ХОЛДИНГ АД</v>
      </c>
      <c r="B75" s="70" t="str">
        <f t="shared" si="7"/>
        <v>102192707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ЧЕРНОМОРСКИ ХОЛДИНГ АД</v>
      </c>
      <c r="B76" s="70" t="str">
        <f t="shared" si="7"/>
        <v>102192707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ЧЕРНОМОРСКИ ХОЛДИНГ АД</v>
      </c>
      <c r="B77" s="70" t="str">
        <f t="shared" si="7"/>
        <v>102192707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ЧЕРНОМОРСКИ ХОЛДИНГ АД</v>
      </c>
      <c r="B78" s="70" t="str">
        <f t="shared" si="7"/>
        <v>102192707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ЧЕРНОМОРСКИ ХОЛДИНГ АД</v>
      </c>
      <c r="B79" s="70" t="str">
        <f t="shared" si="7"/>
        <v>102192707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6743</v>
      </c>
    </row>
    <row r="80" spans="1:8">
      <c r="A80" s="70" t="str">
        <f t="shared" si="6"/>
        <v>ЧЕРНОМОРСКИ ХОЛДИНГ АД</v>
      </c>
      <c r="B80" s="70" t="str">
        <f t="shared" si="7"/>
        <v>102192707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8870</v>
      </c>
    </row>
    <row r="81" spans="1:8">
      <c r="A81" s="70" t="str">
        <f t="shared" si="6"/>
        <v>ЧЕРНОМОРСКИ ХОЛДИНГ АД</v>
      </c>
      <c r="B81" s="70" t="str">
        <f t="shared" si="7"/>
        <v>102192707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0</v>
      </c>
    </row>
    <row r="82" spans="1:8">
      <c r="A82" s="70" t="str">
        <f t="shared" si="6"/>
        <v>ЧЕРНОМОРСКИ ХОЛДИНГ АД</v>
      </c>
      <c r="B82" s="70" t="str">
        <f t="shared" si="7"/>
        <v>102192707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1578</v>
      </c>
    </row>
    <row r="83" spans="1:8">
      <c r="A83" s="70" t="str">
        <f t="shared" si="6"/>
        <v>ЧЕРНОМОРСКИ ХОЛДИНГ АД</v>
      </c>
      <c r="B83" s="70" t="str">
        <f t="shared" si="7"/>
        <v>102192707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960</v>
      </c>
    </row>
    <row r="84" spans="1:8">
      <c r="A84" s="70" t="str">
        <f t="shared" si="6"/>
        <v>ЧЕРНОМОРСКИ ХОЛДИНГ АД</v>
      </c>
      <c r="B84" s="70" t="str">
        <f t="shared" si="7"/>
        <v>102192707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ЧЕРНОМОРСКИ ХОЛДИНГ АД</v>
      </c>
      <c r="B85" s="70" t="str">
        <f t="shared" si="7"/>
        <v>102192707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618</v>
      </c>
    </row>
    <row r="86" spans="1:8">
      <c r="A86" s="70" t="str">
        <f t="shared" si="6"/>
        <v>ЧЕРНОМОРСКИ ХОЛДИНГ АД</v>
      </c>
      <c r="B86" s="70" t="str">
        <f t="shared" si="7"/>
        <v>102192707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10448</v>
      </c>
    </row>
    <row r="87" spans="1:8">
      <c r="A87" s="70" t="str">
        <f t="shared" si="6"/>
        <v>ЧЕРНОМОРСКИ ХОЛДИНГ АД</v>
      </c>
      <c r="B87" s="70" t="str">
        <f t="shared" si="7"/>
        <v>102192707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18322</v>
      </c>
    </row>
    <row r="88" spans="1:8">
      <c r="A88" s="70" t="str">
        <f t="shared" si="6"/>
        <v>ЧЕРНОМОРСКИ ХОЛДИНГ АД</v>
      </c>
      <c r="B88" s="70" t="str">
        <f t="shared" si="7"/>
        <v>102192707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27174</v>
      </c>
    </row>
    <row r="89" spans="1:8">
      <c r="A89" s="70" t="str">
        <f t="shared" si="6"/>
        <v>ЧЕРНОМОРСКИ ХОЛДИНГ АД</v>
      </c>
      <c r="B89" s="70" t="str">
        <f t="shared" si="7"/>
        <v>102192707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-8852</v>
      </c>
    </row>
    <row r="90" spans="1:8">
      <c r="A90" s="70" t="str">
        <f t="shared" si="6"/>
        <v>ЧЕРНОМОРСКИ ХОЛДИНГ АД</v>
      </c>
      <c r="B90" s="70" t="str">
        <f t="shared" si="7"/>
        <v>102192707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ЧЕРНОМОРСКИ ХОЛДИНГ АД</v>
      </c>
      <c r="B91" s="70" t="str">
        <f t="shared" si="7"/>
        <v>102192707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0</v>
      </c>
    </row>
    <row r="92" spans="1:8">
      <c r="A92" s="70" t="str">
        <f t="shared" si="6"/>
        <v>ЧЕРНОМОРСКИ ХОЛДИНГ АД</v>
      </c>
      <c r="B92" s="70" t="str">
        <f t="shared" si="7"/>
        <v>102192707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-279</v>
      </c>
    </row>
    <row r="93" spans="1:8">
      <c r="A93" s="70" t="str">
        <f t="shared" si="6"/>
        <v>ЧЕРНОМОРСКИ ХОЛДИНГ АД</v>
      </c>
      <c r="B93" s="70" t="str">
        <f t="shared" si="7"/>
        <v>102192707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18043</v>
      </c>
    </row>
    <row r="94" spans="1:8">
      <c r="A94" s="70" t="str">
        <f t="shared" si="6"/>
        <v>ЧЕРНОМОРСКИ ХОЛДИНГ АД</v>
      </c>
      <c r="B94" s="70" t="str">
        <f t="shared" si="7"/>
        <v>102192707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35234</v>
      </c>
    </row>
    <row r="95" spans="1:8">
      <c r="A95" s="70" t="str">
        <f t="shared" si="6"/>
        <v>ЧЕРНОМОРСКИ ХОЛДИНГ АД</v>
      </c>
      <c r="B95" s="70" t="str">
        <f t="shared" si="7"/>
        <v>102192707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1008</v>
      </c>
    </row>
    <row r="96" spans="1:8">
      <c r="A96" s="70" t="str">
        <f t="shared" si="6"/>
        <v>ЧЕРНОМОРСКИ ХОЛДИНГ АД</v>
      </c>
      <c r="B96" s="70" t="str">
        <f t="shared" si="7"/>
        <v>102192707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ЧЕРНОМОРСКИ ХОЛДИНГ АД</v>
      </c>
      <c r="B97" s="70" t="str">
        <f t="shared" si="7"/>
        <v>102192707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5642</v>
      </c>
    </row>
    <row r="98" spans="1:8">
      <c r="A98" s="70" t="str">
        <f t="shared" si="6"/>
        <v>ЧЕРНОМОРСКИ ХОЛДИНГ АД</v>
      </c>
      <c r="B98" s="70" t="str">
        <f t="shared" si="7"/>
        <v>102192707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ЧЕРНОМОРСКИ ХОЛДИНГ АД</v>
      </c>
      <c r="B99" s="70" t="str">
        <f t="shared" ref="B99:B125" si="10">pdeBulstat</f>
        <v>102192707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ЧЕРНОМОРСКИ ХОЛДИНГ АД</v>
      </c>
      <c r="B100" s="70" t="str">
        <f t="shared" si="10"/>
        <v>102192707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10982</v>
      </c>
    </row>
    <row r="101" spans="1:8">
      <c r="A101" s="70" t="str">
        <f t="shared" si="9"/>
        <v>ЧЕРНОМОРСКИ ХОЛДИНГ АД</v>
      </c>
      <c r="B101" s="70" t="str">
        <f t="shared" si="10"/>
        <v>102192707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ЧЕРНОМОРСКИ ХОЛДИНГ АД</v>
      </c>
      <c r="B102" s="70" t="str">
        <f t="shared" si="10"/>
        <v>102192707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16624</v>
      </c>
    </row>
    <row r="103" spans="1:8">
      <c r="A103" s="70" t="str">
        <f t="shared" si="9"/>
        <v>ЧЕРНОМОРСКИ ХОЛДИНГ АД</v>
      </c>
      <c r="B103" s="70" t="str">
        <f t="shared" si="10"/>
        <v>102192707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ЧЕРНОМОРСКИ ХОЛДИНГ АД</v>
      </c>
      <c r="B104" s="70" t="str">
        <f t="shared" si="10"/>
        <v>102192707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ЧЕРНОМОРСКИ ХОЛДИНГ АД</v>
      </c>
      <c r="B105" s="70" t="str">
        <f t="shared" si="10"/>
        <v>102192707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ЧЕРНОМОРСКИ ХОЛДИНГ АД</v>
      </c>
      <c r="B106" s="70" t="str">
        <f t="shared" si="10"/>
        <v>102192707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ЧЕРНОМОРСКИ ХОЛДИНГ АД</v>
      </c>
      <c r="B107" s="70" t="str">
        <f t="shared" si="10"/>
        <v>102192707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16624</v>
      </c>
    </row>
    <row r="108" spans="1:8">
      <c r="A108" s="70" t="str">
        <f t="shared" si="9"/>
        <v>ЧЕРНОМОРСКИ ХОЛДИНГ АД</v>
      </c>
      <c r="B108" s="70" t="str">
        <f t="shared" si="10"/>
        <v>102192707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10017</v>
      </c>
    </row>
    <row r="109" spans="1:8">
      <c r="A109" s="70" t="str">
        <f t="shared" si="9"/>
        <v>ЧЕРНОМОРСКИ ХОЛДИНГ АД</v>
      </c>
      <c r="B109" s="70" t="str">
        <f t="shared" si="10"/>
        <v>102192707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1234</v>
      </c>
    </row>
    <row r="110" spans="1:8">
      <c r="A110" s="70" t="str">
        <f t="shared" si="9"/>
        <v>ЧЕРНОМОРСКИ ХОЛДИНГ АД</v>
      </c>
      <c r="B110" s="70" t="str">
        <f t="shared" si="10"/>
        <v>102192707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7176</v>
      </c>
    </row>
    <row r="111" spans="1:8">
      <c r="A111" s="70" t="str">
        <f t="shared" si="9"/>
        <v>ЧЕРНОМОРСКИ ХОЛДИНГ АД</v>
      </c>
      <c r="B111" s="70" t="str">
        <f t="shared" si="10"/>
        <v>102192707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ЧЕРНОМОРСКИ ХОЛДИНГ АД</v>
      </c>
      <c r="B112" s="70" t="str">
        <f t="shared" si="10"/>
        <v>102192707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1539</v>
      </c>
    </row>
    <row r="113" spans="1:8">
      <c r="A113" s="70" t="str">
        <f t="shared" si="9"/>
        <v>ЧЕРНОМОРСКИ ХОЛДИНГ АД</v>
      </c>
      <c r="B113" s="70" t="str">
        <f t="shared" si="10"/>
        <v>102192707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646</v>
      </c>
    </row>
    <row r="114" spans="1:8">
      <c r="A114" s="70" t="str">
        <f t="shared" si="9"/>
        <v>ЧЕРНОМОРСКИ ХОЛДИНГ АД</v>
      </c>
      <c r="B114" s="70" t="str">
        <f t="shared" si="10"/>
        <v>102192707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4794</v>
      </c>
    </row>
    <row r="115" spans="1:8">
      <c r="A115" s="70" t="str">
        <f t="shared" si="9"/>
        <v>ЧЕРНОМОРСКИ ХОЛДИНГ АД</v>
      </c>
      <c r="B115" s="70" t="str">
        <f t="shared" si="10"/>
        <v>102192707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3</v>
      </c>
    </row>
    <row r="116" spans="1:8">
      <c r="A116" s="70" t="str">
        <f t="shared" si="9"/>
        <v>ЧЕРНОМОРСКИ ХОЛДИНГ АД</v>
      </c>
      <c r="B116" s="70" t="str">
        <f t="shared" si="10"/>
        <v>102192707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</v>
      </c>
    </row>
    <row r="117" spans="1:8">
      <c r="A117" s="70" t="str">
        <f t="shared" si="9"/>
        <v>ЧЕРНОМОРСКИ ХОЛДИНГ АД</v>
      </c>
      <c r="B117" s="70" t="str">
        <f t="shared" si="10"/>
        <v>102192707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193</v>
      </c>
    </row>
    <row r="118" spans="1:8">
      <c r="A118" s="70" t="str">
        <f t="shared" si="9"/>
        <v>ЧЕРНОМОРСКИ ХОЛДИНГ АД</v>
      </c>
      <c r="B118" s="70" t="str">
        <f t="shared" si="10"/>
        <v>102192707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1558</v>
      </c>
    </row>
    <row r="119" spans="1:8">
      <c r="A119" s="70" t="str">
        <f t="shared" si="9"/>
        <v>ЧЕРНОМОРСКИ ХОЛДИНГ АД</v>
      </c>
      <c r="B119" s="70" t="str">
        <f t="shared" si="10"/>
        <v>102192707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ЧЕРНОМОРСКИ ХОЛДИНГ АД</v>
      </c>
      <c r="B120" s="70" t="str">
        <f t="shared" si="10"/>
        <v>102192707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19985</v>
      </c>
    </row>
    <row r="121" spans="1:8">
      <c r="A121" s="70" t="str">
        <f t="shared" si="9"/>
        <v>ЧЕРНОМОРСКИ ХОЛДИНГ АД</v>
      </c>
      <c r="B121" s="70" t="str">
        <f t="shared" si="10"/>
        <v>102192707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ЧЕРНОМОРСКИ ХОЛДИНГ АД</v>
      </c>
      <c r="B122" s="70" t="str">
        <f t="shared" si="10"/>
        <v>102192707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ЧЕРНОМОРСКИ ХОЛДИНГ АД</v>
      </c>
      <c r="B123" s="70" t="str">
        <f t="shared" si="10"/>
        <v>102192707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ЧЕРНОМОРСКИ ХОЛДИНГ АД</v>
      </c>
      <c r="B124" s="70" t="str">
        <f t="shared" si="10"/>
        <v>102192707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19985</v>
      </c>
    </row>
    <row r="125" spans="1:8">
      <c r="A125" s="70" t="str">
        <f t="shared" si="9"/>
        <v>ЧЕРНОМОРСКИ ХОЛДИНГ АД</v>
      </c>
      <c r="B125" s="70" t="str">
        <f t="shared" si="10"/>
        <v>102192707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72851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ЧЕРНОМОРСКИ ХОЛДИНГ АД</v>
      </c>
      <c r="B127" s="70" t="str">
        <f t="shared" ref="B127:B158" si="13">pdeBulstat</f>
        <v>102192707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0</v>
      </c>
    </row>
    <row r="128" spans="1:8">
      <c r="A128" s="70" t="str">
        <f t="shared" si="12"/>
        <v>ЧЕРНОМОРСКИ ХОЛДИНГ АД</v>
      </c>
      <c r="B128" s="70" t="str">
        <f t="shared" si="13"/>
        <v>102192707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365</v>
      </c>
    </row>
    <row r="129" spans="1:8">
      <c r="A129" s="70" t="str">
        <f t="shared" si="12"/>
        <v>ЧЕРНОМОРСКИ ХОЛДИНГ АД</v>
      </c>
      <c r="B129" s="70" t="str">
        <f t="shared" si="13"/>
        <v>102192707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1</v>
      </c>
    </row>
    <row r="130" spans="1:8">
      <c r="A130" s="70" t="str">
        <f t="shared" si="12"/>
        <v>ЧЕРНОМОРСКИ ХОЛДИНГ АД</v>
      </c>
      <c r="B130" s="70" t="str">
        <f t="shared" si="13"/>
        <v>102192707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21</v>
      </c>
    </row>
    <row r="131" spans="1:8">
      <c r="A131" s="70" t="str">
        <f t="shared" si="12"/>
        <v>ЧЕРНОМОРСКИ ХОЛДИНГ АД</v>
      </c>
      <c r="B131" s="70" t="str">
        <f t="shared" si="13"/>
        <v>102192707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1</v>
      </c>
    </row>
    <row r="132" spans="1:8">
      <c r="A132" s="70" t="str">
        <f t="shared" si="12"/>
        <v>ЧЕРНОМОРСКИ ХОЛДИНГ АД</v>
      </c>
      <c r="B132" s="70" t="str">
        <f t="shared" si="13"/>
        <v>102192707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ЧЕРНОМОРСКИ ХОЛДИНГ АД</v>
      </c>
      <c r="B133" s="70" t="str">
        <f t="shared" si="13"/>
        <v>102192707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ЧЕРНОМОРСКИ ХОЛДИНГ АД</v>
      </c>
      <c r="B134" s="70" t="str">
        <f t="shared" si="13"/>
        <v>102192707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66</v>
      </c>
    </row>
    <row r="135" spans="1:8">
      <c r="A135" s="70" t="str">
        <f t="shared" si="12"/>
        <v>ЧЕРНОМОРСКИ ХОЛДИНГ АД</v>
      </c>
      <c r="B135" s="70" t="str">
        <f t="shared" si="13"/>
        <v>102192707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ЧЕРНОМОРСКИ ХОЛДИНГ АД</v>
      </c>
      <c r="B136" s="70" t="str">
        <f t="shared" si="13"/>
        <v>102192707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ЧЕРНОМОРСКИ ХОЛДИНГ АД</v>
      </c>
      <c r="B137" s="70" t="str">
        <f t="shared" si="13"/>
        <v>102192707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454</v>
      </c>
    </row>
    <row r="138" spans="1:8">
      <c r="A138" s="70" t="str">
        <f t="shared" si="12"/>
        <v>ЧЕРНОМОРСКИ ХОЛДИНГ АД</v>
      </c>
      <c r="B138" s="70" t="str">
        <f t="shared" si="13"/>
        <v>102192707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216</v>
      </c>
    </row>
    <row r="139" spans="1:8">
      <c r="A139" s="70" t="str">
        <f t="shared" si="12"/>
        <v>ЧЕРНОМОРСКИ ХОЛДИНГ АД</v>
      </c>
      <c r="B139" s="70" t="str">
        <f t="shared" si="13"/>
        <v>102192707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ЧЕРНОМОРСКИ ХОЛДИНГ АД</v>
      </c>
      <c r="B140" s="70" t="str">
        <f t="shared" si="13"/>
        <v>102192707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ЧЕРНОМОРСКИ ХОЛДИНГ АД</v>
      </c>
      <c r="B141" s="70" t="str">
        <f t="shared" si="13"/>
        <v>102192707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46</v>
      </c>
    </row>
    <row r="142" spans="1:8">
      <c r="A142" s="70" t="str">
        <f t="shared" si="12"/>
        <v>ЧЕРНОМОРСКИ ХОЛДИНГ АД</v>
      </c>
      <c r="B142" s="70" t="str">
        <f t="shared" si="13"/>
        <v>102192707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262</v>
      </c>
    </row>
    <row r="143" spans="1:8">
      <c r="A143" s="70" t="str">
        <f t="shared" si="12"/>
        <v>ЧЕРНОМОРСКИ ХОЛДИНГ АД</v>
      </c>
      <c r="B143" s="70" t="str">
        <f t="shared" si="13"/>
        <v>102192707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716</v>
      </c>
    </row>
    <row r="144" spans="1:8">
      <c r="A144" s="70" t="str">
        <f t="shared" si="12"/>
        <v>ЧЕРНОМОРСКИ ХОЛДИНГ АД</v>
      </c>
      <c r="B144" s="70" t="str">
        <f t="shared" si="13"/>
        <v>102192707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0</v>
      </c>
    </row>
    <row r="145" spans="1:8">
      <c r="A145" s="70" t="str">
        <f t="shared" si="12"/>
        <v>ЧЕРНОМОРСКИ ХОЛДИНГ АД</v>
      </c>
      <c r="B145" s="70" t="str">
        <f t="shared" si="13"/>
        <v>102192707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73</v>
      </c>
    </row>
    <row r="146" spans="1:8">
      <c r="A146" s="70" t="str">
        <f t="shared" si="12"/>
        <v>ЧЕРНОМОРСКИ ХОЛДИНГ АД</v>
      </c>
      <c r="B146" s="70" t="str">
        <f t="shared" si="13"/>
        <v>102192707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ЧЕРНОМОРСКИ ХОЛДИНГ АД</v>
      </c>
      <c r="B147" s="70" t="str">
        <f t="shared" si="13"/>
        <v>102192707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643</v>
      </c>
    </row>
    <row r="148" spans="1:8">
      <c r="A148" s="70" t="str">
        <f t="shared" si="12"/>
        <v>ЧЕРНОМОРСКИ ХОЛДИНГ АД</v>
      </c>
      <c r="B148" s="70" t="str">
        <f t="shared" si="13"/>
        <v>102192707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0</v>
      </c>
    </row>
    <row r="149" spans="1:8">
      <c r="A149" s="70" t="str">
        <f t="shared" si="12"/>
        <v>ЧЕРНОМОРСКИ ХОЛДИНГ АД</v>
      </c>
      <c r="B149" s="70" t="str">
        <f t="shared" si="13"/>
        <v>102192707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ЧЕРНОМОРСКИ ХОЛДИНГ АД</v>
      </c>
      <c r="B150" s="70" t="str">
        <f t="shared" si="13"/>
        <v>102192707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ЧЕРНОМОРСКИ ХОЛДИНГ АД</v>
      </c>
      <c r="B151" s="70" t="str">
        <f t="shared" si="13"/>
        <v>102192707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ЧЕРНОМОРСКИ ХОЛДИНГ АД</v>
      </c>
      <c r="B152" s="70" t="str">
        <f t="shared" si="13"/>
        <v>102192707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ЧЕРНОМОРСКИ ХОЛДИНГ АД</v>
      </c>
      <c r="B153" s="70" t="str">
        <f t="shared" si="13"/>
        <v>102192707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0</v>
      </c>
    </row>
    <row r="154" spans="1:8">
      <c r="A154" s="70" t="str">
        <f t="shared" si="12"/>
        <v>ЧЕРНОМОРСКИ ХОЛДИНГ АД</v>
      </c>
      <c r="B154" s="70" t="str">
        <f t="shared" si="13"/>
        <v>102192707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2</v>
      </c>
    </row>
    <row r="155" spans="1:8">
      <c r="A155" s="70" t="str">
        <f t="shared" si="12"/>
        <v>ЧЕРНОМОРСКИ ХОЛДИНГ АД</v>
      </c>
      <c r="B155" s="70" t="str">
        <f t="shared" si="13"/>
        <v>102192707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0</v>
      </c>
    </row>
    <row r="156" spans="1:8">
      <c r="A156" s="70" t="str">
        <f t="shared" si="12"/>
        <v>ЧЕРНОМОРСКИ ХОЛДИНГ АД</v>
      </c>
      <c r="B156" s="70" t="str">
        <f t="shared" si="13"/>
        <v>102192707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643</v>
      </c>
    </row>
    <row r="157" spans="1:8">
      <c r="A157" s="70" t="str">
        <f t="shared" si="12"/>
        <v>ЧЕРНОМОРСКИ ХОЛДИНГ АД</v>
      </c>
      <c r="B157" s="70" t="str">
        <f t="shared" si="13"/>
        <v>102192707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ЧЕРНОМОРСКИ ХОЛДИНГ АД</v>
      </c>
      <c r="B158" s="70" t="str">
        <f t="shared" si="13"/>
        <v>102192707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ЧЕРНОМОРСКИ ХОЛДИНГ АД</v>
      </c>
      <c r="B159" s="70" t="str">
        <f t="shared" ref="B159:B179" si="16">pdeBulstat</f>
        <v>102192707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17</v>
      </c>
    </row>
    <row r="160" spans="1:8">
      <c r="A160" s="70" t="str">
        <f t="shared" si="15"/>
        <v>ЧЕРНОМОРСКИ ХОЛДИНГ АД</v>
      </c>
      <c r="B160" s="70" t="str">
        <f t="shared" si="16"/>
        <v>102192707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280</v>
      </c>
    </row>
    <row r="161" spans="1:8">
      <c r="A161" s="70" t="str">
        <f t="shared" si="15"/>
        <v>ЧЕРНОМОРСКИ ХОЛДИНГ АД</v>
      </c>
      <c r="B161" s="70" t="str">
        <f t="shared" si="16"/>
        <v>102192707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297</v>
      </c>
    </row>
    <row r="162" spans="1:8">
      <c r="A162" s="70" t="str">
        <f t="shared" si="15"/>
        <v>ЧЕРНОМОРСКИ ХОЛДИНГ АД</v>
      </c>
      <c r="B162" s="70" t="str">
        <f t="shared" si="16"/>
        <v>102192707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ЧЕРНОМОРСКИ ХОЛДИНГ АД</v>
      </c>
      <c r="B163" s="70" t="str">
        <f t="shared" si="16"/>
        <v>102192707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ЧЕРНОМОРСКИ ХОЛДИНГ АД</v>
      </c>
      <c r="B164" s="70" t="str">
        <f t="shared" si="16"/>
        <v>102192707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68</v>
      </c>
    </row>
    <row r="165" spans="1:8">
      <c r="A165" s="70" t="str">
        <f t="shared" si="15"/>
        <v>ЧЕРНОМОРСКИ ХОЛДИНГ АД</v>
      </c>
      <c r="B165" s="70" t="str">
        <f t="shared" si="16"/>
        <v>102192707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ЧЕРНОМОРСКИ ХОЛДИНГ АД</v>
      </c>
      <c r="B166" s="70" t="str">
        <f t="shared" si="16"/>
        <v>102192707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ЧЕРНОМОРСКИ ХОЛДИНГ АД</v>
      </c>
      <c r="B167" s="70" t="str">
        <f t="shared" si="16"/>
        <v>102192707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ЧЕРНОМОРСКИ ХОЛДИНГ АД</v>
      </c>
      <c r="B168" s="70" t="str">
        <f t="shared" si="16"/>
        <v>102192707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1</v>
      </c>
    </row>
    <row r="169" spans="1:8">
      <c r="A169" s="70" t="str">
        <f t="shared" si="15"/>
        <v>ЧЕРНОМОРСКИ ХОЛДИНГ АД</v>
      </c>
      <c r="B169" s="70" t="str">
        <f t="shared" si="16"/>
        <v>102192707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69</v>
      </c>
    </row>
    <row r="170" spans="1:8">
      <c r="A170" s="70" t="str">
        <f t="shared" si="15"/>
        <v>ЧЕРНОМОРСКИ ХОЛДИНГ АД</v>
      </c>
      <c r="B170" s="70" t="str">
        <f t="shared" si="16"/>
        <v>102192707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366</v>
      </c>
    </row>
    <row r="171" spans="1:8">
      <c r="A171" s="70" t="str">
        <f t="shared" si="15"/>
        <v>ЧЕРНОМОРСКИ ХОЛДИНГ АД</v>
      </c>
      <c r="B171" s="70" t="str">
        <f t="shared" si="16"/>
        <v>102192707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350</v>
      </c>
    </row>
    <row r="172" spans="1:8">
      <c r="A172" s="70" t="str">
        <f t="shared" si="15"/>
        <v>ЧЕРНОМОРСКИ ХОЛДИНГ АД</v>
      </c>
      <c r="B172" s="70" t="str">
        <f t="shared" si="16"/>
        <v>102192707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ЧЕРНОМОРСКИ ХОЛДИНГ АД</v>
      </c>
      <c r="B173" s="70" t="str">
        <f t="shared" si="16"/>
        <v>102192707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ЧЕРНОМОРСКИ ХОЛДИНГ АД</v>
      </c>
      <c r="B174" s="70" t="str">
        <f t="shared" si="16"/>
        <v>102192707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366</v>
      </c>
    </row>
    <row r="175" spans="1:8">
      <c r="A175" s="70" t="str">
        <f t="shared" si="15"/>
        <v>ЧЕРНОМОРСКИ ХОЛДИНГ АД</v>
      </c>
      <c r="B175" s="70" t="str">
        <f t="shared" si="16"/>
        <v>102192707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277</v>
      </c>
    </row>
    <row r="176" spans="1:8">
      <c r="A176" s="70" t="str">
        <f t="shared" si="15"/>
        <v>ЧЕРНОМОРСКИ ХОЛДИНГ АД</v>
      </c>
      <c r="B176" s="70" t="str">
        <f t="shared" si="16"/>
        <v>102192707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277</v>
      </c>
    </row>
    <row r="177" spans="1:8">
      <c r="A177" s="70" t="str">
        <f t="shared" si="15"/>
        <v>ЧЕРНОМОРСКИ ХОЛДИНГ АД</v>
      </c>
      <c r="B177" s="70" t="str">
        <f t="shared" si="16"/>
        <v>102192707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ЧЕРНОМОРСКИ ХОЛДИНГ АД</v>
      </c>
      <c r="B178" s="70" t="str">
        <f t="shared" si="16"/>
        <v>102192707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279</v>
      </c>
    </row>
    <row r="179" spans="1:8">
      <c r="A179" s="70" t="str">
        <f t="shared" si="15"/>
        <v>ЧЕРНОМОРСКИ ХОЛДИНГ АД</v>
      </c>
      <c r="B179" s="70" t="str">
        <f t="shared" si="16"/>
        <v>102192707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643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ЧЕРНОМОРСКИ ХОЛДИНГ АД</v>
      </c>
      <c r="B181" s="70" t="str">
        <f t="shared" ref="B181:B216" si="19">pdeBulstat</f>
        <v>102192707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268</v>
      </c>
    </row>
    <row r="182" spans="1:8">
      <c r="A182" s="70" t="str">
        <f t="shared" si="18"/>
        <v>ЧЕРНОМОРСКИ ХОЛДИНГ АД</v>
      </c>
      <c r="B182" s="70" t="str">
        <f t="shared" si="19"/>
        <v>102192707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-5152</v>
      </c>
    </row>
    <row r="183" spans="1:8">
      <c r="A183" s="70" t="str">
        <f t="shared" si="18"/>
        <v>ЧЕРНОМОРСКИ ХОЛДИНГ АД</v>
      </c>
      <c r="B183" s="70" t="str">
        <f t="shared" si="19"/>
        <v>102192707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ЧЕРНОМОРСКИ ХОЛДИНГ АД</v>
      </c>
      <c r="B184" s="70" t="str">
        <f t="shared" si="19"/>
        <v>102192707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-16</v>
      </c>
    </row>
    <row r="185" spans="1:8">
      <c r="A185" s="70" t="str">
        <f t="shared" si="18"/>
        <v>ЧЕРНОМОРСКИ ХОЛДИНГ АД</v>
      </c>
      <c r="B185" s="70" t="str">
        <f t="shared" si="19"/>
        <v>102192707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1</v>
      </c>
    </row>
    <row r="186" spans="1:8">
      <c r="A186" s="70" t="str">
        <f t="shared" si="18"/>
        <v>ЧЕРНОМОРСКИ ХОЛДИНГ АД</v>
      </c>
      <c r="B186" s="70" t="str">
        <f t="shared" si="19"/>
        <v>102192707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-13</v>
      </c>
    </row>
    <row r="187" spans="1:8">
      <c r="A187" s="70" t="str">
        <f t="shared" si="18"/>
        <v>ЧЕРНОМОРСКИ ХОЛДИНГ АД</v>
      </c>
      <c r="B187" s="70" t="str">
        <f t="shared" si="19"/>
        <v>102192707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ЧЕРНОМОРСКИ ХОЛДИНГ АД</v>
      </c>
      <c r="B188" s="70" t="str">
        <f t="shared" si="19"/>
        <v>102192707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ЧЕРНОМОРСКИ ХОЛДИНГ АД</v>
      </c>
      <c r="B189" s="70" t="str">
        <f t="shared" si="19"/>
        <v>102192707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ЧЕРНОМОРСКИ ХОЛДИНГ АД</v>
      </c>
      <c r="B190" s="70" t="str">
        <f t="shared" si="19"/>
        <v>102192707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-3</v>
      </c>
    </row>
    <row r="191" spans="1:8">
      <c r="A191" s="70" t="str">
        <f t="shared" si="18"/>
        <v>ЧЕРНОМОРСКИ ХОЛДИНГ АД</v>
      </c>
      <c r="B191" s="70" t="str">
        <f t="shared" si="19"/>
        <v>102192707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-4915</v>
      </c>
    </row>
    <row r="192" spans="1:8">
      <c r="A192" s="70" t="str">
        <f t="shared" si="18"/>
        <v>ЧЕРНОМОРСКИ ХОЛДИНГ АД</v>
      </c>
      <c r="B192" s="70" t="str">
        <f t="shared" si="19"/>
        <v>102192707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0</v>
      </c>
    </row>
    <row r="193" spans="1:8">
      <c r="A193" s="70" t="str">
        <f t="shared" si="18"/>
        <v>ЧЕРНОМОРСКИ ХОЛДИНГ АД</v>
      </c>
      <c r="B193" s="70" t="str">
        <f t="shared" si="19"/>
        <v>102192707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ЧЕРНОМОРСКИ ХОЛДИНГ АД</v>
      </c>
      <c r="B194" s="70" t="str">
        <f t="shared" si="19"/>
        <v>102192707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ЧЕРНОМОРСКИ ХОЛДИНГ АД</v>
      </c>
      <c r="B195" s="70" t="str">
        <f t="shared" si="19"/>
        <v>102192707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ЧЕРНОМОРСКИ ХОЛДИНГ АД</v>
      </c>
      <c r="B196" s="70" t="str">
        <f t="shared" si="19"/>
        <v>102192707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ЧЕРНОМОРСКИ ХОЛДИНГ АД</v>
      </c>
      <c r="B197" s="70" t="str">
        <f t="shared" si="19"/>
        <v>102192707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ЧЕРНОМОРСКИ ХОЛДИНГ АД</v>
      </c>
      <c r="B198" s="70" t="str">
        <f t="shared" si="19"/>
        <v>102192707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ЧЕРНОМОРСКИ ХОЛДИНГ АД</v>
      </c>
      <c r="B199" s="70" t="str">
        <f t="shared" si="19"/>
        <v>102192707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ЧЕРНОМОРСКИ ХОЛДИНГ АД</v>
      </c>
      <c r="B200" s="70" t="str">
        <f t="shared" si="19"/>
        <v>102192707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ЧЕРНОМОРСКИ ХОЛДИНГ АД</v>
      </c>
      <c r="B201" s="70" t="str">
        <f t="shared" si="19"/>
        <v>102192707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ЧЕРНОМОРСКИ ХОЛДИНГ АД</v>
      </c>
      <c r="B202" s="70" t="str">
        <f t="shared" si="19"/>
        <v>102192707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0</v>
      </c>
    </row>
    <row r="203" spans="1:8">
      <c r="A203" s="70" t="str">
        <f t="shared" si="18"/>
        <v>ЧЕРНОМОРСКИ ХОЛДИНГ АД</v>
      </c>
      <c r="B203" s="70" t="str">
        <f t="shared" si="19"/>
        <v>102192707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ЧЕРНОМОРСКИ ХОЛДИНГ АД</v>
      </c>
      <c r="B204" s="70" t="str">
        <f t="shared" si="19"/>
        <v>102192707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ЧЕРНОМОРСКИ ХОЛДИНГ АД</v>
      </c>
      <c r="B205" s="70" t="str">
        <f t="shared" si="19"/>
        <v>102192707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4993</v>
      </c>
    </row>
    <row r="206" spans="1:8">
      <c r="A206" s="70" t="str">
        <f t="shared" si="18"/>
        <v>ЧЕРНОМОРСКИ ХОЛДИНГ АД</v>
      </c>
      <c r="B206" s="70" t="str">
        <f t="shared" si="19"/>
        <v>102192707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-183</v>
      </c>
    </row>
    <row r="207" spans="1:8">
      <c r="A207" s="70" t="str">
        <f t="shared" si="18"/>
        <v>ЧЕРНОМОРСКИ ХОЛДИНГ АД</v>
      </c>
      <c r="B207" s="70" t="str">
        <f t="shared" si="19"/>
        <v>102192707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ЧЕРНОМОРСКИ ХОЛДИНГ АД</v>
      </c>
      <c r="B208" s="70" t="str">
        <f t="shared" si="19"/>
        <v>102192707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ЧЕРНОМОРСКИ ХОЛДИНГ АД</v>
      </c>
      <c r="B209" s="70" t="str">
        <f t="shared" si="19"/>
        <v>102192707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ЧЕРНОМОРСКИ ХОЛДИНГ АД</v>
      </c>
      <c r="B210" s="70" t="str">
        <f t="shared" si="19"/>
        <v>102192707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-1</v>
      </c>
    </row>
    <row r="211" spans="1:8">
      <c r="A211" s="70" t="str">
        <f t="shared" si="18"/>
        <v>ЧЕРНОМОРСКИ ХОЛДИНГ АД</v>
      </c>
      <c r="B211" s="70" t="str">
        <f t="shared" si="19"/>
        <v>102192707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4809</v>
      </c>
    </row>
    <row r="212" spans="1:8">
      <c r="A212" s="70" t="str">
        <f t="shared" si="18"/>
        <v>ЧЕРНОМОРСКИ ХОЛДИНГ АД</v>
      </c>
      <c r="B212" s="70" t="str">
        <f t="shared" si="19"/>
        <v>102192707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-106</v>
      </c>
    </row>
    <row r="213" spans="1:8">
      <c r="A213" s="70" t="str">
        <f t="shared" si="18"/>
        <v>ЧЕРНОМОРСКИ ХОЛДИНГ АД</v>
      </c>
      <c r="B213" s="70" t="str">
        <f t="shared" si="19"/>
        <v>102192707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382</v>
      </c>
    </row>
    <row r="214" spans="1:8">
      <c r="A214" s="70" t="str">
        <f t="shared" si="18"/>
        <v>ЧЕРНОМОРСКИ ХОЛДИНГ АД</v>
      </c>
      <c r="B214" s="70" t="str">
        <f t="shared" si="19"/>
        <v>102192707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276</v>
      </c>
    </row>
    <row r="215" spans="1:8">
      <c r="A215" s="70" t="str">
        <f t="shared" si="18"/>
        <v>ЧЕРНОМОРСКИ ХОЛДИНГ АД</v>
      </c>
      <c r="B215" s="70" t="str">
        <f t="shared" si="19"/>
        <v>102192707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276</v>
      </c>
    </row>
    <row r="216" spans="1:8">
      <c r="A216" s="70" t="str">
        <f t="shared" si="18"/>
        <v>ЧЕРНОМОРСКИ ХОЛДИНГ АД</v>
      </c>
      <c r="B216" s="70" t="str">
        <f t="shared" si="19"/>
        <v>102192707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ЧЕРНОМОРСКИ ХОЛДИНГ АД</v>
      </c>
      <c r="B218" s="70" t="str">
        <f t="shared" ref="B218:B281" si="22">pdeBulstat</f>
        <v>102192707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6727</v>
      </c>
    </row>
    <row r="219" spans="1:8">
      <c r="A219" s="70" t="str">
        <f t="shared" si="21"/>
        <v>ЧЕРНОМОРСКИ ХОЛДИНГ АД</v>
      </c>
      <c r="B219" s="70" t="str">
        <f t="shared" si="22"/>
        <v>102192707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ЧЕРНОМОРСКИ ХОЛДИНГ АД</v>
      </c>
      <c r="B220" s="70" t="str">
        <f t="shared" si="22"/>
        <v>102192707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ЧЕРНОМОРСКИ ХОЛДИНГ АД</v>
      </c>
      <c r="B221" s="70" t="str">
        <f t="shared" si="22"/>
        <v>102192707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ЧЕРНОМОРСКИ ХОЛДИНГ АД</v>
      </c>
      <c r="B222" s="70" t="str">
        <f t="shared" si="22"/>
        <v>102192707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6727</v>
      </c>
    </row>
    <row r="223" spans="1:8">
      <c r="A223" s="70" t="str">
        <f t="shared" si="21"/>
        <v>ЧЕРНОМОРСКИ ХОЛДИНГ АД</v>
      </c>
      <c r="B223" s="70" t="str">
        <f t="shared" si="22"/>
        <v>102192707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ЧЕРНОМОРСКИ ХОЛДИНГ АД</v>
      </c>
      <c r="B224" s="70" t="str">
        <f t="shared" si="22"/>
        <v>102192707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ЧЕРНОМОРСКИ ХОЛДИНГ АД</v>
      </c>
      <c r="B225" s="70" t="str">
        <f t="shared" si="22"/>
        <v>102192707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ЧЕРНОМОРСКИ ХОЛДИНГ АД</v>
      </c>
      <c r="B226" s="70" t="str">
        <f t="shared" si="22"/>
        <v>102192707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ЧЕРНОМОРСКИ ХОЛДИНГ АД</v>
      </c>
      <c r="B227" s="70" t="str">
        <f t="shared" si="22"/>
        <v>102192707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ЧЕРНОМОРСКИ ХОЛДИНГ АД</v>
      </c>
      <c r="B228" s="70" t="str">
        <f t="shared" si="22"/>
        <v>102192707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ЧЕРНОМОРСКИ ХОЛДИНГ АД</v>
      </c>
      <c r="B229" s="70" t="str">
        <f t="shared" si="22"/>
        <v>102192707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ЧЕРНОМОРСКИ ХОЛДИНГ АД</v>
      </c>
      <c r="B230" s="70" t="str">
        <f t="shared" si="22"/>
        <v>102192707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ЧЕРНОМОРСКИ ХОЛДИНГ АД</v>
      </c>
      <c r="B231" s="70" t="str">
        <f t="shared" si="22"/>
        <v>102192707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ЧЕРНОМОРСКИ ХОЛДИНГ АД</v>
      </c>
      <c r="B232" s="70" t="str">
        <f t="shared" si="22"/>
        <v>102192707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ЧЕРНОМОРСКИ ХОЛДИНГ АД</v>
      </c>
      <c r="B233" s="70" t="str">
        <f t="shared" si="22"/>
        <v>102192707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ЧЕРНОМОРСКИ ХОЛДИНГ АД</v>
      </c>
      <c r="B234" s="70" t="str">
        <f t="shared" si="22"/>
        <v>102192707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ЧЕРНОМОРСКИ ХОЛДИНГ АД</v>
      </c>
      <c r="B235" s="70" t="str">
        <f t="shared" si="22"/>
        <v>102192707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16</v>
      </c>
    </row>
    <row r="236" spans="1:8">
      <c r="A236" s="70" t="str">
        <f t="shared" si="21"/>
        <v>ЧЕРНОМОРСКИ ХОЛДИНГ АД</v>
      </c>
      <c r="B236" s="70" t="str">
        <f t="shared" si="22"/>
        <v>102192707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6743</v>
      </c>
    </row>
    <row r="237" spans="1:8">
      <c r="A237" s="70" t="str">
        <f t="shared" si="21"/>
        <v>ЧЕРНОМОРСКИ ХОЛДИНГ АД</v>
      </c>
      <c r="B237" s="70" t="str">
        <f t="shared" si="22"/>
        <v>102192707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ЧЕРНОМОРСКИ ХОЛДИНГ АД</v>
      </c>
      <c r="B238" s="70" t="str">
        <f t="shared" si="22"/>
        <v>102192707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ЧЕРНОМОРСКИ ХОЛДИНГ АД</v>
      </c>
      <c r="B239" s="70" t="str">
        <f t="shared" si="22"/>
        <v>102192707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6743</v>
      </c>
    </row>
    <row r="240" spans="1:8">
      <c r="A240" s="70" t="str">
        <f t="shared" si="21"/>
        <v>ЧЕРНОМОРСКИ ХОЛДИНГ АД</v>
      </c>
      <c r="B240" s="70" t="str">
        <f t="shared" si="22"/>
        <v>102192707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8870</v>
      </c>
    </row>
    <row r="241" spans="1:8">
      <c r="A241" s="70" t="str">
        <f t="shared" si="21"/>
        <v>ЧЕРНОМОРСКИ ХОЛДИНГ АД</v>
      </c>
      <c r="B241" s="70" t="str">
        <f t="shared" si="22"/>
        <v>102192707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ЧЕРНОМОРСКИ ХОЛДИНГ АД</v>
      </c>
      <c r="B242" s="70" t="str">
        <f t="shared" si="22"/>
        <v>102192707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ЧЕРНОМОРСКИ ХОЛДИНГ АД</v>
      </c>
      <c r="B243" s="70" t="str">
        <f t="shared" si="22"/>
        <v>102192707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ЧЕРНОМОРСКИ ХОЛДИНГ АД</v>
      </c>
      <c r="B244" s="70" t="str">
        <f t="shared" si="22"/>
        <v>102192707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8870</v>
      </c>
    </row>
    <row r="245" spans="1:8">
      <c r="A245" s="70" t="str">
        <f t="shared" si="21"/>
        <v>ЧЕРНОМОРСКИ ХОЛДИНГ АД</v>
      </c>
      <c r="B245" s="70" t="str">
        <f t="shared" si="22"/>
        <v>102192707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ЧЕРНОМОРСКИ ХОЛДИНГ АД</v>
      </c>
      <c r="B246" s="70" t="str">
        <f t="shared" si="22"/>
        <v>102192707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ЧЕРНОМОРСКИ ХОЛДИНГ АД</v>
      </c>
      <c r="B247" s="70" t="str">
        <f t="shared" si="22"/>
        <v>102192707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ЧЕРНОМОРСКИ ХОЛДИНГ АД</v>
      </c>
      <c r="B248" s="70" t="str">
        <f t="shared" si="22"/>
        <v>102192707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ЧЕРНОМОРСКИ ХОЛДИНГ АД</v>
      </c>
      <c r="B249" s="70" t="str">
        <f t="shared" si="22"/>
        <v>102192707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ЧЕРНОМОРСКИ ХОЛДИНГ АД</v>
      </c>
      <c r="B250" s="70" t="str">
        <f t="shared" si="22"/>
        <v>102192707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ЧЕРНОМОРСКИ ХОЛДИНГ АД</v>
      </c>
      <c r="B251" s="70" t="str">
        <f t="shared" si="22"/>
        <v>102192707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ЧЕРНОМОРСКИ ХОЛДИНГ АД</v>
      </c>
      <c r="B252" s="70" t="str">
        <f t="shared" si="22"/>
        <v>102192707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ЧЕРНОМОРСКИ ХОЛДИНГ АД</v>
      </c>
      <c r="B253" s="70" t="str">
        <f t="shared" si="22"/>
        <v>102192707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ЧЕРНОМОРСКИ ХОЛДИНГ АД</v>
      </c>
      <c r="B254" s="70" t="str">
        <f t="shared" si="22"/>
        <v>102192707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ЧЕРНОМОРСКИ ХОЛДИНГ АД</v>
      </c>
      <c r="B255" s="70" t="str">
        <f t="shared" si="22"/>
        <v>102192707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ЧЕРНОМОРСКИ ХОЛДИНГ АД</v>
      </c>
      <c r="B256" s="70" t="str">
        <f t="shared" si="22"/>
        <v>102192707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ЧЕРНОМОРСКИ ХОЛДИНГ АД</v>
      </c>
      <c r="B257" s="70" t="str">
        <f t="shared" si="22"/>
        <v>102192707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ЧЕРНОМОРСКИ ХОЛДИНГ АД</v>
      </c>
      <c r="B258" s="70" t="str">
        <f t="shared" si="22"/>
        <v>102192707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8870</v>
      </c>
    </row>
    <row r="259" spans="1:8">
      <c r="A259" s="70" t="str">
        <f t="shared" si="21"/>
        <v>ЧЕРНОМОРСКИ ХОЛДИНГ АД</v>
      </c>
      <c r="B259" s="70" t="str">
        <f t="shared" si="22"/>
        <v>102192707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ЧЕРНОМОРСКИ ХОЛДИНГ АД</v>
      </c>
      <c r="B260" s="70" t="str">
        <f t="shared" si="22"/>
        <v>102192707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ЧЕРНОМОРСКИ ХОЛДИНГ АД</v>
      </c>
      <c r="B261" s="70" t="str">
        <f t="shared" si="22"/>
        <v>102192707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8870</v>
      </c>
    </row>
    <row r="262" spans="1:8">
      <c r="A262" s="70" t="str">
        <f t="shared" si="21"/>
        <v>ЧЕРНОМОРСКИ ХОЛДИНГ АД</v>
      </c>
      <c r="B262" s="70" t="str">
        <f t="shared" si="22"/>
        <v>102192707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0</v>
      </c>
    </row>
    <row r="263" spans="1:8">
      <c r="A263" s="70" t="str">
        <f t="shared" si="21"/>
        <v>ЧЕРНОМОРСКИ ХОЛДИНГ АД</v>
      </c>
      <c r="B263" s="70" t="str">
        <f t="shared" si="22"/>
        <v>102192707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ЧЕРНОМОРСКИ ХОЛДИНГ АД</v>
      </c>
      <c r="B264" s="70" t="str">
        <f t="shared" si="22"/>
        <v>102192707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ЧЕРНОМОРСКИ ХОЛДИНГ АД</v>
      </c>
      <c r="B265" s="70" t="str">
        <f t="shared" si="22"/>
        <v>102192707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ЧЕРНОМОРСКИ ХОЛДИНГ АД</v>
      </c>
      <c r="B266" s="70" t="str">
        <f t="shared" si="22"/>
        <v>102192707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0</v>
      </c>
    </row>
    <row r="267" spans="1:8">
      <c r="A267" s="70" t="str">
        <f t="shared" si="21"/>
        <v>ЧЕРНОМОРСКИ ХОЛДИНГ АД</v>
      </c>
      <c r="B267" s="70" t="str">
        <f t="shared" si="22"/>
        <v>102192707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ЧЕРНОМОРСКИ ХОЛДИНГ АД</v>
      </c>
      <c r="B268" s="70" t="str">
        <f t="shared" si="22"/>
        <v>102192707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ЧЕРНОМОРСКИ ХОЛДИНГ АД</v>
      </c>
      <c r="B269" s="70" t="str">
        <f t="shared" si="22"/>
        <v>102192707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ЧЕРНОМОРСКИ ХОЛДИНГ АД</v>
      </c>
      <c r="B270" s="70" t="str">
        <f t="shared" si="22"/>
        <v>102192707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ЧЕРНОМОРСКИ ХОЛДИНГ АД</v>
      </c>
      <c r="B271" s="70" t="str">
        <f t="shared" si="22"/>
        <v>102192707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ЧЕРНОМОРСКИ ХОЛДИНГ АД</v>
      </c>
      <c r="B272" s="70" t="str">
        <f t="shared" si="22"/>
        <v>102192707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ЧЕРНОМОРСКИ ХОЛДИНГ АД</v>
      </c>
      <c r="B273" s="70" t="str">
        <f t="shared" si="22"/>
        <v>102192707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ЧЕРНОМОРСКИ ХОЛДИНГ АД</v>
      </c>
      <c r="B274" s="70" t="str">
        <f t="shared" si="22"/>
        <v>102192707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ЧЕРНОМОРСКИ ХОЛДИНГ АД</v>
      </c>
      <c r="B275" s="70" t="str">
        <f t="shared" si="22"/>
        <v>102192707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ЧЕРНОМОРСКИ ХОЛДИНГ АД</v>
      </c>
      <c r="B276" s="70" t="str">
        <f t="shared" si="22"/>
        <v>102192707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ЧЕРНОМОРСКИ ХОЛДИНГ АД</v>
      </c>
      <c r="B277" s="70" t="str">
        <f t="shared" si="22"/>
        <v>102192707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ЧЕРНОМОРСКИ ХОЛДИНГ АД</v>
      </c>
      <c r="B278" s="70" t="str">
        <f t="shared" si="22"/>
        <v>102192707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ЧЕРНОМОРСКИ ХОЛДИНГ АД</v>
      </c>
      <c r="B279" s="70" t="str">
        <f t="shared" si="22"/>
        <v>102192707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ЧЕРНОМОРСКИ ХОЛДИНГ АД</v>
      </c>
      <c r="B280" s="70" t="str">
        <f t="shared" si="22"/>
        <v>102192707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0</v>
      </c>
    </row>
    <row r="281" spans="1:8">
      <c r="A281" s="70" t="str">
        <f t="shared" si="21"/>
        <v>ЧЕРНОМОРСКИ ХОЛДИНГ АД</v>
      </c>
      <c r="B281" s="70" t="str">
        <f t="shared" si="22"/>
        <v>102192707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ЧЕРНОМОРСКИ ХОЛДИНГ АД</v>
      </c>
      <c r="B282" s="70" t="str">
        <f t="shared" ref="B282:B345" si="25">pdeBulstat</f>
        <v>102192707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ЧЕРНОМОРСКИ ХОЛДИНГ АД</v>
      </c>
      <c r="B283" s="70" t="str">
        <f t="shared" si="25"/>
        <v>102192707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0</v>
      </c>
    </row>
    <row r="284" spans="1:8">
      <c r="A284" s="70" t="str">
        <f t="shared" si="24"/>
        <v>ЧЕРНОМОРСКИ ХОЛДИНГ АД</v>
      </c>
      <c r="B284" s="70" t="str">
        <f t="shared" si="25"/>
        <v>102192707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960</v>
      </c>
    </row>
    <row r="285" spans="1:8">
      <c r="A285" s="70" t="str">
        <f t="shared" si="24"/>
        <v>ЧЕРНОМОРСКИ ХОЛДИНГ АД</v>
      </c>
      <c r="B285" s="70" t="str">
        <f t="shared" si="25"/>
        <v>102192707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ЧЕРНОМОРСКИ ХОЛДИНГ АД</v>
      </c>
      <c r="B286" s="70" t="str">
        <f t="shared" si="25"/>
        <v>102192707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ЧЕРНОМОРСКИ ХОЛДИНГ АД</v>
      </c>
      <c r="B287" s="70" t="str">
        <f t="shared" si="25"/>
        <v>102192707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ЧЕРНОМОРСКИ ХОЛДИНГ АД</v>
      </c>
      <c r="B288" s="70" t="str">
        <f t="shared" si="25"/>
        <v>102192707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960</v>
      </c>
    </row>
    <row r="289" spans="1:8">
      <c r="A289" s="70" t="str">
        <f t="shared" si="24"/>
        <v>ЧЕРНОМОРСКИ ХОЛДИНГ АД</v>
      </c>
      <c r="B289" s="70" t="str">
        <f t="shared" si="25"/>
        <v>102192707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ЧЕРНОМОРСКИ ХОЛДИНГ АД</v>
      </c>
      <c r="B290" s="70" t="str">
        <f t="shared" si="25"/>
        <v>102192707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ЧЕРНОМОРСКИ ХОЛДИНГ АД</v>
      </c>
      <c r="B291" s="70" t="str">
        <f t="shared" si="25"/>
        <v>102192707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ЧЕРНОМОРСКИ ХОЛДИНГ АД</v>
      </c>
      <c r="B292" s="70" t="str">
        <f t="shared" si="25"/>
        <v>102192707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ЧЕРНОМОРСКИ ХОЛДИНГ АД</v>
      </c>
      <c r="B293" s="70" t="str">
        <f t="shared" si="25"/>
        <v>102192707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ЧЕРНОМОРСКИ ХОЛДИНГ АД</v>
      </c>
      <c r="B294" s="70" t="str">
        <f t="shared" si="25"/>
        <v>102192707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ЧЕРНОМОРСКИ ХОЛДИНГ АД</v>
      </c>
      <c r="B295" s="70" t="str">
        <f t="shared" si="25"/>
        <v>102192707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ЧЕРНОМОРСКИ ХОЛДИНГ АД</v>
      </c>
      <c r="B296" s="70" t="str">
        <f t="shared" si="25"/>
        <v>102192707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ЧЕРНОМОРСКИ ХОЛДИНГ АД</v>
      </c>
      <c r="B297" s="70" t="str">
        <f t="shared" si="25"/>
        <v>102192707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ЧЕРНОМОРСКИ ХОЛДИНГ АД</v>
      </c>
      <c r="B298" s="70" t="str">
        <f t="shared" si="25"/>
        <v>102192707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ЧЕРНОМОРСКИ ХОЛДИНГ АД</v>
      </c>
      <c r="B299" s="70" t="str">
        <f t="shared" si="25"/>
        <v>102192707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ЧЕРНОМОРСКИ ХОЛДИНГ АД</v>
      </c>
      <c r="B300" s="70" t="str">
        <f t="shared" si="25"/>
        <v>102192707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ЧЕРНОМОРСКИ ХОЛДИНГ АД</v>
      </c>
      <c r="B301" s="70" t="str">
        <f t="shared" si="25"/>
        <v>102192707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ЧЕРНОМОРСКИ ХОЛДИНГ АД</v>
      </c>
      <c r="B302" s="70" t="str">
        <f t="shared" si="25"/>
        <v>102192707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960</v>
      </c>
    </row>
    <row r="303" spans="1:8">
      <c r="A303" s="70" t="str">
        <f t="shared" si="24"/>
        <v>ЧЕРНОМОРСКИ ХОЛДИНГ АД</v>
      </c>
      <c r="B303" s="70" t="str">
        <f t="shared" si="25"/>
        <v>102192707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ЧЕРНОМОРСКИ ХОЛДИНГ АД</v>
      </c>
      <c r="B304" s="70" t="str">
        <f t="shared" si="25"/>
        <v>102192707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ЧЕРНОМОРСКИ ХОЛДИНГ АД</v>
      </c>
      <c r="B305" s="70" t="str">
        <f t="shared" si="25"/>
        <v>102192707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960</v>
      </c>
    </row>
    <row r="306" spans="1:8">
      <c r="A306" s="70" t="str">
        <f t="shared" si="24"/>
        <v>ЧЕРНОМОРСКИ ХОЛДИНГ АД</v>
      </c>
      <c r="B306" s="70" t="str">
        <f t="shared" si="25"/>
        <v>102192707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ЧЕРНОМОРСКИ ХОЛДИНГ АД</v>
      </c>
      <c r="B307" s="70" t="str">
        <f t="shared" si="25"/>
        <v>102192707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ЧЕРНОМОРСКИ ХОЛДИНГ АД</v>
      </c>
      <c r="B308" s="70" t="str">
        <f t="shared" si="25"/>
        <v>102192707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ЧЕРНОМОРСКИ ХОЛДИНГ АД</v>
      </c>
      <c r="B309" s="70" t="str">
        <f t="shared" si="25"/>
        <v>102192707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ЧЕРНОМОРСКИ ХОЛДИНГ АД</v>
      </c>
      <c r="B310" s="70" t="str">
        <f t="shared" si="25"/>
        <v>102192707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ЧЕРНОМОРСКИ ХОЛДИНГ АД</v>
      </c>
      <c r="B311" s="70" t="str">
        <f t="shared" si="25"/>
        <v>102192707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ЧЕРНОМОРСКИ ХОЛДИНГ АД</v>
      </c>
      <c r="B312" s="70" t="str">
        <f t="shared" si="25"/>
        <v>102192707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ЧЕРНОМОРСКИ ХОЛДИНГ АД</v>
      </c>
      <c r="B313" s="70" t="str">
        <f t="shared" si="25"/>
        <v>102192707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ЧЕРНОМОРСКИ ХОЛДИНГ АД</v>
      </c>
      <c r="B314" s="70" t="str">
        <f t="shared" si="25"/>
        <v>102192707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ЧЕРНОМОРСКИ ХОЛДИНГ АД</v>
      </c>
      <c r="B315" s="70" t="str">
        <f t="shared" si="25"/>
        <v>102192707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ЧЕРНОМОРСКИ ХОЛДИНГ АД</v>
      </c>
      <c r="B316" s="70" t="str">
        <f t="shared" si="25"/>
        <v>102192707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ЧЕРНОМОРСКИ ХОЛДИНГ АД</v>
      </c>
      <c r="B317" s="70" t="str">
        <f t="shared" si="25"/>
        <v>102192707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ЧЕРНОМОРСКИ ХОЛДИНГ АД</v>
      </c>
      <c r="B318" s="70" t="str">
        <f t="shared" si="25"/>
        <v>102192707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ЧЕРНОМОРСКИ ХОЛДИНГ АД</v>
      </c>
      <c r="B319" s="70" t="str">
        <f t="shared" si="25"/>
        <v>102192707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ЧЕРНОМОРСКИ ХОЛДИНГ АД</v>
      </c>
      <c r="B320" s="70" t="str">
        <f t="shared" si="25"/>
        <v>102192707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ЧЕРНОМОРСКИ ХОЛДИНГ АД</v>
      </c>
      <c r="B321" s="70" t="str">
        <f t="shared" si="25"/>
        <v>102192707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ЧЕРНОМОРСКИ ХОЛДИНГ АД</v>
      </c>
      <c r="B322" s="70" t="str">
        <f t="shared" si="25"/>
        <v>102192707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ЧЕРНОМОРСКИ ХОЛДИНГ АД</v>
      </c>
      <c r="B323" s="70" t="str">
        <f t="shared" si="25"/>
        <v>102192707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ЧЕРНОМОРСКИ ХОЛДИНГ АД</v>
      </c>
      <c r="B324" s="70" t="str">
        <f t="shared" si="25"/>
        <v>102192707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ЧЕРНОМОРСКИ ХОЛДИНГ АД</v>
      </c>
      <c r="B325" s="70" t="str">
        <f t="shared" si="25"/>
        <v>102192707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ЧЕРНОМОРСКИ ХОЛДИНГ АД</v>
      </c>
      <c r="B326" s="70" t="str">
        <f t="shared" si="25"/>
        <v>102192707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ЧЕРНОМОРСКИ ХОЛДИНГ АД</v>
      </c>
      <c r="B327" s="70" t="str">
        <f t="shared" si="25"/>
        <v>102192707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ЧЕРНОМОРСКИ ХОЛДИНГ АД</v>
      </c>
      <c r="B328" s="70" t="str">
        <f t="shared" si="25"/>
        <v>102192707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618</v>
      </c>
    </row>
    <row r="329" spans="1:8">
      <c r="A329" s="70" t="str">
        <f t="shared" si="24"/>
        <v>ЧЕРНОМОРСКИ ХОЛДИНГ АД</v>
      </c>
      <c r="B329" s="70" t="str">
        <f t="shared" si="25"/>
        <v>102192707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ЧЕРНОМОРСКИ ХОЛДИНГ АД</v>
      </c>
      <c r="B330" s="70" t="str">
        <f t="shared" si="25"/>
        <v>102192707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ЧЕРНОМОРСКИ ХОЛДИНГ АД</v>
      </c>
      <c r="B331" s="70" t="str">
        <f t="shared" si="25"/>
        <v>102192707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ЧЕРНОМОРСКИ ХОЛДИНГ АД</v>
      </c>
      <c r="B332" s="70" t="str">
        <f t="shared" si="25"/>
        <v>102192707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618</v>
      </c>
    </row>
    <row r="333" spans="1:8">
      <c r="A333" s="70" t="str">
        <f t="shared" si="24"/>
        <v>ЧЕРНОМОРСКИ ХОЛДИНГ АД</v>
      </c>
      <c r="B333" s="70" t="str">
        <f t="shared" si="25"/>
        <v>102192707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ЧЕРНОМОРСКИ ХОЛДИНГ АД</v>
      </c>
      <c r="B334" s="70" t="str">
        <f t="shared" si="25"/>
        <v>102192707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ЧЕРНОМОРСКИ ХОЛДИНГ АД</v>
      </c>
      <c r="B335" s="70" t="str">
        <f t="shared" si="25"/>
        <v>102192707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ЧЕРНОМОРСКИ ХОЛДИНГ АД</v>
      </c>
      <c r="B336" s="70" t="str">
        <f t="shared" si="25"/>
        <v>102192707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ЧЕРНОМОРСКИ ХОЛДИНГ АД</v>
      </c>
      <c r="B337" s="70" t="str">
        <f t="shared" si="25"/>
        <v>102192707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ЧЕРНОМОРСКИ ХОЛДИНГ АД</v>
      </c>
      <c r="B338" s="70" t="str">
        <f t="shared" si="25"/>
        <v>102192707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ЧЕРНОМОРСКИ ХОЛДИНГ АД</v>
      </c>
      <c r="B339" s="70" t="str">
        <f t="shared" si="25"/>
        <v>102192707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ЧЕРНОМОРСКИ ХОЛДИНГ АД</v>
      </c>
      <c r="B340" s="70" t="str">
        <f t="shared" si="25"/>
        <v>102192707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ЧЕРНОМОРСКИ ХОЛДИНГ АД</v>
      </c>
      <c r="B341" s="70" t="str">
        <f t="shared" si="25"/>
        <v>102192707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ЧЕРНОМОРСКИ ХОЛДИНГ АД</v>
      </c>
      <c r="B342" s="70" t="str">
        <f t="shared" si="25"/>
        <v>102192707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ЧЕРНОМОРСКИ ХОЛДИНГ АД</v>
      </c>
      <c r="B343" s="70" t="str">
        <f t="shared" si="25"/>
        <v>102192707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ЧЕРНОМОРСКИ ХОЛДИНГ АД</v>
      </c>
      <c r="B344" s="70" t="str">
        <f t="shared" si="25"/>
        <v>102192707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ЧЕРНОМОРСКИ ХОЛДИНГ АД</v>
      </c>
      <c r="B345" s="70" t="str">
        <f t="shared" si="25"/>
        <v>102192707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ЧЕРНОМОРСКИ ХОЛДИНГ АД</v>
      </c>
      <c r="B346" s="70" t="str">
        <f t="shared" ref="B346:B409" si="28">pdeBulstat</f>
        <v>102192707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618</v>
      </c>
    </row>
    <row r="347" spans="1:8">
      <c r="A347" s="70" t="str">
        <f t="shared" si="27"/>
        <v>ЧЕРНОМОРСКИ ХОЛДИНГ АД</v>
      </c>
      <c r="B347" s="70" t="str">
        <f t="shared" si="28"/>
        <v>102192707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ЧЕРНОМОРСКИ ХОЛДИНГ АД</v>
      </c>
      <c r="B348" s="70" t="str">
        <f t="shared" si="28"/>
        <v>102192707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ЧЕРНОМОРСКИ ХОЛДИНГ АД</v>
      </c>
      <c r="B349" s="70" t="str">
        <f t="shared" si="28"/>
        <v>102192707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618</v>
      </c>
    </row>
    <row r="350" spans="1:8">
      <c r="A350" s="70" t="str">
        <f t="shared" si="27"/>
        <v>ЧЕРНОМОРСКИ ХОЛДИНГ АД</v>
      </c>
      <c r="B350" s="70" t="str">
        <f t="shared" si="28"/>
        <v>102192707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26182</v>
      </c>
    </row>
    <row r="351" spans="1:8">
      <c r="A351" s="70" t="str">
        <f t="shared" si="27"/>
        <v>ЧЕРНОМОРСКИ ХОЛДИНГ АД</v>
      </c>
      <c r="B351" s="70" t="str">
        <f t="shared" si="28"/>
        <v>102192707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ЧЕРНОМОРСКИ ХОЛДИНГ АД</v>
      </c>
      <c r="B352" s="70" t="str">
        <f t="shared" si="28"/>
        <v>102192707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ЧЕРНОМОРСКИ ХОЛДИНГ АД</v>
      </c>
      <c r="B353" s="70" t="str">
        <f t="shared" si="28"/>
        <v>102192707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ЧЕРНОМОРСКИ ХОЛДИНГ АД</v>
      </c>
      <c r="B354" s="70" t="str">
        <f t="shared" si="28"/>
        <v>102192707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26182</v>
      </c>
    </row>
    <row r="355" spans="1:8">
      <c r="A355" s="70" t="str">
        <f t="shared" si="27"/>
        <v>ЧЕРНОМОРСКИ ХОЛДИНГ АД</v>
      </c>
      <c r="B355" s="70" t="str">
        <f t="shared" si="28"/>
        <v>102192707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0</v>
      </c>
    </row>
    <row r="356" spans="1:8">
      <c r="A356" s="70" t="str">
        <f t="shared" si="27"/>
        <v>ЧЕРНОМОРСКИ ХОЛДИНГ АД</v>
      </c>
      <c r="B356" s="70" t="str">
        <f t="shared" si="28"/>
        <v>102192707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ЧЕРНОМОРСКИ ХОЛДИНГ АД</v>
      </c>
      <c r="B357" s="70" t="str">
        <f t="shared" si="28"/>
        <v>102192707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ЧЕРНОМОРСКИ ХОЛДИНГ АД</v>
      </c>
      <c r="B358" s="70" t="str">
        <f t="shared" si="28"/>
        <v>102192707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ЧЕРНОМОРСКИ ХОЛДИНГ АД</v>
      </c>
      <c r="B359" s="70" t="str">
        <f t="shared" si="28"/>
        <v>102192707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ЧЕРНОМОРСКИ ХОЛДИНГ АД</v>
      </c>
      <c r="B360" s="70" t="str">
        <f t="shared" si="28"/>
        <v>102192707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ЧЕРНОМОРСКИ ХОЛДИНГ АД</v>
      </c>
      <c r="B361" s="70" t="str">
        <f t="shared" si="28"/>
        <v>102192707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ЧЕРНОМОРСКИ ХОЛДИНГ АД</v>
      </c>
      <c r="B362" s="70" t="str">
        <f t="shared" si="28"/>
        <v>102192707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ЧЕРНОМОРСКИ ХОЛДИНГ АД</v>
      </c>
      <c r="B363" s="70" t="str">
        <f t="shared" si="28"/>
        <v>102192707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ЧЕРНОМОРСКИ ХОЛДИНГ АД</v>
      </c>
      <c r="B364" s="70" t="str">
        <f t="shared" si="28"/>
        <v>102192707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ЧЕРНОМОРСКИ ХОЛДИНГ АД</v>
      </c>
      <c r="B365" s="70" t="str">
        <f t="shared" si="28"/>
        <v>102192707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ЧЕРНОМОРСКИ ХОЛДИНГ АД</v>
      </c>
      <c r="B366" s="70" t="str">
        <f t="shared" si="28"/>
        <v>102192707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ЧЕРНОМОРСКИ ХОЛДИНГ АД</v>
      </c>
      <c r="B367" s="70" t="str">
        <f t="shared" si="28"/>
        <v>102192707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992</v>
      </c>
    </row>
    <row r="368" spans="1:8">
      <c r="A368" s="70" t="str">
        <f t="shared" si="27"/>
        <v>ЧЕРНОМОРСКИ ХОЛДИНГ АД</v>
      </c>
      <c r="B368" s="70" t="str">
        <f t="shared" si="28"/>
        <v>102192707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27174</v>
      </c>
    </row>
    <row r="369" spans="1:8">
      <c r="A369" s="70" t="str">
        <f t="shared" si="27"/>
        <v>ЧЕРНОМОРСКИ ХОЛДИНГ АД</v>
      </c>
      <c r="B369" s="70" t="str">
        <f t="shared" si="28"/>
        <v>102192707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ЧЕРНОМОРСКИ ХОЛДИНГ АД</v>
      </c>
      <c r="B370" s="70" t="str">
        <f t="shared" si="28"/>
        <v>102192707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ЧЕРНОМОРСКИ ХОЛДИНГ АД</v>
      </c>
      <c r="B371" s="70" t="str">
        <f t="shared" si="28"/>
        <v>102192707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27174</v>
      </c>
    </row>
    <row r="372" spans="1:8">
      <c r="A372" s="70" t="str">
        <f t="shared" si="27"/>
        <v>ЧЕРНОМОРСКИ ХОЛДИНГ АД</v>
      </c>
      <c r="B372" s="70" t="str">
        <f t="shared" si="28"/>
        <v>102192707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-7844</v>
      </c>
    </row>
    <row r="373" spans="1:8">
      <c r="A373" s="70" t="str">
        <f t="shared" si="27"/>
        <v>ЧЕРНОМОРСКИ ХОЛДИНГ АД</v>
      </c>
      <c r="B373" s="70" t="str">
        <f t="shared" si="28"/>
        <v>102192707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ЧЕРНОМОРСКИ ХОЛДИНГ АД</v>
      </c>
      <c r="B374" s="70" t="str">
        <f t="shared" si="28"/>
        <v>102192707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ЧЕРНОМОРСКИ ХОЛДИНГ АД</v>
      </c>
      <c r="B375" s="70" t="str">
        <f t="shared" si="28"/>
        <v>102192707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ЧЕРНОМОРСКИ ХОЛДИНГ АД</v>
      </c>
      <c r="B376" s="70" t="str">
        <f t="shared" si="28"/>
        <v>102192707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-7844</v>
      </c>
    </row>
    <row r="377" spans="1:8">
      <c r="A377" s="70" t="str">
        <f t="shared" si="27"/>
        <v>ЧЕРНОМОРСКИ ХОЛДИНГ АД</v>
      </c>
      <c r="B377" s="70" t="str">
        <f t="shared" si="28"/>
        <v>102192707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-279</v>
      </c>
    </row>
    <row r="378" spans="1:8">
      <c r="A378" s="70" t="str">
        <f t="shared" si="27"/>
        <v>ЧЕРНОМОРСКИ ХОЛДИНГ АД</v>
      </c>
      <c r="B378" s="70" t="str">
        <f t="shared" si="28"/>
        <v>102192707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ЧЕРНОМОРСКИ ХОЛДИНГ АД</v>
      </c>
      <c r="B379" s="70" t="str">
        <f t="shared" si="28"/>
        <v>102192707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ЧЕРНОМОРСКИ ХОЛДИНГ АД</v>
      </c>
      <c r="B380" s="70" t="str">
        <f t="shared" si="28"/>
        <v>102192707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ЧЕРНОМОРСКИ ХОЛДИНГ АД</v>
      </c>
      <c r="B381" s="70" t="str">
        <f t="shared" si="28"/>
        <v>102192707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ЧЕРНОМОРСКИ ХОЛДИНГ АД</v>
      </c>
      <c r="B382" s="70" t="str">
        <f t="shared" si="28"/>
        <v>102192707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ЧЕРНОМОРСКИ ХОЛДИНГ АД</v>
      </c>
      <c r="B383" s="70" t="str">
        <f t="shared" si="28"/>
        <v>102192707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ЧЕРНОМОРСКИ ХОЛДИНГ АД</v>
      </c>
      <c r="B384" s="70" t="str">
        <f t="shared" si="28"/>
        <v>102192707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ЧЕРНОМОРСКИ ХОЛДИНГ АД</v>
      </c>
      <c r="B385" s="70" t="str">
        <f t="shared" si="28"/>
        <v>102192707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ЧЕРНОМОРСКИ ХОЛДИНГ АД</v>
      </c>
      <c r="B386" s="70" t="str">
        <f t="shared" si="28"/>
        <v>102192707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ЧЕРНОМОРСКИ ХОЛДИНГ АД</v>
      </c>
      <c r="B387" s="70" t="str">
        <f t="shared" si="28"/>
        <v>102192707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ЧЕРНОМОРСКИ ХОЛДИНГ АД</v>
      </c>
      <c r="B388" s="70" t="str">
        <f t="shared" si="28"/>
        <v>102192707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ЧЕРНОМОРСКИ ХОЛДИНГ АД</v>
      </c>
      <c r="B389" s="70" t="str">
        <f t="shared" si="28"/>
        <v>102192707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-1008</v>
      </c>
    </row>
    <row r="390" spans="1:8">
      <c r="A390" s="70" t="str">
        <f t="shared" si="27"/>
        <v>ЧЕРНОМОРСКИ ХОЛДИНГ АД</v>
      </c>
      <c r="B390" s="70" t="str">
        <f t="shared" si="28"/>
        <v>102192707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-9131</v>
      </c>
    </row>
    <row r="391" spans="1:8">
      <c r="A391" s="70" t="str">
        <f t="shared" si="27"/>
        <v>ЧЕРНОМОРСКИ ХОЛДИНГ АД</v>
      </c>
      <c r="B391" s="70" t="str">
        <f t="shared" si="28"/>
        <v>102192707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ЧЕРНОМОРСКИ ХОЛДИНГ АД</v>
      </c>
      <c r="B392" s="70" t="str">
        <f t="shared" si="28"/>
        <v>102192707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ЧЕРНОМОРСКИ ХОЛДИНГ АД</v>
      </c>
      <c r="B393" s="70" t="str">
        <f t="shared" si="28"/>
        <v>102192707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-9131</v>
      </c>
    </row>
    <row r="394" spans="1:8">
      <c r="A394" s="70" t="str">
        <f t="shared" si="27"/>
        <v>ЧЕРНОМОРСКИ ХОЛДИНГ АД</v>
      </c>
      <c r="B394" s="70" t="str">
        <f t="shared" si="28"/>
        <v>102192707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ЧЕРНОМОРСКИ ХОЛДИНГ АД</v>
      </c>
      <c r="B395" s="70" t="str">
        <f t="shared" si="28"/>
        <v>102192707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ЧЕРНОМОРСКИ ХОЛДИНГ АД</v>
      </c>
      <c r="B396" s="70" t="str">
        <f t="shared" si="28"/>
        <v>102192707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ЧЕРНОМОРСКИ ХОЛДИНГ АД</v>
      </c>
      <c r="B397" s="70" t="str">
        <f t="shared" si="28"/>
        <v>102192707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ЧЕРНОМОРСКИ ХОЛДИНГ АД</v>
      </c>
      <c r="B398" s="70" t="str">
        <f t="shared" si="28"/>
        <v>102192707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ЧЕРНОМОРСКИ ХОЛДИНГ АД</v>
      </c>
      <c r="B399" s="70" t="str">
        <f t="shared" si="28"/>
        <v>102192707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ЧЕРНОМОРСКИ ХОЛДИНГ АД</v>
      </c>
      <c r="B400" s="70" t="str">
        <f t="shared" si="28"/>
        <v>102192707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ЧЕРНОМОРСКИ ХОЛДИНГ АД</v>
      </c>
      <c r="B401" s="70" t="str">
        <f t="shared" si="28"/>
        <v>102192707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ЧЕРНОМОРСКИ ХОЛДИНГ АД</v>
      </c>
      <c r="B402" s="70" t="str">
        <f t="shared" si="28"/>
        <v>102192707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ЧЕРНОМОРСКИ ХОЛДИНГ АД</v>
      </c>
      <c r="B403" s="70" t="str">
        <f t="shared" si="28"/>
        <v>102192707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ЧЕРНОМОРСКИ ХОЛДИНГ АД</v>
      </c>
      <c r="B404" s="70" t="str">
        <f t="shared" si="28"/>
        <v>102192707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ЧЕРНОМОРСКИ ХОЛДИНГ АД</v>
      </c>
      <c r="B405" s="70" t="str">
        <f t="shared" si="28"/>
        <v>102192707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ЧЕРНОМОРСКИ ХОЛДИНГ АД</v>
      </c>
      <c r="B406" s="70" t="str">
        <f t="shared" si="28"/>
        <v>102192707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ЧЕРНОМОРСКИ ХОЛДИНГ АД</v>
      </c>
      <c r="B407" s="70" t="str">
        <f t="shared" si="28"/>
        <v>102192707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ЧЕРНОМОРСКИ ХОЛДИНГ АД</v>
      </c>
      <c r="B408" s="70" t="str">
        <f t="shared" si="28"/>
        <v>102192707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ЧЕРНОМОРСКИ ХОЛДИНГ АД</v>
      </c>
      <c r="B409" s="70" t="str">
        <f t="shared" si="28"/>
        <v>102192707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ЧЕРНОМОРСКИ ХОЛДИНГ АД</v>
      </c>
      <c r="B410" s="70" t="str">
        <f t="shared" ref="B410:B459" si="31">pdeBulstat</f>
        <v>102192707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ЧЕРНОМОРСКИ ХОЛДИНГ АД</v>
      </c>
      <c r="B411" s="70" t="str">
        <f t="shared" si="31"/>
        <v>102192707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ЧЕРНОМОРСКИ ХОЛДИНГ АД</v>
      </c>
      <c r="B412" s="70" t="str">
        <f t="shared" si="31"/>
        <v>102192707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ЧЕРНОМОРСКИ ХОЛДИНГ АД</v>
      </c>
      <c r="B413" s="70" t="str">
        <f t="shared" si="31"/>
        <v>102192707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ЧЕРНОМОРСКИ ХОЛДИНГ АД</v>
      </c>
      <c r="B414" s="70" t="str">
        <f t="shared" si="31"/>
        <v>102192707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ЧЕРНОМОРСКИ ХОЛДИНГ АД</v>
      </c>
      <c r="B415" s="70" t="str">
        <f t="shared" si="31"/>
        <v>102192707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ЧЕРНОМОРСКИ ХОЛДИНГ АД</v>
      </c>
      <c r="B416" s="70" t="str">
        <f t="shared" si="31"/>
        <v>102192707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35513</v>
      </c>
    </row>
    <row r="417" spans="1:8">
      <c r="A417" s="70" t="str">
        <f t="shared" si="30"/>
        <v>ЧЕРНОМОРСКИ ХОЛДИНГ АД</v>
      </c>
      <c r="B417" s="70" t="str">
        <f t="shared" si="31"/>
        <v>102192707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ЧЕРНОМОРСКИ ХОЛДИНГ АД</v>
      </c>
      <c r="B418" s="70" t="str">
        <f t="shared" si="31"/>
        <v>102192707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ЧЕРНОМОРСКИ ХОЛДИНГ АД</v>
      </c>
      <c r="B419" s="70" t="str">
        <f t="shared" si="31"/>
        <v>102192707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ЧЕРНОМОРСКИ ХОЛДИНГ АД</v>
      </c>
      <c r="B420" s="70" t="str">
        <f t="shared" si="31"/>
        <v>102192707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35513</v>
      </c>
    </row>
    <row r="421" spans="1:8">
      <c r="A421" s="70" t="str">
        <f t="shared" si="30"/>
        <v>ЧЕРНОМОРСКИ ХОЛДИНГ АД</v>
      </c>
      <c r="B421" s="70" t="str">
        <f t="shared" si="31"/>
        <v>102192707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-279</v>
      </c>
    </row>
    <row r="422" spans="1:8">
      <c r="A422" s="70" t="str">
        <f t="shared" si="30"/>
        <v>ЧЕРНОМОРСКИ ХОЛДИНГ АД</v>
      </c>
      <c r="B422" s="70" t="str">
        <f t="shared" si="31"/>
        <v>102192707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ЧЕРНОМОРСКИ ХОЛДИНГ АД</v>
      </c>
      <c r="B423" s="70" t="str">
        <f t="shared" si="31"/>
        <v>102192707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ЧЕРНОМОРСКИ ХОЛДИНГ АД</v>
      </c>
      <c r="B424" s="70" t="str">
        <f t="shared" si="31"/>
        <v>102192707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ЧЕРНОМОРСКИ ХОЛДИНГ АД</v>
      </c>
      <c r="B425" s="70" t="str">
        <f t="shared" si="31"/>
        <v>102192707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ЧЕРНОМОРСКИ ХОЛДИНГ АД</v>
      </c>
      <c r="B426" s="70" t="str">
        <f t="shared" si="31"/>
        <v>102192707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ЧЕРНОМОРСКИ ХОЛДИНГ АД</v>
      </c>
      <c r="B427" s="70" t="str">
        <f t="shared" si="31"/>
        <v>102192707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ЧЕРНОМОРСКИ ХОЛДИНГ АД</v>
      </c>
      <c r="B428" s="70" t="str">
        <f t="shared" si="31"/>
        <v>102192707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ЧЕРНОМОРСКИ ХОЛДИНГ АД</v>
      </c>
      <c r="B429" s="70" t="str">
        <f t="shared" si="31"/>
        <v>102192707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ЧЕРНОМОРСКИ ХОЛДИНГ АД</v>
      </c>
      <c r="B430" s="70" t="str">
        <f t="shared" si="31"/>
        <v>102192707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ЧЕРНОМОРСКИ ХОЛДИНГ АД</v>
      </c>
      <c r="B431" s="70" t="str">
        <f t="shared" si="31"/>
        <v>102192707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ЧЕРНОМОРСКИ ХОЛДИНГ АД</v>
      </c>
      <c r="B432" s="70" t="str">
        <f t="shared" si="31"/>
        <v>102192707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ЧЕРНОМОРСКИ ХОЛДИНГ АД</v>
      </c>
      <c r="B433" s="70" t="str">
        <f t="shared" si="31"/>
        <v>102192707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ЧЕРНОМОРСКИ ХОЛДИНГ АД</v>
      </c>
      <c r="B434" s="70" t="str">
        <f t="shared" si="31"/>
        <v>102192707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35234</v>
      </c>
    </row>
    <row r="435" spans="1:8">
      <c r="A435" s="70" t="str">
        <f t="shared" si="30"/>
        <v>ЧЕРНОМОРСКИ ХОЛДИНГ АД</v>
      </c>
      <c r="B435" s="70" t="str">
        <f t="shared" si="31"/>
        <v>102192707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ЧЕРНОМОРСКИ ХОЛДИНГ АД</v>
      </c>
      <c r="B436" s="70" t="str">
        <f t="shared" si="31"/>
        <v>102192707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ЧЕРНОМОРСКИ ХОЛДИНГ АД</v>
      </c>
      <c r="B437" s="70" t="str">
        <f t="shared" si="31"/>
        <v>102192707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35234</v>
      </c>
    </row>
    <row r="438" spans="1:8">
      <c r="A438" s="70" t="str">
        <f t="shared" si="30"/>
        <v>ЧЕРНОМОРСКИ ХОЛДИНГ АД</v>
      </c>
      <c r="B438" s="70" t="str">
        <f t="shared" si="31"/>
        <v>102192707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1006</v>
      </c>
    </row>
    <row r="439" spans="1:8">
      <c r="A439" s="70" t="str">
        <f t="shared" si="30"/>
        <v>ЧЕРНОМОРСКИ ХОЛДИНГ АД</v>
      </c>
      <c r="B439" s="70" t="str">
        <f t="shared" si="31"/>
        <v>102192707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ЧЕРНОМОРСКИ ХОЛДИНГ АД</v>
      </c>
      <c r="B440" s="70" t="str">
        <f t="shared" si="31"/>
        <v>102192707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ЧЕРНОМОРСКИ ХОЛДИНГ АД</v>
      </c>
      <c r="B441" s="70" t="str">
        <f t="shared" si="31"/>
        <v>102192707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ЧЕРНОМОРСКИ ХОЛДИНГ АД</v>
      </c>
      <c r="B442" s="70" t="str">
        <f t="shared" si="31"/>
        <v>102192707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1006</v>
      </c>
    </row>
    <row r="443" spans="1:8">
      <c r="A443" s="70" t="str">
        <f t="shared" si="30"/>
        <v>ЧЕРНОМОРСКИ ХОЛДИНГ АД</v>
      </c>
      <c r="B443" s="70" t="str">
        <f t="shared" si="31"/>
        <v>102192707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ЧЕРНОМОРСКИ ХОЛДИНГ АД</v>
      </c>
      <c r="B444" s="70" t="str">
        <f t="shared" si="31"/>
        <v>102192707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ЧЕРНОМОРСКИ ХОЛДИНГ АД</v>
      </c>
      <c r="B445" s="70" t="str">
        <f t="shared" si="31"/>
        <v>102192707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ЧЕРНОМОРСКИ ХОЛДИНГ АД</v>
      </c>
      <c r="B446" s="70" t="str">
        <f t="shared" si="31"/>
        <v>102192707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ЧЕРНОМОРСКИ ХОЛДИНГ АД</v>
      </c>
      <c r="B447" s="70" t="str">
        <f t="shared" si="31"/>
        <v>102192707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ЧЕРНОМОРСКИ ХОЛДИНГ АД</v>
      </c>
      <c r="B448" s="70" t="str">
        <f t="shared" si="31"/>
        <v>102192707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ЧЕРНОМОРСКИ ХОЛДИНГ АД</v>
      </c>
      <c r="B449" s="70" t="str">
        <f t="shared" si="31"/>
        <v>102192707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ЧЕРНОМОРСКИ ХОЛДИНГ АД</v>
      </c>
      <c r="B450" s="70" t="str">
        <f t="shared" si="31"/>
        <v>102192707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ЧЕРНОМОРСКИ ХОЛДИНГ АД</v>
      </c>
      <c r="B451" s="70" t="str">
        <f t="shared" si="31"/>
        <v>102192707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ЧЕРНОМОРСКИ ХОЛДИНГ АД</v>
      </c>
      <c r="B452" s="70" t="str">
        <f t="shared" si="31"/>
        <v>102192707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ЧЕРНОМОРСКИ ХОЛДИНГ АД</v>
      </c>
      <c r="B453" s="70" t="str">
        <f t="shared" si="31"/>
        <v>102192707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ЧЕРНОМОРСКИ ХОЛДИНГ АД</v>
      </c>
      <c r="B454" s="70" t="str">
        <f t="shared" si="31"/>
        <v>102192707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ЧЕРНОМОРСКИ ХОЛДИНГ АД</v>
      </c>
      <c r="B455" s="70" t="str">
        <f t="shared" si="31"/>
        <v>102192707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2</v>
      </c>
    </row>
    <row r="456" spans="1:8">
      <c r="A456" s="70" t="str">
        <f t="shared" si="30"/>
        <v>ЧЕРНОМОРСКИ ХОЛДИНГ АД</v>
      </c>
      <c r="B456" s="70" t="str">
        <f t="shared" si="31"/>
        <v>102192707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1008</v>
      </c>
    </row>
    <row r="457" spans="1:8">
      <c r="A457" s="70" t="str">
        <f t="shared" si="30"/>
        <v>ЧЕРНОМОРСКИ ХОЛДИНГ АД</v>
      </c>
      <c r="B457" s="70" t="str">
        <f t="shared" si="31"/>
        <v>102192707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ЧЕРНОМОРСКИ ХОЛДИНГ АД</v>
      </c>
      <c r="B458" s="70" t="str">
        <f t="shared" si="31"/>
        <v>102192707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ЧЕРНОМОРСКИ ХОЛДИНГ АД</v>
      </c>
      <c r="B459" s="70" t="str">
        <f t="shared" si="31"/>
        <v>102192707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1008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RS</cp:lastModifiedBy>
  <cp:lastPrinted>2016-09-14T10:20:26Z</cp:lastPrinted>
  <dcterms:created xsi:type="dcterms:W3CDTF">2006-09-16T00:00:00Z</dcterms:created>
  <dcterms:modified xsi:type="dcterms:W3CDTF">2026-05-29T13:39:21Z</dcterms:modified>
</cp:coreProperties>
</file>