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<sst xmlns="http://schemas.openxmlformats.org/spreadsheetml/2006/main" count="4319" uniqueCount="1001">
  <si>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</si>
  <si>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</si>
  <si>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</si>
  <si>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</si>
  <si>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</si>
  <si>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</si>
  <si>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</si>
  <si>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</si>
  <si>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</si>
  <si>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</si>
  <si>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</si>
  <si>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</si>
  <si>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</si>
  <si>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</si>
  <si>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</si>
  <si>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</si>
  <si>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</si>
  <si>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</si>
  <si>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</si>
  <si>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</si>
  <si>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</si>
  <si>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</si>
  <si>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</si>
  <si>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</si>
  <si>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</si>
  <si>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</si>
  <si>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</si>
  <si>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</si>
  <si>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</si>
  <si>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</si>
  <si>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</si>
  <si>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</si>
  <si>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</si>
  <si>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</si>
  <si>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</si>
  <si>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</si>
  <si>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</si>
  <si>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</si>
  <si>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</si>
  <si>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</si>
  <si>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</si>
  <si>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</si>
  <si>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</si>
  <si>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</si>
  <si>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</si>
  <si>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</si>
  <si>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</si>
  <si>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</si>
  <si>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</si>
  <si>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</si>
  <si>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</si>
  <si>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</si>
  <si>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</si>
  <si>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</si>
  <si>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</si>
  <si>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</si>
  <si>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</si>
  <si>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</si>
  <si>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</si>
  <si>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</si>
  <si>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</si>
  <si>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</si>
  <si>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</si>
  <si>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</si>
  <si>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</si>
  <si>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</si>
  <si>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</si>
  <si>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</si>
  <si>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</si>
  <si>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</si>
  <si>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</si>
  <si>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</si>
  <si>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</si>
  <si>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</si>
  <si>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</si>
  <si>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</si>
  <si>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</si>
  <si>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</si>
  <si>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</si>
  <si>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</si>
  <si>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</si>
  <si>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</si>
  <si>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</si>
  <si>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</si>
  <si>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</si>
  <si>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</si>
  <si>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</si>
  <si>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</si>
  <si>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</si>
  <si>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</si>
  <si>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</si>
  <si>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</si>
  <si>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</si>
  <si>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</si>
  <si>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</si>
  <si>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</si>
  <si>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</si>
  <si>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</si>
  <si>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</si>
  <si>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</si>
  <si>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</si>
  <si>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</si>
  <si>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</si>
  <si>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</si>
  <si>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</si>
  <si>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</si>
  <si>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</si>
  <si>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</si>
  <si>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</si>
  <si>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</si>
  <si>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</si>
  <si>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</si>
  <si>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</si>
  <si>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</si>
  <si>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</si>
  <si>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</si>
  <si>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</si>
  <si>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</si>
  <si>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</si>
  <si>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</si>
  <si>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</si>
  <si>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</si>
  <si>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</si>
  <si>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</si>
  <si>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</si>
  <si>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</si>
  <si>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</si>
  <si>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</si>
  <si>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</si>
  <si>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</si>
  <si>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</si>
  <si>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</si>
  <si>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</si>
  <si>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</si>
  <si>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</si>
  <si>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</si>
  <si>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</si>
  <si>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</si>
  <si>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</si>
  <si>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</si>
  <si>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</si>
  <si>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</si>
  <si>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</si>
  <si>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</si>
  <si>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</si>
  <si>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</si>
  <si>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</si>
  <si>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</si>
  <si>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</si>
  <si>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</si>
  <si>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</si>
  <si>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</si>
  <si>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</si>
  <si>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</si>
  <si>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</si>
  <si>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</si>
  <si>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</si>
  <si>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</si>
  <si>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</si>
  <si>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</si>
  <si>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</si>
  <si>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</si>
  <si>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</si>
  <si>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</si>
  <si>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</si>
  <si>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</si>
  <si>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</si>
  <si>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</si>
  <si>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</si>
  <si>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</si>
  <si>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</si>
  <si>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</si>
  <si>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</si>
  <si>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</si>
  <si>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</si>
  <si>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</si>
  <si>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</si>
  <si>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</si>
  <si>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</si>
  <si>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</si>
  <si>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</si>
  <si>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</si>
  <si>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</si>
  <si>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</si>
  <si>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</si>
  <si>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</si>
  <si>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</si>
  <si>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</si>
  <si>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</si>
  <si>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</si>
  <si>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</si>
  <si>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</si>
  <si>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</si>
  <si>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</si>
  <si>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</si>
  <si>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</si>
  <si>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</si>
  <si>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</si>
  <si>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</si>
  <si>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</si>
  <si>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</si>
  <si>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</si>
  <si>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</si>
  <si>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</si>
  <si>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</si>
  <si>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</si>
  <si>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</si>
  <si>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</si>
  <si>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</si>
  <si>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</si>
  <si>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</si>
  <si>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</si>
  <si>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</si>
  <si>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</si>
  <si>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</si>
  <si>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</si>
  <si>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</si>
  <si>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</si>
  <si>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</si>
  <si>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</si>
  <si>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</si>
  <si>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</si>
  <si>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</si>
  <si>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</si>
  <si>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</si>
  <si>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</si>
  <si>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</si>
  <si>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</si>
  <si>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</si>
  <si>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</si>
  <si>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</si>
  <si>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</si>
  <si>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</si>
  <si>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</si>
  <si>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</si>
  <si>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</si>
  <si>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</si>
  <si>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</si>
  <si>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</si>
  <si>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</si>
  <si>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</si>
  <si>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</si>
  <si>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</si>
  <si>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</si>
  <si>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</si>
  <si>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</si>
  <si>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</si>
  <si>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</si>
  <si>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</si>
  <si>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</si>
  <si>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</si>
  <si>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</si>
  <si>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</si>
  <si>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</si>
  <si>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</si>
  <si>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</si>
  <si>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</si>
  <si>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</si>
  <si>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</si>
  <si>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</si>
  <si>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</si>
  <si>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</si>
  <si>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</si>
  <si>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</si>
  <si>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</si>
  <si>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</si>
  <si>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</si>
  <si>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</si>
  <si>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</si>
  <si>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</si>
  <si>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</si>
  <si>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</si>
  <si>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</si>
  <si>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</si>
  <si>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</si>
  <si>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</si>
  <si>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</si>
  <si>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</si>
  <si>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</si>
  <si>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</si>
  <si>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</si>
  <si>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</si>
  <si>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</si>
  <si>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</si>
  <si>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</si>
  <si>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</si>
  <si>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</si>
  <si>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</si>
  <si>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</si>
  <si>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</si>
  <si>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</si>
  <si>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</si>
  <si>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</si>
  <si>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</si>
  <si>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</si>
  <si>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</si>
  <si>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</si>
  <si>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</si>
  <si>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</si>
  <si>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</si>
  <si>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</si>
  <si>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</si>
  <si>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</si>
  <si>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</si>
  <si>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</si>
  <si>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</si>
  <si>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</si>
  <si>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</si>
  <si>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</si>
  <si>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</si>
  <si>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</si>
  <si>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</si>
  <si>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</si>
  <si>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</si>
  <si>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</si>
  <si>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</si>
  <si>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</si>
  <si>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</si>
  <si>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</si>
  <si>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</si>
  <si>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</si>
  <si>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</si>
  <si>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</si>
  <si>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</si>
  <si>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</si>
  <si>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</si>
  <si>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</si>
  <si>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</si>
  <si>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</si>
  <si>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</si>
  <si>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</si>
  <si>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</si>
  <si>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</si>
  <si>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</si>
  <si>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</si>
  <si>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</si>
  <si>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</si>
  <si>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</si>
  <si>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</si>
  <si>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</si>
  <si>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</si>
  <si>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</si>
  <si>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</si>
  <si>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</si>
  <si>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</si>
  <si>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</si>
  <si>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</si>
  <si>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</si>
  <si>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</si>
  <si>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</si>
  <si>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</si>
  <si>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</si>
  <si>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</si>
  <si>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</si>
  <si>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</si>
  <si>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</si>
  <si>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</si>
  <si>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</si>
  <si>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</si>
  <si>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</si>
  <si>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</si>
  <si>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</si>
  <si>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</si>
  <si>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</si>
  <si>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</si>
  <si>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</si>
  <si>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</si>
  <si>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</si>
  <si>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</si>
  <si>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</si>
  <si>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</si>
  <si>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</si>
  <si>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</si>
  <si>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</si>
  <si>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</si>
  <si>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</si>
  <si>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</si>
  <si>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</si>
  <si>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</si>
  <si>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</si>
  <si>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</si>
  <si>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</si>
  <si>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</si>
  <si>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</si>
  <si>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</si>
  <si>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</si>
  <si>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</si>
  <si>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</si>
  <si>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</si>
  <si>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</si>
  <si>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</si>
  <si>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</si>
  <si>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</si>
  <si>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</si>
  <si>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</si>
  <si>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</si>
  <si>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</si>
  <si>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</si>
  <si>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</si>
  <si>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</si>
  <si>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</si>
  <si>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</si>
  <si>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</si>
  <si>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</si>
  <si>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</si>
  <si>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</si>
  <si>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</si>
  <si>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</si>
  <si>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</si>
  <si>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</si>
  <si>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</si>
  <si>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</si>
  <si>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</si>
  <si>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</si>
  <si>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</si>
  <si>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</si>
  <si>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</si>
  <si>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</si>
  <si>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</si>
  <si>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</si>
  <si>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</si>
  <si>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</si>
  <si>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</si>
  <si>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</si>
  <si>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</si>
  <si>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</si>
  <si>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</si>
  <si>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</si>
  <si>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</si>
  <si>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</si>
  <si>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</si>
  <si>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</si>
  <si>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</si>
  <si>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</si>
  <si>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</si>
  <si>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</si>
  <si>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</si>
  <si>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</si>
  <si>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</si>
  <si>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</si>
  <si>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</si>
  <si>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</si>
  <si>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</si>
  <si>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</si>
  <si>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</si>
  <si>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</si>
  <si>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</si>
  <si>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</si>
  <si>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</si>
  <si>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</si>
  <si>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</si>
  <si>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</si>
  <si>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</si>
  <si>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</si>
  <si>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</si>
  <si>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</si>
  <si>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</si>
  <si>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</si>
  <si>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</si>
  <si>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</si>
  <si>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</si>
  <si>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</si>
  <si>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</si>
  <si>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</si>
  <si>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</si>
  <si>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</si>
  <si>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</si>
  <si>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</si>
  <si>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</si>
  <si>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</si>
  <si>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</si>
  <si>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</si>
  <si>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</si>
  <si>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</si>
  <si>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</si>
  <si>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</si>
  <si>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</si>
  <si>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</si>
  <si>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</si>
  <si>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</si>
  <si>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</si>
  <si>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</si>
  <si>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</si>
  <si>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</si>
  <si>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</si>
  <si>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</si>
  <si>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</si>
  <si>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</si>
  <si>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</si>
  <si>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</si>
  <si>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</si>
  <si>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</si>
  <si>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</si>
  <si>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</si>
  <si>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</si>
  <si>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</si>
  <si>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</si>
  <si>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</si>
  <si>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</si>
  <si>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</si>
  <si>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</si>
  <si>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</si>
  <si>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</si>
  <si>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</si>
  <si>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</si>
  <si>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</si>
  <si>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</si>
  <si>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</si>
  <si>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</si>
  <si>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</si>
  <si>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</si>
  <si>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</si>
  <si>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</si>
  <si>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</si>
  <si>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</si>
  <si>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</si>
  <si>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</si>
  <si>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</si>
  <si>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</si>
  <si>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</si>
  <si>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</si>
  <si>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</si>
  <si>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</si>
  <si>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</si>
  <si>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</si>
  <si>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</si>
  <si>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</si>
  <si>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</si>
  <si>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</si>
  <si>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</si>
  <si>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</si>
  <si>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</si>
  <si>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</si>
  <si>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</si>
  <si>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</si>
  <si>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</si>
  <si>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</si>
  <si>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</si>
  <si>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</si>
  <si>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</si>
  <si>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</si>
  <si>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</si>
  <si>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</si>
  <si>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</si>
  <si>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</si>
  <si>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</si>
  <si>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</si>
  <si>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</si>
  <si>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</si>
  <si>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</si>
  <si>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</si>
  <si>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</si>
  <si>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</si>
  <si>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</si>
  <si>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</si>
  <si>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</si>
  <si>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</si>
  <si>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</si>
  <si>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</si>
  <si>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</si>
  <si>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</si>
  <si>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</si>
  <si>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</si>
  <si>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</si>
  <si>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</si>
  <si>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</si>
  <si>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</si>
  <si>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</si>
  <si>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</si>
  <si>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</si>
  <si>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</si>
  <si>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</si>
  <si>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</si>
  <si>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</si>
  <si>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</si>
  <si>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</si>
  <si>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</si>
  <si>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</si>
  <si>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</si>
  <si>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</si>
  <si>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</si>
  <si>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</si>
  <si>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</si>
  <si>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</si>
  <si>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</si>
  <si>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</si>
  <si>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</si>
  <si>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</si>
  <si>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</si>
  <si>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</si>
  <si>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</si>
  <si>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</si>
  <si>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</si>
  <si>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</si>
  <si>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</si>
  <si>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</si>
  <si>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</si>
  <si>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</si>
  <si>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</si>
  <si>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</si>
  <si>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</si>
  <si>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</si>
  <si>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</si>
  <si>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</si>
  <si>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</si>
  <si>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</si>
  <si>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</si>
  <si>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</si>
  <si>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</si>
  <si>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</si>
  <si>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</si>
  <si>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</si>
  <si>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</si>
  <si>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</si>
  <si>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</si>
  <si>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</si>
  <si>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</si>
  <si>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</si>
  <si>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</si>
  <si>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</si>
  <si>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</si>
  <si>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</si>
  <si>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</si>
  <si>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</si>
  <si>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</si>
  <si>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</si>
  <si>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</si>
  <si>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</si>
  <si>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</si>
  <si>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</si>
  <si>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</si>
  <si>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</si>
  <si>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</si>
  <si>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</si>
  <si>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</si>
  <si>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</si>
  <si>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</si>
  <si>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</si>
  <si>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</si>
  <si>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</si>
  <si>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</si>
  <si>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</si>
  <si>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</si>
  <si>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</si>
  <si>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</si>
  <si>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</si>
  <si>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</si>
  <si>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</si>
  <si>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</si>
  <si>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</si>
  <si>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</si>
  <si>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</si>
  <si>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</si>
  <si>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</si>
  <si>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</si>
  <si>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</si>
  <si>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</si>
  <si>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</si>
  <si>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</si>
  <si>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</si>
  <si>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</si>
  <si>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</si>
  <si>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</si>
  <si>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</si>
  <si>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</si>
  <si>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</si>
  <si>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</si>
  <si>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</si>
  <si>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</si>
  <si>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</si>
  <si>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</si>
  <si>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</si>
  <si>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</si>
  <si>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</si>
  <si>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</si>
  <si>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</si>
  <si>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</si>
  <si>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</si>
  <si>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</si>
  <si>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</si>
  <si>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</si>
  <si>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</si>
  <si>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</si>
  <si>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</si>
  <si>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</si>
  <si>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</si>
  <si>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</si>
  <si>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</si>
  <si>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</si>
  <si>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</si>
  <si>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</si>
  <si>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</si>
  <si>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</si>
  <si>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</si>
  <si>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</si>
  <si>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</si>
  <si>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</si>
  <si>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</si>
  <si>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</si>
  <si>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</si>
  <si>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</si>
  <si>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</si>
  <si>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</si>
  <si>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</si>
  <si>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</si>
  <si>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</si>
  <si>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</si>
  <si>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</si>
  <si>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</si>
  <si>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</si>
  <si>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</si>
  <si>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</si>
  <si>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</si>
  <si>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</si>
  <si>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</si>
  <si>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</si>
  <si>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</si>
  <si>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</si>
  <si>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</si>
  <si>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</si>
  <si>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</si>
  <si>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</si>
  <si>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</si>
  <si>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</si>
  <si>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</si>
  <si>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</si>
  <si>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</si>
  <si>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</si>
  <si>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</si>
  <si>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</si>
  <si>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</si>
  <si>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</si>
  <si>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</si>
  <si>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</si>
  <si>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</si>
  <si>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</si>
  <si>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</si>
  <si>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</si>
  <si>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</si>
  <si>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</si>
  <si>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</si>
  <si>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</si>
  <si>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</si>
  <si>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</si>
  <si>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</si>
  <si>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</si>
  <si>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</si>
  <si>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</si>
  <si>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</si>
  <si>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</si>
  <si>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</si>
  <si>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</si>
  <si>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</si>
  <si>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</si>
  <si>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</si>
  <si>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</si>
  <si>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</si>
  <si>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</si>
  <si>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</si>
  <si>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</si>
  <si>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</si>
  <si>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</si>
  <si>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</si>
  <si>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</si>
  <si>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</si>
  <si>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</si>
  <si>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</si>
  <si>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</si>
  <si>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</si>
  <si>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</si>
  <si>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</si>
  <si>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</si>
  <si>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</si>
  <si>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</si>
  <si>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</si>
  <si>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</si>
  <si>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</si>
  <si>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</si>
  <si>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</si>
  <si>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</si>
  <si>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</si>
  <si>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</si>
  <si>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</si>
  <si>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</si>
  <si>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</si>
  <si>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</si>
  <si>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</si>
  <si>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</si>
  <si>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</si>
  <si>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</si>
  <si>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</si>
  <si>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</si>
  <si>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</si>
  <si>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</si>
  <si>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</si>
  <si>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</si>
  <si>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</si>
  <si>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</si>
  <si>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</si>
  <si>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</si>
  <si>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</si>
  <si>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</si>
  <si>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</si>
  <si>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</si>
  <si>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</si>
  <si>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</si>
  <si>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</si>
  <si>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</si>
  <si>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</si>
  <si>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</si>
  <si>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</si>
  <si>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</si>
  <si>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</si>
  <si>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</si>
  <si>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</si>
  <si>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</si>
  <si>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</si>
  <si>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</si>
  <si>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</si>
  <si>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</si>
  <si>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</si>
  <si>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</si>
  <si>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</si>
  <si>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</si>
  <si>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</si>
  <si>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</si>
  <si>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</si>
  <si>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</si>
  <si>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</si>
  <si>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</si>
  <si>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</si>
  <si>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</si>
  <si>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</si>
  <si>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</si>
  <si>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</si>
  <si>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</si>
  <si>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</si>
  <si>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</si>
  <si>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</si>
  <si>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</si>
  <si>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</si>
  <si>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</si>
  <si>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</si>
  <si>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</si>
  <si>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</si>
  <si>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</si>
  <si>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</si>
  <si>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</si>
  <si>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</si>
  <si>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</si>
  <si>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</si>
  <si>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</si>
  <si>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</si>
  <si>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</si>
  <si>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</si>
  <si>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</si>
  <si>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</si>
  <si>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</si>
  <si>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</si>
  <si>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</si>
  <si>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</si>
  <si>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</si>
  <si>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</si>
  <si>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</si>
  <si>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</si>
  <si>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</si>
  <si>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</si>
  <si>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</si>
  <si>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</si>
  <si>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</si>
  <si>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</si>
  <si>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</si>
  <si>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</si>
  <si>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</si>
  <si>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</si>
  <si>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</si>
  <si>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</si>
  <si>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</si>
  <si>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</si>
  <si>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</si>
  <si>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</si>
  <si>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</si>
  <si>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</si>
  <si>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</si>
  <si>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</si>
  <si>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</si>
  <si>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</si>
  <si>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</si>
  <si>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</si>
  <si>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</si>
  <si>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</si>
  <si>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</si>
  <si>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</si>
  <si>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</si>
  <si>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</si>
  <si>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</si>
  <si>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</si>
  <si>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</si>
  <si>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</si>
  <si>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</si>
  <si>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</si>
  <si>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</si>
  <si>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</si>
  <si>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</si>
  <si>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</si>
  <si>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</si>
  <si>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</si>
  <si>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</si>
  <si>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</si>
  <si>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</si>
  <si>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</si>
  <si>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</si>
  <si>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</si>
  <si>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</si>
  <si>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</si>
  <si>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</si>
  <si>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</si>
  <si>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</si>
  <si>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</si>
  <si>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</si>
  <si>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</si>
  <si>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</si>
  <si>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</si>
  <si>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</si>
  <si>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</si>
  <si>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</si>
  <si>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</si>
  <si>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</si>
  <si>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</si>
  <si>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</si>
  <si>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</si>
  <si>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</si>
  <si>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</si>
  <si>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</si>
  <si>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</si>
  <si>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</si>
  <si>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</si>
  <si>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</si>
  <si>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</si>
  <si>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</si>
  <si>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</si>
  <si>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</si>
  <si>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</si>
  <si>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</si>
  <si>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</si>
  <si>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</si>
  <si>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</si>
  <si>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</si>
  <si>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</si>
  <si>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</si>
  <si>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</si>
  <si>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</si>
  <si>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</si>
  <si>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</si>
  <si>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</si>
  <si>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</si>
  <si>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</si>
  <si>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</si>
  <si>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</si>
  <si>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</si>
  <si>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</si>
  <si>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</si>
  <si>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</si>
  <si>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</si>
  <si>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</si>
  <si>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</si>
  <si>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</si>
  <si>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</si>
  <si>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</si>
  <si>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</si>
  <si>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</si>
  <si>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</si>
  <si>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</si>
  <si>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</si>
  <si>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</si>
  <si>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</si>
  <si>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</si>
  <si>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</si>
  <si>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</si>
  <si>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</si>
  <si>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</si>
  <si>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</si>
  <si>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</si>
  <si>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</si>
  <si>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</si>
  <si>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</si>
  <si>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</si>
  <si>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</si>
  <si>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</si>
  <si>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</si>
  <si>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</si>
  <si>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</si>
  <si>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</si>
  <si>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</si>
  <si>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</si>
  <si>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</si>
  <si>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</si>
  <si>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</si>
  <si>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</si>
  <si>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</si>
  <si>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ХРИСТО ЛЮБОМИРОВ ЖЕЛЕВ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</si>
</sst>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43179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2629</v>
      </c>
      <c r="D6" s="675">
        <f aca="true" t="shared" si="0" ref="D6:D15">C6-E6</f>
        <v>0</v>
      </c>
      <c r="E6" s="674">
        <f>'1-Баланс'!G95</f>
        <v>2629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1582</v>
      </c>
      <c r="D7" s="675">
        <f t="shared" si="0"/>
        <v>-2470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-557</v>
      </c>
      <c r="D8" s="675">
        <f t="shared" si="0"/>
        <v>0</v>
      </c>
      <c r="E8" s="674">
        <f>ABS('2-Отчет за доходите'!C44)-ABS('2-Отчет за доходите'!G44)</f>
        <v>-557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1582</v>
      </c>
      <c r="D11" s="675">
        <f t="shared" si="0"/>
        <v>0</v>
      </c>
      <c r="E11" s="674">
        <f>'4-Отчет за собствения капитал'!L34</f>
        <v>1582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-0.2279050736497545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-0.3520859671302149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-0.5319961795606495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-0.2118676302776721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0.8320631464344039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0.39350525310410694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0.335243553008596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0.0009551098376313276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0.0009551098376313276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1.2201697453819271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0.9296310384176493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0.6618204804045511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0.39825028527957396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0.0037926675094816687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0.21262675825973176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1.6107692307692307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878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853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173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39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1943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274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2217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60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60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350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350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412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2629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-2042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276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-2318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-557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-2599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1582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192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843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449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305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53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1046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1047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487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136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644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1974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376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3654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3674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3674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-60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-60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3614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2444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2444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613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280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3057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617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3057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617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557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557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2308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-556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-2240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444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63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49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275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275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276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276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-2317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-2317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-557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-2875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-2875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2139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2139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-557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1582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1582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1205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3953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190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66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57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39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5510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5510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1205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3955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190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66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59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39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5514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5514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1205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3955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190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66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59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39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5514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5514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278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2518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20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66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44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2926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2926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49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584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647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647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327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3102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28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66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48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3571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3571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327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3102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28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66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48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3571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3571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878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853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162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11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39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1943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1943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350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350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350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350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350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350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1035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192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449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305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36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53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1046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1046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1035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192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449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305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36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53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1046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1046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1035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192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449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305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36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36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53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11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1046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1046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A100" sqref="A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878</v>
      </c>
      <c r="D13" s="196">
        <v>927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853</v>
      </c>
      <c r="D14" s="196">
        <v>1435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173</v>
      </c>
      <c r="D15" s="196">
        <v>183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>
        <v>39</v>
      </c>
      <c r="D19" s="196">
        <v>39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1943</v>
      </c>
      <c r="D20" s="598">
        <f>SUM(D12:D19)</f>
        <v>2584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-2042</v>
      </c>
      <c r="H28" s="596">
        <f>SUM(H29:H31)</f>
        <v>-1134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276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-2318</v>
      </c>
      <c r="H30" s="196">
        <v>-1409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-557</v>
      </c>
      <c r="H33" s="196">
        <v>-908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-2599</v>
      </c>
      <c r="H34" s="598">
        <f>H28+H32+H33</f>
        <v>-2042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1582</v>
      </c>
      <c r="H37" s="600">
        <f>H26+H18+H34</f>
        <v>2139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274</v>
      </c>
      <c r="D55" s="479">
        <v>214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2217</v>
      </c>
      <c r="D56" s="602">
        <f>D20+D21+D22+D28+D33+D46+D52+D54+D55</f>
        <v>2798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60</v>
      </c>
      <c r="D59" s="196">
        <v>81</v>
      </c>
      <c r="E59" s="201" t="s">
        <v>180</v>
      </c>
      <c r="F59" s="486" t="s">
        <v>181</v>
      </c>
      <c r="G59" s="197">
        <v>192</v>
      </c>
      <c r="H59" s="196">
        <v>128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843</v>
      </c>
      <c r="H61" s="596">
        <f>SUM(H62:H68)</f>
        <v>841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449</v>
      </c>
      <c r="H64" s="196">
        <v>468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60</v>
      </c>
      <c r="D65" s="598">
        <f>SUM(D59:D64)</f>
        <v>81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305</v>
      </c>
      <c r="H66" s="196">
        <v>274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53</v>
      </c>
      <c r="H67" s="196">
        <v>74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36</v>
      </c>
      <c r="H68" s="196">
        <v>25</v>
      </c>
    </row>
    <row r="69" spans="1:8" ht="15.75">
      <c r="A69" s="89" t="s">
        <v>210</v>
      </c>
      <c r="B69" s="91" t="s">
        <v>211</v>
      </c>
      <c r="C69" s="197">
        <v>350</v>
      </c>
      <c r="D69" s="196">
        <v>244</v>
      </c>
      <c r="E69" s="201" t="s">
        <v>79</v>
      </c>
      <c r="F69" s="93" t="s">
        <v>216</v>
      </c>
      <c r="G69" s="197">
        <v>11</v>
      </c>
      <c r="H69" s="196">
        <v>15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1046</v>
      </c>
      <c r="H71" s="598">
        <f>H59+H60+H61+H69+H70</f>
        <v>984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350</v>
      </c>
      <c r="D76" s="598">
        <f>SUM(D68:D75)</f>
        <v>246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</v>
      </c>
      <c r="H77" s="479">
        <v>3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1047</v>
      </c>
      <c r="H79" s="600">
        <f>H71+H73+H75+H77</f>
        <v>987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412</v>
      </c>
      <c r="D94" s="602">
        <f>D65+D76+D85+D92+D93</f>
        <v>328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2629</v>
      </c>
      <c r="D95" s="604">
        <f>D94+D56</f>
        <v>3126</v>
      </c>
      <c r="E95" s="229" t="s">
        <v>942</v>
      </c>
      <c r="F95" s="489" t="s">
        <v>268</v>
      </c>
      <c r="G95" s="603">
        <f>G37+G40+G56+G79</f>
        <v>2629</v>
      </c>
      <c r="H95" s="604">
        <f>H37+H40+H56+H79</f>
        <v>3126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43179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9" sqref="G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487</v>
      </c>
      <c r="D12" s="317">
        <v>531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136</v>
      </c>
      <c r="D13" s="317">
        <v>125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644</v>
      </c>
      <c r="D14" s="317">
        <v>654</v>
      </c>
      <c r="E14" s="245" t="s">
        <v>285</v>
      </c>
      <c r="F14" s="240" t="s">
        <v>286</v>
      </c>
      <c r="G14" s="316">
        <v>2444</v>
      </c>
      <c r="H14" s="317">
        <v>2431</v>
      </c>
    </row>
    <row r="15" spans="1:8" ht="15.75">
      <c r="A15" s="194" t="s">
        <v>287</v>
      </c>
      <c r="B15" s="190" t="s">
        <v>288</v>
      </c>
      <c r="C15" s="316">
        <v>1974</v>
      </c>
      <c r="D15" s="317">
        <v>2017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376</v>
      </c>
      <c r="D16" s="317">
        <v>379</v>
      </c>
      <c r="E16" s="236" t="s">
        <v>52</v>
      </c>
      <c r="F16" s="264" t="s">
        <v>292</v>
      </c>
      <c r="G16" s="628">
        <f>SUM(G12:G15)</f>
        <v>2444</v>
      </c>
      <c r="H16" s="629">
        <f>SUM(H12:H15)</f>
        <v>2431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613</v>
      </c>
      <c r="H18" s="640">
        <v>385</v>
      </c>
    </row>
    <row r="19" spans="1:8" ht="15.75">
      <c r="A19" s="194" t="s">
        <v>299</v>
      </c>
      <c r="B19" s="190" t="s">
        <v>300</v>
      </c>
      <c r="C19" s="316">
        <v>37</v>
      </c>
      <c r="D19" s="317">
        <v>92</v>
      </c>
      <c r="E19" s="194" t="s">
        <v>301</v>
      </c>
      <c r="F19" s="237" t="s">
        <v>302</v>
      </c>
      <c r="G19" s="316">
        <v>280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3654</v>
      </c>
      <c r="D22" s="629">
        <f>SUM(D12:D18)+D19</f>
        <v>3798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</v>
      </c>
      <c r="D29" s="629">
        <f>SUM(D25:D28)</f>
        <v>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3674</v>
      </c>
      <c r="D31" s="635">
        <f>D29+D22</f>
        <v>3809</v>
      </c>
      <c r="E31" s="251" t="s">
        <v>824</v>
      </c>
      <c r="F31" s="266" t="s">
        <v>331</v>
      </c>
      <c r="G31" s="253">
        <f>G16+G18+G27</f>
        <v>3057</v>
      </c>
      <c r="H31" s="254">
        <f>H16+H18+H27</f>
        <v>2816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617</v>
      </c>
      <c r="H33" s="629">
        <f>IF((D31-H31)&gt;0,D31-H31,0)</f>
        <v>993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3674</v>
      </c>
      <c r="D36" s="637">
        <f>D31-D34+D35</f>
        <v>3809</v>
      </c>
      <c r="E36" s="262" t="s">
        <v>346</v>
      </c>
      <c r="F36" s="256" t="s">
        <v>347</v>
      </c>
      <c r="G36" s="267">
        <f>G35-G34+G31</f>
        <v>3057</v>
      </c>
      <c r="H36" s="268">
        <f>H35-H34+H31</f>
        <v>2816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617</v>
      </c>
      <c r="H37" s="254">
        <f>IF((D36-H36)&gt;0,D36-H36,0)</f>
        <v>993</v>
      </c>
    </row>
    <row r="38" spans="1:8" ht="15.75">
      <c r="A38" s="234" t="s">
        <v>352</v>
      </c>
      <c r="B38" s="238" t="s">
        <v>353</v>
      </c>
      <c r="C38" s="628">
        <f>C39+C40+C41</f>
        <v>-60</v>
      </c>
      <c r="D38" s="629">
        <f>D39+D40+D41</f>
        <v>-85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-60</v>
      </c>
      <c r="D40" s="317">
        <v>-85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557</v>
      </c>
      <c r="H42" s="244">
        <f>IF(H37&gt;0,IF(D38+H37&lt;0,0,D38+H37),IF(D37-D38&lt;0,D38-D37,0))</f>
        <v>908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557</v>
      </c>
      <c r="H44" s="268">
        <f>IF(D42=0,IF(H42-H43&gt;0,H42-H43+D43,0),IF(D42-D43&lt;0,D43-D42+H43,0))</f>
        <v>908</v>
      </c>
    </row>
    <row r="45" spans="1:8" ht="16.5" thickBot="1">
      <c r="A45" s="270" t="s">
        <v>371</v>
      </c>
      <c r="B45" s="271" t="s">
        <v>372</v>
      </c>
      <c r="C45" s="630">
        <f>C36+C38+C42</f>
        <v>3614</v>
      </c>
      <c r="D45" s="631">
        <f>D36+D38+D42</f>
        <v>3724</v>
      </c>
      <c r="E45" s="270" t="s">
        <v>373</v>
      </c>
      <c r="F45" s="272" t="s">
        <v>374</v>
      </c>
      <c r="G45" s="630">
        <f>G42+G36</f>
        <v>3614</v>
      </c>
      <c r="H45" s="631">
        <f>H42+H36</f>
        <v>3724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43179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2308</v>
      </c>
      <c r="D11" s="196">
        <v>2467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-556</v>
      </c>
      <c r="D12" s="196">
        <v>-530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-2240</v>
      </c>
      <c r="D14" s="196">
        <v>-2304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444</v>
      </c>
      <c r="D20" s="196">
        <v>249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-44</v>
      </c>
      <c r="D21" s="659">
        <f>SUM(D11:D20)</f>
        <v>-118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</v>
      </c>
      <c r="D33" s="659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63</v>
      </c>
      <c r="D37" s="196">
        <v>128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-14</v>
      </c>
      <c r="D42" s="196">
        <v>-10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49</v>
      </c>
      <c r="D43" s="661">
        <f>SUM(D35:D42)</f>
        <v>117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43179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275</v>
      </c>
      <c r="J13" s="584">
        <f>'1-Баланс'!H30+'1-Баланс'!H33</f>
        <v>-2317</v>
      </c>
      <c r="K13" s="585"/>
      <c r="L13" s="584">
        <f>SUM(C13:K13)</f>
        <v>2139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275</v>
      </c>
      <c r="J17" s="653">
        <f t="shared" si="2"/>
        <v>-2317</v>
      </c>
      <c r="K17" s="653">
        <f t="shared" si="2"/>
        <v>0</v>
      </c>
      <c r="L17" s="584">
        <f t="shared" si="1"/>
        <v>2139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-557</v>
      </c>
      <c r="K18" s="585"/>
      <c r="L18" s="584">
        <f t="shared" si="1"/>
        <v>-557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>
        <v>-1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276</v>
      </c>
      <c r="J31" s="653">
        <f t="shared" si="6"/>
        <v>-2875</v>
      </c>
      <c r="K31" s="653">
        <f t="shared" si="6"/>
        <v>0</v>
      </c>
      <c r="L31" s="584">
        <f t="shared" si="1"/>
        <v>1582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276</v>
      </c>
      <c r="J34" s="587">
        <f t="shared" si="7"/>
        <v>-2875</v>
      </c>
      <c r="K34" s="587">
        <f t="shared" si="7"/>
        <v>0</v>
      </c>
      <c r="L34" s="651">
        <f t="shared" si="1"/>
        <v>1582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43179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43179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M15" sqref="M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1205</v>
      </c>
      <c r="E12" s="328"/>
      <c r="F12" s="328"/>
      <c r="G12" s="329">
        <f aca="true" t="shared" si="2" ref="G12:G41">D12+E12-F12</f>
        <v>1205</v>
      </c>
      <c r="H12" s="328"/>
      <c r="I12" s="328"/>
      <c r="J12" s="329">
        <f aca="true" t="shared" si="3" ref="J12:J41">G12+H12-I12</f>
        <v>1205</v>
      </c>
      <c r="K12" s="328">
        <v>278</v>
      </c>
      <c r="L12" s="328">
        <v>49</v>
      </c>
      <c r="M12" s="328"/>
      <c r="N12" s="329">
        <f aca="true" t="shared" si="4" ref="N12:N41">K12+L12-M12</f>
        <v>327</v>
      </c>
      <c r="O12" s="328"/>
      <c r="P12" s="328"/>
      <c r="Q12" s="329">
        <f t="shared" si="0"/>
        <v>327</v>
      </c>
      <c r="R12" s="340">
        <f t="shared" si="1"/>
        <v>878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3953</v>
      </c>
      <c r="E13" s="328">
        <v>2</v>
      </c>
      <c r="F13" s="328"/>
      <c r="G13" s="329">
        <f t="shared" si="2"/>
        <v>3955</v>
      </c>
      <c r="H13" s="328"/>
      <c r="I13" s="328"/>
      <c r="J13" s="329">
        <f t="shared" si="3"/>
        <v>3955</v>
      </c>
      <c r="K13" s="328">
        <v>2518</v>
      </c>
      <c r="L13" s="328">
        <v>584</v>
      </c>
      <c r="M13" s="328"/>
      <c r="N13" s="329">
        <f t="shared" si="4"/>
        <v>3102</v>
      </c>
      <c r="O13" s="328"/>
      <c r="P13" s="328"/>
      <c r="Q13" s="329">
        <f t="shared" si="0"/>
        <v>3102</v>
      </c>
      <c r="R13" s="340">
        <f t="shared" si="1"/>
        <v>853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190</v>
      </c>
      <c r="E14" s="328"/>
      <c r="F14" s="328"/>
      <c r="G14" s="329">
        <f t="shared" si="2"/>
        <v>190</v>
      </c>
      <c r="H14" s="328"/>
      <c r="I14" s="328"/>
      <c r="J14" s="329">
        <f t="shared" si="3"/>
        <v>190</v>
      </c>
      <c r="K14" s="328">
        <v>20</v>
      </c>
      <c r="L14" s="328">
        <v>8</v>
      </c>
      <c r="M14" s="328"/>
      <c r="N14" s="329">
        <f t="shared" si="4"/>
        <v>28</v>
      </c>
      <c r="O14" s="328"/>
      <c r="P14" s="328"/>
      <c r="Q14" s="329">
        <f t="shared" si="0"/>
        <v>28</v>
      </c>
      <c r="R14" s="340">
        <f t="shared" si="1"/>
        <v>162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66</v>
      </c>
      <c r="E15" s="328"/>
      <c r="F15" s="328"/>
      <c r="G15" s="329">
        <f t="shared" si="2"/>
        <v>66</v>
      </c>
      <c r="H15" s="328"/>
      <c r="I15" s="328"/>
      <c r="J15" s="329">
        <f t="shared" si="3"/>
        <v>66</v>
      </c>
      <c r="K15" s="328">
        <v>66</v>
      </c>
      <c r="L15" s="328"/>
      <c r="M15" s="328"/>
      <c r="N15" s="329">
        <f t="shared" si="4"/>
        <v>66</v>
      </c>
      <c r="O15" s="328"/>
      <c r="P15" s="328"/>
      <c r="Q15" s="329">
        <f t="shared" si="0"/>
        <v>66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57</v>
      </c>
      <c r="E16" s="328">
        <v>4</v>
      </c>
      <c r="F16" s="328">
        <v>2</v>
      </c>
      <c r="G16" s="329">
        <f t="shared" si="2"/>
        <v>59</v>
      </c>
      <c r="H16" s="328"/>
      <c r="I16" s="328"/>
      <c r="J16" s="329">
        <f t="shared" si="3"/>
        <v>59</v>
      </c>
      <c r="K16" s="328">
        <v>44</v>
      </c>
      <c r="L16" s="328">
        <v>6</v>
      </c>
      <c r="M16" s="328">
        <v>2</v>
      </c>
      <c r="N16" s="329">
        <f t="shared" si="4"/>
        <v>48</v>
      </c>
      <c r="O16" s="328"/>
      <c r="P16" s="328"/>
      <c r="Q16" s="329">
        <f t="shared" si="0"/>
        <v>48</v>
      </c>
      <c r="R16" s="340">
        <f t="shared" si="1"/>
        <v>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39</v>
      </c>
      <c r="E18" s="328"/>
      <c r="F18" s="328"/>
      <c r="G18" s="329">
        <f t="shared" si="2"/>
        <v>39</v>
      </c>
      <c r="H18" s="328"/>
      <c r="I18" s="328"/>
      <c r="J18" s="329">
        <f t="shared" si="3"/>
        <v>39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5510</v>
      </c>
      <c r="E19" s="330">
        <f>SUM(E11:E18)</f>
        <v>6</v>
      </c>
      <c r="F19" s="330">
        <f>SUM(F11:F18)</f>
        <v>2</v>
      </c>
      <c r="G19" s="329">
        <f t="shared" si="2"/>
        <v>5514</v>
      </c>
      <c r="H19" s="330">
        <f>SUM(H11:H18)</f>
        <v>0</v>
      </c>
      <c r="I19" s="330">
        <f>SUM(I11:I18)</f>
        <v>0</v>
      </c>
      <c r="J19" s="329">
        <f t="shared" si="3"/>
        <v>5514</v>
      </c>
      <c r="K19" s="330">
        <f>SUM(K11:K18)</f>
        <v>2926</v>
      </c>
      <c r="L19" s="330">
        <f>SUM(L11:L18)</f>
        <v>647</v>
      </c>
      <c r="M19" s="330">
        <f>SUM(M11:M18)</f>
        <v>2</v>
      </c>
      <c r="N19" s="329">
        <f t="shared" si="4"/>
        <v>3571</v>
      </c>
      <c r="O19" s="330">
        <f>SUM(O11:O18)</f>
        <v>0</v>
      </c>
      <c r="P19" s="330">
        <f>SUM(P11:P18)</f>
        <v>0</v>
      </c>
      <c r="Q19" s="329">
        <f t="shared" si="0"/>
        <v>3571</v>
      </c>
      <c r="R19" s="340">
        <f t="shared" si="1"/>
        <v>1943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5510</v>
      </c>
      <c r="E42" s="349">
        <f>E19+E20+E21+E27+E40+E41</f>
        <v>6</v>
      </c>
      <c r="F42" s="349">
        <f aca="true" t="shared" si="11" ref="F42:R42">F19+F20+F21+F27+F40+F41</f>
        <v>2</v>
      </c>
      <c r="G42" s="349">
        <f t="shared" si="11"/>
        <v>5514</v>
      </c>
      <c r="H42" s="349">
        <f t="shared" si="11"/>
        <v>0</v>
      </c>
      <c r="I42" s="349">
        <f t="shared" si="11"/>
        <v>0</v>
      </c>
      <c r="J42" s="349">
        <f t="shared" si="11"/>
        <v>5514</v>
      </c>
      <c r="K42" s="349">
        <f t="shared" si="11"/>
        <v>2926</v>
      </c>
      <c r="L42" s="349">
        <f t="shared" si="11"/>
        <v>647</v>
      </c>
      <c r="M42" s="349">
        <f t="shared" si="11"/>
        <v>2</v>
      </c>
      <c r="N42" s="349">
        <f t="shared" si="11"/>
        <v>3571</v>
      </c>
      <c r="O42" s="349">
        <f t="shared" si="11"/>
        <v>0</v>
      </c>
      <c r="P42" s="349">
        <f t="shared" si="11"/>
        <v>0</v>
      </c>
      <c r="Q42" s="349">
        <f t="shared" si="11"/>
        <v>3571</v>
      </c>
      <c r="R42" s="350">
        <f t="shared" si="11"/>
        <v>1943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43179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350</v>
      </c>
      <c r="D30" s="368">
        <v>350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350</v>
      </c>
      <c r="D45" s="438">
        <f>D26+D30+D31+D33+D32+D34+D35+D40</f>
        <v>350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350</v>
      </c>
      <c r="D46" s="444">
        <f>D45+D23+D21+D11</f>
        <v>350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1035</v>
      </c>
      <c r="D87" s="134">
        <f>SUM(D88:D92)+D96</f>
        <v>1035</v>
      </c>
      <c r="E87" s="134">
        <f>SUM(E88:E92)+E96</f>
        <v>0</v>
      </c>
      <c r="F87" s="397">
        <f>SUM(F88:F92)+F96</f>
        <v>1035</v>
      </c>
    </row>
    <row r="88" spans="1:6" ht="15.75">
      <c r="A88" s="370" t="s">
        <v>719</v>
      </c>
      <c r="B88" s="135" t="s">
        <v>720</v>
      </c>
      <c r="C88" s="197">
        <v>192</v>
      </c>
      <c r="D88" s="197">
        <v>192</v>
      </c>
      <c r="E88" s="136">
        <f t="shared" si="1"/>
        <v>0</v>
      </c>
      <c r="F88" s="196">
        <v>192</v>
      </c>
    </row>
    <row r="89" spans="1:6" ht="15.75">
      <c r="A89" s="370" t="s">
        <v>721</v>
      </c>
      <c r="B89" s="135" t="s">
        <v>722</v>
      </c>
      <c r="C89" s="197">
        <v>449</v>
      </c>
      <c r="D89" s="197">
        <v>449</v>
      </c>
      <c r="E89" s="136">
        <f t="shared" si="1"/>
        <v>0</v>
      </c>
      <c r="F89" s="196">
        <v>449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305</v>
      </c>
      <c r="D91" s="197">
        <v>305</v>
      </c>
      <c r="E91" s="136">
        <f t="shared" si="1"/>
        <v>0</v>
      </c>
      <c r="F91" s="196">
        <v>305</v>
      </c>
    </row>
    <row r="92" spans="1:6" ht="15.75">
      <c r="A92" s="370" t="s">
        <v>727</v>
      </c>
      <c r="B92" s="135" t="s">
        <v>728</v>
      </c>
      <c r="C92" s="138">
        <f>SUM(C93:C95)</f>
        <v>36</v>
      </c>
      <c r="D92" s="138">
        <f>SUM(D93:D95)</f>
        <v>36</v>
      </c>
      <c r="E92" s="138">
        <f>SUM(E93:E95)</f>
        <v>0</v>
      </c>
      <c r="F92" s="398">
        <f>SUM(F93:F95)</f>
        <v>36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36</v>
      </c>
      <c r="D95" s="197">
        <v>36</v>
      </c>
      <c r="E95" s="136">
        <f t="shared" si="1"/>
        <v>0</v>
      </c>
      <c r="F95" s="196">
        <v>36</v>
      </c>
    </row>
    <row r="96" spans="1:6" ht="15.75">
      <c r="A96" s="370" t="s">
        <v>733</v>
      </c>
      <c r="B96" s="135" t="s">
        <v>734</v>
      </c>
      <c r="C96" s="197">
        <v>53</v>
      </c>
      <c r="D96" s="197">
        <v>53</v>
      </c>
      <c r="E96" s="136">
        <f t="shared" si="1"/>
        <v>0</v>
      </c>
      <c r="F96" s="196">
        <v>53</v>
      </c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>
        <v>11</v>
      </c>
    </row>
    <row r="98" spans="1:6" ht="16.5" thickBot="1">
      <c r="A98" s="384" t="s">
        <v>737</v>
      </c>
      <c r="B98" s="385" t="s">
        <v>738</v>
      </c>
      <c r="C98" s="433">
        <f>C87+C82+C77+C73+C97</f>
        <v>1046</v>
      </c>
      <c r="D98" s="433">
        <f>D87+D82+D77+D73+D97</f>
        <v>1046</v>
      </c>
      <c r="E98" s="433">
        <f>E87+E82+E77+E73+E97</f>
        <v>0</v>
      </c>
      <c r="F98" s="434">
        <f>F87+F82+F77+F73+F97</f>
        <v>1046</v>
      </c>
    </row>
    <row r="99" spans="1:6" ht="16.5" thickBot="1">
      <c r="A99" s="412" t="s">
        <v>739</v>
      </c>
      <c r="B99" s="413" t="s">
        <v>740</v>
      </c>
      <c r="C99" s="427">
        <f>C98+C70+C68</f>
        <v>1046</v>
      </c>
      <c r="D99" s="427">
        <f>D98+D70+D68</f>
        <v>1046</v>
      </c>
      <c r="E99" s="427">
        <f>E98+E70+E68</f>
        <v>0</v>
      </c>
      <c r="F99" s="428">
        <f>F98+F70+F68</f>
        <v>1046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43179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43179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BizNav</cp:lastModifiedBy>
  <cp:lastPrinted>2018-03-27T06:16:01Z</cp:lastPrinted>
  <dcterms:created xsi:type="dcterms:W3CDTF">2006-09-16T00:00:00Z</dcterms:created>
  <dcterms:modified xsi:type="dcterms:W3CDTF">2018-03-27T06:16:53Z</dcterms:modified>
  <cp:category/>
  <cp:version/>
  <cp:contentType/>
  <cp:contentStatus/>
</cp:coreProperties>
</file>