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Individual\122025\FSC\"/>
    </mc:Choice>
  </mc:AlternateContent>
  <xr:revisionPtr revIDLastSave="0" documentId="13_ncr:1_{4B65AB72-0627-4903-A4A8-762C222C77F9}" xr6:coauthVersionLast="47" xr6:coauthVersionMax="47" xr10:uidLastSave="{00000000-0000-0000-0000-000000000000}"/>
  <bookViews>
    <workbookView xWindow="14310" yWindow="0" windowWidth="14130" windowHeight="15480" tabRatio="814" activeTab="2" xr2:uid="{C2B6D790-50C9-40A2-B7D1-2825BC868236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9" l="1"/>
  <c r="C70" i="9"/>
  <c r="B35" i="10" l="1"/>
  <c r="B115" i="9"/>
  <c r="C50" i="8"/>
  <c r="B155" i="11"/>
  <c r="B42" i="7"/>
  <c r="B58" i="6"/>
  <c r="B54" i="5"/>
  <c r="B102" i="4"/>
  <c r="D91" i="9"/>
  <c r="D90" i="9"/>
  <c r="D89" i="9"/>
  <c r="H1083" i="2" s="1"/>
  <c r="C84" i="9"/>
  <c r="D84" i="9" s="1"/>
  <c r="E84" i="9" s="1"/>
  <c r="H1121" i="2" s="1"/>
  <c r="C44" i="9"/>
  <c r="C40" i="9" s="1"/>
  <c r="H937" i="2" s="1"/>
  <c r="J13" i="7"/>
  <c r="H372" i="2" s="1"/>
  <c r="D75" i="4"/>
  <c r="C91" i="9"/>
  <c r="C90" i="9"/>
  <c r="H1040" i="2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AA3" i="1"/>
  <c r="B153" i="11"/>
  <c r="AA2" i="1"/>
  <c r="B98" i="4" s="1"/>
  <c r="AA1" i="1"/>
  <c r="C16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8" i="11" s="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31" i="11" s="1"/>
  <c r="H1333" i="2" s="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14" i="11" s="1"/>
  <c r="H1332" i="2" s="1"/>
  <c r="F106" i="11"/>
  <c r="F105" i="11"/>
  <c r="F104" i="11"/>
  <c r="F103" i="11"/>
  <c r="F102" i="11"/>
  <c r="F101" i="11"/>
  <c r="F100" i="11"/>
  <c r="F99" i="11"/>
  <c r="E97" i="11"/>
  <c r="E149" i="11" s="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97" i="11" s="1"/>
  <c r="H1331" i="2" s="1"/>
  <c r="F87" i="11"/>
  <c r="F86" i="11"/>
  <c r="F85" i="11"/>
  <c r="F84" i="11"/>
  <c r="F83" i="11"/>
  <c r="F82" i="11"/>
  <c r="E78" i="11"/>
  <c r="H1319" i="2" s="1"/>
  <c r="C78" i="11"/>
  <c r="H1299" i="2"/>
  <c r="F77" i="11"/>
  <c r="F76" i="11"/>
  <c r="F75" i="11"/>
  <c r="F74" i="11"/>
  <c r="F73" i="11"/>
  <c r="F72" i="11"/>
  <c r="F71" i="11"/>
  <c r="F78" i="11" s="1"/>
  <c r="F70" i="11"/>
  <c r="F69" i="11"/>
  <c r="F68" i="11"/>
  <c r="F67" i="11"/>
  <c r="F66" i="11"/>
  <c r="F65" i="11"/>
  <c r="F64" i="11"/>
  <c r="F63" i="11"/>
  <c r="E61" i="11"/>
  <c r="H1318" i="2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1" i="9"/>
  <c r="H1128" i="2" s="1"/>
  <c r="E90" i="9"/>
  <c r="H1127" i="2" s="1"/>
  <c r="E86" i="9"/>
  <c r="H1123" i="2"/>
  <c r="E85" i="9"/>
  <c r="H1122" i="2"/>
  <c r="E83" i="9"/>
  <c r="H1120" i="2"/>
  <c r="F82" i="9"/>
  <c r="F98" i="9" s="1"/>
  <c r="H1162" i="2"/>
  <c r="E81" i="9"/>
  <c r="H1118" i="2"/>
  <c r="E80" i="9"/>
  <c r="H1117" i="2" s="1"/>
  <c r="E79" i="9"/>
  <c r="H1116" i="2" s="1"/>
  <c r="F77" i="9"/>
  <c r="H1157" i="2" s="1"/>
  <c r="C77" i="9"/>
  <c r="H1028" i="2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3" i="9"/>
  <c r="H1004" i="2" s="1"/>
  <c r="E42" i="9"/>
  <c r="H1003" i="2"/>
  <c r="E41" i="9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H577" i="2" s="1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I13" i="7"/>
  <c r="H350" i="2" s="1"/>
  <c r="G13" i="7"/>
  <c r="H306" i="2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/>
  <c r="H69" i="2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C46" i="4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/>
  <c r="H86" i="2" s="1"/>
  <c r="D20" i="4"/>
  <c r="C20" i="4"/>
  <c r="H11" i="2"/>
  <c r="H18" i="4"/>
  <c r="C13" i="7" s="1"/>
  <c r="G18" i="4"/>
  <c r="H79" i="2" s="1"/>
  <c r="E7" i="14"/>
  <c r="K41" i="8"/>
  <c r="H698" i="2"/>
  <c r="H562" i="2"/>
  <c r="H945" i="2"/>
  <c r="H1192" i="2"/>
  <c r="F87" i="9"/>
  <c r="H771" i="2"/>
  <c r="Q22" i="8"/>
  <c r="H861" i="2" s="1"/>
  <c r="H773" i="2"/>
  <c r="H1133" i="2"/>
  <c r="E35" i="9"/>
  <c r="H996" i="2" s="1"/>
  <c r="H561" i="2"/>
  <c r="H565" i="2"/>
  <c r="C21" i="9"/>
  <c r="H921" i="2" s="1"/>
  <c r="H918" i="2"/>
  <c r="H1130" i="2"/>
  <c r="G17" i="7"/>
  <c r="G31" i="7" s="1"/>
  <c r="C75" i="2"/>
  <c r="C43" i="2"/>
  <c r="C37" i="2"/>
  <c r="C27" i="2"/>
  <c r="C1249" i="2"/>
  <c r="C1224" i="2"/>
  <c r="C1141" i="2"/>
  <c r="C1122" i="2"/>
  <c r="C1055" i="2"/>
  <c r="C1049" i="2"/>
  <c r="C979" i="2"/>
  <c r="C963" i="2"/>
  <c r="C904" i="2"/>
  <c r="C882" i="2"/>
  <c r="C821" i="2"/>
  <c r="C814" i="2"/>
  <c r="C746" i="2"/>
  <c r="C720" i="2"/>
  <c r="C607" i="2"/>
  <c r="C561" i="2"/>
  <c r="C435" i="2"/>
  <c r="C409" i="2"/>
  <c r="C297" i="2"/>
  <c r="C272" i="2"/>
  <c r="C185" i="2"/>
  <c r="C719" i="2"/>
  <c r="C644" i="2"/>
  <c r="C634" i="2"/>
  <c r="C567" i="2"/>
  <c r="C549" i="2"/>
  <c r="C489" i="2"/>
  <c r="C471" i="2"/>
  <c r="C404" i="2"/>
  <c r="C397" i="2"/>
  <c r="C338" i="2"/>
  <c r="C313" i="2"/>
  <c r="C292" i="2"/>
  <c r="C230" i="2"/>
  <c r="C205" i="2"/>
  <c r="H82" i="2"/>
  <c r="H772" i="2"/>
  <c r="H1193" i="2"/>
  <c r="F107" i="9"/>
  <c r="H1195" i="2" s="1"/>
  <c r="H438" i="2"/>
  <c r="M17" i="7"/>
  <c r="H442" i="2" s="1"/>
  <c r="H228" i="2"/>
  <c r="L23" i="7"/>
  <c r="H426" i="2" s="1"/>
  <c r="H1002" i="2"/>
  <c r="H552" i="2"/>
  <c r="J12" i="8"/>
  <c r="H642" i="2"/>
  <c r="D17" i="7"/>
  <c r="H244" i="2" s="1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J40" i="8"/>
  <c r="H667" i="2" s="1"/>
  <c r="B50" i="5"/>
  <c r="B38" i="7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C1281" i="2"/>
  <c r="C179" i="2"/>
  <c r="C366" i="2"/>
  <c r="C657" i="2"/>
  <c r="C1143" i="2"/>
  <c r="C32" i="2"/>
  <c r="C246" i="2"/>
  <c r="C370" i="2"/>
  <c r="C1082" i="2"/>
  <c r="C1201" i="2"/>
  <c r="H476" i="2"/>
  <c r="G28" i="8"/>
  <c r="Q17" i="8"/>
  <c r="H857" i="2" s="1"/>
  <c r="N19" i="8"/>
  <c r="H769" i="2" s="1"/>
  <c r="C93" i="2"/>
  <c r="C113" i="2"/>
  <c r="C10" i="2"/>
  <c r="C1323" i="2"/>
  <c r="C1210" i="2"/>
  <c r="C74" i="2"/>
  <c r="C28" i="2"/>
  <c r="C1333" i="2"/>
  <c r="C1317" i="2"/>
  <c r="C1176" i="2"/>
  <c r="C1148" i="2"/>
  <c r="C1136" i="2"/>
  <c r="C1028" i="2"/>
  <c r="C1000" i="2"/>
  <c r="C996" i="2"/>
  <c r="C883" i="2"/>
  <c r="C855" i="2"/>
  <c r="C847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H566" i="2"/>
  <c r="Q19" i="8"/>
  <c r="H859" i="2"/>
  <c r="H853" i="2"/>
  <c r="H398" i="2"/>
  <c r="H818" i="2"/>
  <c r="E89" i="9" l="1"/>
  <c r="H1126" i="2" s="1"/>
  <c r="D3" i="12"/>
  <c r="H1035" i="2"/>
  <c r="C82" i="9"/>
  <c r="H1033" i="2" s="1"/>
  <c r="G34" i="4"/>
  <c r="H93" i="2" s="1"/>
  <c r="H58" i="2"/>
  <c r="B111" i="9"/>
  <c r="B54" i="6"/>
  <c r="C938" i="2"/>
  <c r="C200" i="2"/>
  <c r="C936" i="2"/>
  <c r="C1254" i="2"/>
  <c r="C617" i="2"/>
  <c r="C434" i="2"/>
  <c r="C678" i="2"/>
  <c r="C488" i="2"/>
  <c r="C926" i="2"/>
  <c r="C1165" i="2"/>
  <c r="C797" i="2"/>
  <c r="C940" i="2"/>
  <c r="C1084" i="2"/>
  <c r="C1247" i="2"/>
  <c r="C149" i="2"/>
  <c r="C1258" i="2"/>
  <c r="C70" i="2"/>
  <c r="C107" i="2"/>
  <c r="C857" i="2"/>
  <c r="C1264" i="2"/>
  <c r="C935" i="2"/>
  <c r="C598" i="2"/>
  <c r="C257" i="2"/>
  <c r="C354" i="2"/>
  <c r="C443" i="2"/>
  <c r="C517" i="2"/>
  <c r="C600" i="2"/>
  <c r="C688" i="2"/>
  <c r="C225" i="2"/>
  <c r="C347" i="2"/>
  <c r="C510" i="2"/>
  <c r="C654" i="2"/>
  <c r="C774" i="2"/>
  <c r="C860" i="2"/>
  <c r="C933" i="2"/>
  <c r="C1011" i="2"/>
  <c r="C1093" i="2"/>
  <c r="C1169" i="2"/>
  <c r="C1298" i="2"/>
  <c r="C137" i="2"/>
  <c r="C1052" i="2"/>
  <c r="C50" i="2"/>
  <c r="C765" i="2"/>
  <c r="C793" i="2"/>
  <c r="C160" i="2"/>
  <c r="C1285" i="2"/>
  <c r="C251" i="2"/>
  <c r="C211" i="2"/>
  <c r="C850" i="2"/>
  <c r="C1297" i="2"/>
  <c r="C801" i="2"/>
  <c r="C944" i="2"/>
  <c r="C1088" i="2"/>
  <c r="C1252" i="2"/>
  <c r="C144" i="2"/>
  <c r="C1266" i="2"/>
  <c r="C174" i="2"/>
  <c r="C108" i="2"/>
  <c r="C811" i="2"/>
  <c r="C1243" i="2"/>
  <c r="C919" i="2"/>
  <c r="C541" i="2"/>
  <c r="C259" i="2"/>
  <c r="C356" i="2"/>
  <c r="C444" i="2"/>
  <c r="C519" i="2"/>
  <c r="C602" i="2"/>
  <c r="C689" i="2"/>
  <c r="C227" i="2"/>
  <c r="C349" i="2"/>
  <c r="C518" i="2"/>
  <c r="C668" i="2"/>
  <c r="C777" i="2"/>
  <c r="C861" i="2"/>
  <c r="C934" i="2"/>
  <c r="C1013" i="2"/>
  <c r="C1097" i="2"/>
  <c r="C1170" i="2"/>
  <c r="C1302" i="2"/>
  <c r="C129" i="2"/>
  <c r="C1230" i="2"/>
  <c r="C664" i="2"/>
  <c r="C1080" i="2"/>
  <c r="C66" i="2"/>
  <c r="C967" i="2"/>
  <c r="C352" i="2"/>
  <c r="C592" i="2"/>
  <c r="C343" i="2"/>
  <c r="C770" i="2"/>
  <c r="C1086" i="2"/>
  <c r="C805" i="2"/>
  <c r="C948" i="2"/>
  <c r="C1096" i="2"/>
  <c r="C1263" i="2"/>
  <c r="C128" i="2"/>
  <c r="C1290" i="2"/>
  <c r="C170" i="2"/>
  <c r="C36" i="2"/>
  <c r="C795" i="2"/>
  <c r="C1221" i="2"/>
  <c r="C854" i="2"/>
  <c r="C503" i="2"/>
  <c r="A6" i="7"/>
  <c r="C261" i="2"/>
  <c r="C359" i="2"/>
  <c r="C447" i="2"/>
  <c r="C521" i="2"/>
  <c r="C605" i="2"/>
  <c r="C691" i="2"/>
  <c r="C229" i="2"/>
  <c r="C353" i="2"/>
  <c r="C523" i="2"/>
  <c r="C670" i="2"/>
  <c r="C783" i="2"/>
  <c r="C862" i="2"/>
  <c r="C937" i="2"/>
  <c r="C1017" i="2"/>
  <c r="C1099" i="2"/>
  <c r="C1183" i="2"/>
  <c r="C1314" i="2"/>
  <c r="C127" i="2"/>
  <c r="C760" i="2"/>
  <c r="C1063" i="2"/>
  <c r="C468" i="2"/>
  <c r="C1241" i="2"/>
  <c r="C873" i="2"/>
  <c r="C511" i="2"/>
  <c r="C640" i="2"/>
  <c r="C1007" i="2"/>
  <c r="C151" i="2"/>
  <c r="C813" i="2"/>
  <c r="C956" i="2"/>
  <c r="C1104" i="2"/>
  <c r="C1289" i="2"/>
  <c r="C122" i="2"/>
  <c r="C1294" i="2"/>
  <c r="C158" i="2"/>
  <c r="C15" i="2"/>
  <c r="C747" i="2"/>
  <c r="C1200" i="2"/>
  <c r="C792" i="2"/>
  <c r="C446" i="2"/>
  <c r="C182" i="2"/>
  <c r="C273" i="2"/>
  <c r="C361" i="2"/>
  <c r="C449" i="2"/>
  <c r="C530" i="2"/>
  <c r="C606" i="2"/>
  <c r="C694" i="2"/>
  <c r="C248" i="2"/>
  <c r="C362" i="2"/>
  <c r="C529" i="2"/>
  <c r="C684" i="2"/>
  <c r="C784" i="2"/>
  <c r="C865" i="2"/>
  <c r="C942" i="2"/>
  <c r="C1019" i="2"/>
  <c r="C1101" i="2"/>
  <c r="C1188" i="2"/>
  <c r="C1316" i="2"/>
  <c r="C119" i="2"/>
  <c r="C374" i="2"/>
  <c r="C104" i="2"/>
  <c r="C823" i="2"/>
  <c r="C1108" i="2"/>
  <c r="C1296" i="2"/>
  <c r="C1299" i="2"/>
  <c r="C150" i="2"/>
  <c r="C729" i="2"/>
  <c r="C1178" i="2"/>
  <c r="C759" i="2"/>
  <c r="C186" i="2"/>
  <c r="C283" i="2"/>
  <c r="C452" i="2"/>
  <c r="C539" i="2"/>
  <c r="C611" i="2"/>
  <c r="C700" i="2"/>
  <c r="C534" i="2"/>
  <c r="C701" i="2"/>
  <c r="C791" i="2"/>
  <c r="C953" i="2"/>
  <c r="C1026" i="2"/>
  <c r="C1208" i="2"/>
  <c r="C118" i="2"/>
  <c r="C984" i="2"/>
  <c r="C100" i="2"/>
  <c r="C1309" i="2"/>
  <c r="C745" i="2"/>
  <c r="C192" i="2"/>
  <c r="C377" i="2"/>
  <c r="C542" i="2"/>
  <c r="C702" i="2"/>
  <c r="C376" i="2"/>
  <c r="C537" i="2"/>
  <c r="C794" i="2"/>
  <c r="C869" i="2"/>
  <c r="C955" i="2"/>
  <c r="C1027" i="2"/>
  <c r="C1103" i="2"/>
  <c r="C1211" i="2"/>
  <c r="C839" i="2"/>
  <c r="C1124" i="2"/>
  <c r="C1306" i="2"/>
  <c r="C1307" i="2"/>
  <c r="C138" i="2"/>
  <c r="C1287" i="2"/>
  <c r="C563" i="2"/>
  <c r="C135" i="2"/>
  <c r="C723" i="2"/>
  <c r="C321" i="2"/>
  <c r="C196" i="2"/>
  <c r="C288" i="2"/>
  <c r="C379" i="2"/>
  <c r="C462" i="2"/>
  <c r="C546" i="2"/>
  <c r="C619" i="2"/>
  <c r="C710" i="2"/>
  <c r="C264" i="2"/>
  <c r="C378" i="2"/>
  <c r="C543" i="2"/>
  <c r="C715" i="2"/>
  <c r="C798" i="2"/>
  <c r="C874" i="2"/>
  <c r="C957" i="2"/>
  <c r="C1029" i="2"/>
  <c r="C1109" i="2"/>
  <c r="C1213" i="2"/>
  <c r="C4" i="2"/>
  <c r="C102" i="2"/>
  <c r="C976" i="2"/>
  <c r="C106" i="2"/>
  <c r="C1330" i="2"/>
  <c r="C427" i="2"/>
  <c r="C373" i="2"/>
  <c r="C260" i="2"/>
  <c r="C866" i="2"/>
  <c r="C1102" i="2"/>
  <c r="C1321" i="2"/>
  <c r="C827" i="2"/>
  <c r="C1120" i="2"/>
  <c r="C1301" i="2"/>
  <c r="C1303" i="2"/>
  <c r="C146" i="2"/>
  <c r="C662" i="2"/>
  <c r="C112" i="2"/>
  <c r="C408" i="2"/>
  <c r="C286" i="2"/>
  <c r="C454" i="2"/>
  <c r="C616" i="2"/>
  <c r="C262" i="2"/>
  <c r="C707" i="2"/>
  <c r="C1334" i="2"/>
  <c r="C988" i="2"/>
  <c r="C90" i="2"/>
  <c r="C843" i="2"/>
  <c r="C992" i="2"/>
  <c r="C1132" i="2"/>
  <c r="C1312" i="2"/>
  <c r="C84" i="2"/>
  <c r="C1311" i="2"/>
  <c r="C130" i="2"/>
  <c r="C1265" i="2"/>
  <c r="C432" i="2"/>
  <c r="C53" i="2"/>
  <c r="C690" i="2"/>
  <c r="C157" i="2"/>
  <c r="C197" i="2"/>
  <c r="C290" i="2"/>
  <c r="C385" i="2"/>
  <c r="C464" i="2"/>
  <c r="C548" i="2"/>
  <c r="C625" i="2"/>
  <c r="C713" i="2"/>
  <c r="C269" i="2"/>
  <c r="C389" i="2"/>
  <c r="C547" i="2"/>
  <c r="C718" i="2"/>
  <c r="C803" i="2"/>
  <c r="C876" i="2"/>
  <c r="C958" i="2"/>
  <c r="C1038" i="2"/>
  <c r="C1115" i="2"/>
  <c r="C1216" i="2"/>
  <c r="C19" i="2"/>
  <c r="C99" i="2"/>
  <c r="C40" i="2"/>
  <c r="C1189" i="2"/>
  <c r="C1327" i="2"/>
  <c r="C105" i="2"/>
  <c r="C1179" i="2"/>
  <c r="C345" i="2"/>
  <c r="C11" i="2"/>
  <c r="C590" i="2"/>
  <c r="C52" i="2"/>
  <c r="C209" i="2"/>
  <c r="C296" i="2"/>
  <c r="C399" i="2"/>
  <c r="C472" i="2"/>
  <c r="C551" i="2"/>
  <c r="C639" i="2"/>
  <c r="C721" i="2"/>
  <c r="C276" i="2"/>
  <c r="C414" i="2"/>
  <c r="C566" i="2"/>
  <c r="C726" i="2"/>
  <c r="C815" i="2"/>
  <c r="C888" i="2"/>
  <c r="C965" i="2"/>
  <c r="C1051" i="2"/>
  <c r="C1123" i="2"/>
  <c r="C1227" i="2"/>
  <c r="A3" i="14"/>
  <c r="C863" i="2"/>
  <c r="C1008" i="2"/>
  <c r="C1164" i="2"/>
  <c r="A5" i="10"/>
  <c r="C1198" i="2"/>
  <c r="A6" i="4"/>
  <c r="C101" i="2"/>
  <c r="C1114" i="2"/>
  <c r="C295" i="2"/>
  <c r="C1261" i="2"/>
  <c r="C558" i="2"/>
  <c r="C9" i="2"/>
  <c r="C210" i="2"/>
  <c r="C302" i="2"/>
  <c r="C400" i="2"/>
  <c r="C477" i="2"/>
  <c r="C556" i="2"/>
  <c r="C641" i="2"/>
  <c r="C725" i="2"/>
  <c r="C284" i="2"/>
  <c r="C417" i="2"/>
  <c r="C569" i="2"/>
  <c r="C734" i="2"/>
  <c r="C820" i="2"/>
  <c r="C890" i="2"/>
  <c r="C971" i="2"/>
  <c r="C1053" i="2"/>
  <c r="C1125" i="2"/>
  <c r="C1233" i="2"/>
  <c r="C879" i="2"/>
  <c r="C1016" i="2"/>
  <c r="C1168" i="2"/>
  <c r="C23" i="2"/>
  <c r="C1202" i="2"/>
  <c r="C6" i="2"/>
  <c r="C97" i="2"/>
  <c r="C1098" i="2"/>
  <c r="C270" i="2"/>
  <c r="C1159" i="2"/>
  <c r="C392" i="2"/>
  <c r="C1325" i="2"/>
  <c r="C216" i="2"/>
  <c r="C304" i="2"/>
  <c r="C402" i="2"/>
  <c r="C481" i="2"/>
  <c r="C557" i="2"/>
  <c r="C642" i="2"/>
  <c r="C731" i="2"/>
  <c r="C287" i="2"/>
  <c r="C420" i="2"/>
  <c r="C588" i="2"/>
  <c r="C741" i="2"/>
  <c r="A6" i="5"/>
  <c r="C897" i="2"/>
  <c r="C973" i="2"/>
  <c r="C1054" i="2"/>
  <c r="C1131" i="2"/>
  <c r="C1235" i="2"/>
  <c r="C41" i="2"/>
  <c r="C1032" i="2"/>
  <c r="C1182" i="2"/>
  <c r="C33" i="2"/>
  <c r="C14" i="2"/>
  <c r="C89" i="2"/>
  <c r="C1066" i="2"/>
  <c r="C193" i="2"/>
  <c r="C341" i="2"/>
  <c r="C1239" i="2"/>
  <c r="C315" i="2"/>
  <c r="C407" i="2"/>
  <c r="C495" i="2"/>
  <c r="C646" i="2"/>
  <c r="C187" i="2"/>
  <c r="C303" i="2"/>
  <c r="C437" i="2"/>
  <c r="C613" i="2"/>
  <c r="C748" i="2"/>
  <c r="C824" i="2"/>
  <c r="C908" i="2"/>
  <c r="C1059" i="2"/>
  <c r="C1142" i="2"/>
  <c r="C1251" i="2"/>
  <c r="C45" i="2"/>
  <c r="C752" i="2"/>
  <c r="C895" i="2"/>
  <c r="C1036" i="2"/>
  <c r="C1187" i="2"/>
  <c r="C39" i="2"/>
  <c r="C1218" i="2"/>
  <c r="C26" i="2"/>
  <c r="C81" i="2"/>
  <c r="C1018" i="2"/>
  <c r="C733" i="2"/>
  <c r="C1111" i="2"/>
  <c r="C266" i="2"/>
  <c r="C1217" i="2"/>
  <c r="C236" i="2"/>
  <c r="C319" i="2"/>
  <c r="C413" i="2"/>
  <c r="C497" i="2"/>
  <c r="C570" i="2"/>
  <c r="C650" i="2"/>
  <c r="C195" i="2"/>
  <c r="C307" i="2"/>
  <c r="C450" i="2"/>
  <c r="C615" i="2"/>
  <c r="C749" i="2"/>
  <c r="C828" i="2"/>
  <c r="C909" i="2"/>
  <c r="C985" i="2"/>
  <c r="C1062" i="2"/>
  <c r="C1145" i="2"/>
  <c r="C1255" i="2"/>
  <c r="C61" i="2"/>
  <c r="C891" i="2"/>
  <c r="C1214" i="2"/>
  <c r="C1127" i="2"/>
  <c r="C234" i="2"/>
  <c r="C568" i="2"/>
  <c r="C981" i="2"/>
  <c r="C756" i="2"/>
  <c r="C903" i="2"/>
  <c r="C1040" i="2"/>
  <c r="C1192" i="2"/>
  <c r="C55" i="2"/>
  <c r="C1226" i="2"/>
  <c r="C46" i="2"/>
  <c r="C77" i="2"/>
  <c r="C954" i="2"/>
  <c r="C658" i="2"/>
  <c r="C1079" i="2"/>
  <c r="C711" i="2"/>
  <c r="C1158" i="2"/>
  <c r="C238" i="2"/>
  <c r="C331" i="2"/>
  <c r="C415" i="2"/>
  <c r="C500" i="2"/>
  <c r="C576" i="2"/>
  <c r="C656" i="2"/>
  <c r="C198" i="2"/>
  <c r="C318" i="2"/>
  <c r="C453" i="2"/>
  <c r="C618" i="2"/>
  <c r="C755" i="2"/>
  <c r="C829" i="2"/>
  <c r="C910" i="2"/>
  <c r="C990" i="2"/>
  <c r="C1065" i="2"/>
  <c r="C1147" i="2"/>
  <c r="C1271" i="2"/>
  <c r="C67" i="2"/>
  <c r="C169" i="2"/>
  <c r="C168" i="2"/>
  <c r="C907" i="2"/>
  <c r="C1204" i="2"/>
  <c r="C176" i="2"/>
  <c r="C88" i="2"/>
  <c r="C674" i="2"/>
  <c r="C240" i="2"/>
  <c r="C421" i="2"/>
  <c r="C502" i="2"/>
  <c r="C587" i="2"/>
  <c r="C328" i="2"/>
  <c r="C621" i="2"/>
  <c r="C836" i="2"/>
  <c r="C915" i="2"/>
  <c r="C1001" i="2"/>
  <c r="C1070" i="2"/>
  <c r="C1151" i="2"/>
  <c r="C1291" i="2"/>
  <c r="C768" i="2"/>
  <c r="C916" i="2"/>
  <c r="C1072" i="2"/>
  <c r="C1209" i="2"/>
  <c r="C171" i="2"/>
  <c r="C1246" i="2"/>
  <c r="C54" i="2"/>
  <c r="C922" i="2"/>
  <c r="C110" i="2"/>
  <c r="C1031" i="2"/>
  <c r="C655" i="2"/>
  <c r="C241" i="2"/>
  <c r="C340" i="2"/>
  <c r="C425" i="2"/>
  <c r="C505" i="2"/>
  <c r="C589" i="2"/>
  <c r="C669" i="2"/>
  <c r="C202" i="2"/>
  <c r="C336" i="2"/>
  <c r="C470" i="2"/>
  <c r="C632" i="2"/>
  <c r="C766" i="2"/>
  <c r="C837" i="2"/>
  <c r="C917" i="2"/>
  <c r="C1003" i="2"/>
  <c r="C1077" i="2"/>
  <c r="C1154" i="2"/>
  <c r="C1292" i="2"/>
  <c r="C789" i="2"/>
  <c r="C920" i="2"/>
  <c r="C1076" i="2"/>
  <c r="C1231" i="2"/>
  <c r="C165" i="2"/>
  <c r="C1250" i="2"/>
  <c r="C58" i="2"/>
  <c r="C905" i="2"/>
  <c r="C175" i="2"/>
  <c r="C1015" i="2"/>
  <c r="C636" i="2"/>
  <c r="C247" i="2"/>
  <c r="C346" i="2"/>
  <c r="C428" i="2"/>
  <c r="C508" i="2"/>
  <c r="C591" i="2"/>
  <c r="C671" i="2"/>
  <c r="C208" i="2"/>
  <c r="C339" i="2"/>
  <c r="C476" i="2"/>
  <c r="C638" i="2"/>
  <c r="C767" i="2"/>
  <c r="C840" i="2"/>
  <c r="C921" i="2"/>
  <c r="C1006" i="2"/>
  <c r="C1078" i="2"/>
  <c r="C1163" i="2"/>
  <c r="C1293" i="2"/>
  <c r="H941" i="2"/>
  <c r="D88" i="9"/>
  <c r="E88" i="9" s="1"/>
  <c r="H1125" i="2" s="1"/>
  <c r="D44" i="9"/>
  <c r="E44" i="9" s="1"/>
  <c r="C26" i="9"/>
  <c r="H923" i="2" s="1"/>
  <c r="E23" i="9"/>
  <c r="H986" i="2" s="1"/>
  <c r="B31" i="10"/>
  <c r="C46" i="8"/>
  <c r="B151" i="11"/>
  <c r="C86" i="2"/>
  <c r="C115" i="2"/>
  <c r="C69" i="2"/>
  <c r="C5" i="2"/>
  <c r="C1275" i="2"/>
  <c r="C1212" i="2"/>
  <c r="C1155" i="2"/>
  <c r="C1118" i="2"/>
  <c r="C1081" i="2"/>
  <c r="C1043" i="2"/>
  <c r="C1005" i="2"/>
  <c r="C966" i="2"/>
  <c r="C930" i="2"/>
  <c r="C892" i="2"/>
  <c r="C853" i="2"/>
  <c r="C816" i="2"/>
  <c r="C779" i="2"/>
  <c r="C743" i="2"/>
  <c r="C673" i="2"/>
  <c r="C599" i="2"/>
  <c r="C520" i="2"/>
  <c r="C440" i="2"/>
  <c r="C368" i="2"/>
  <c r="C309" i="2"/>
  <c r="C252" i="2"/>
  <c r="C191" i="2"/>
  <c r="C706" i="2"/>
  <c r="C661" i="2"/>
  <c r="C620" i="2"/>
  <c r="C581" i="2"/>
  <c r="C538" i="2"/>
  <c r="C498" i="2"/>
  <c r="C455" i="2"/>
  <c r="C416" i="2"/>
  <c r="C375" i="2"/>
  <c r="C325" i="2"/>
  <c r="C277" i="2"/>
  <c r="C232" i="2"/>
  <c r="C184" i="2"/>
  <c r="C1304" i="2"/>
  <c r="C522" i="2"/>
  <c r="C426" i="2"/>
  <c r="C902" i="2"/>
  <c r="C1240" i="2"/>
  <c r="C1308" i="2"/>
  <c r="C320" i="2"/>
  <c r="C841" i="2"/>
  <c r="C1162" i="2"/>
  <c r="C142" i="2"/>
  <c r="C30" i="2"/>
  <c r="C1286" i="2"/>
  <c r="C1206" i="2"/>
  <c r="C139" i="2"/>
  <c r="C7" i="2"/>
  <c r="C1236" i="2"/>
  <c r="C1140" i="2"/>
  <c r="C1060" i="2"/>
  <c r="C980" i="2"/>
  <c r="C899" i="2"/>
  <c r="A5" i="11"/>
  <c r="C123" i="2"/>
  <c r="C64" i="2"/>
  <c r="C1332" i="2"/>
  <c r="C1269" i="2"/>
  <c r="C1207" i="2"/>
  <c r="C1150" i="2"/>
  <c r="C1113" i="2"/>
  <c r="C1075" i="2"/>
  <c r="C1037" i="2"/>
  <c r="C998" i="2"/>
  <c r="C962" i="2"/>
  <c r="C925" i="2"/>
  <c r="C885" i="2"/>
  <c r="C846" i="2"/>
  <c r="C812" i="2"/>
  <c r="C773" i="2"/>
  <c r="C738" i="2"/>
  <c r="C665" i="2"/>
  <c r="C585" i="2"/>
  <c r="C507" i="2"/>
  <c r="C429" i="2"/>
  <c r="C360" i="2"/>
  <c r="C301" i="2"/>
  <c r="C244" i="2"/>
  <c r="C183" i="2"/>
  <c r="C699" i="2"/>
  <c r="C653" i="2"/>
  <c r="C614" i="2"/>
  <c r="C573" i="2"/>
  <c r="C533" i="2"/>
  <c r="C491" i="2"/>
  <c r="C451" i="2"/>
  <c r="C411" i="2"/>
  <c r="C365" i="2"/>
  <c r="C317" i="2"/>
  <c r="C271" i="2"/>
  <c r="C223" i="2"/>
  <c r="C31" i="2"/>
  <c r="C580" i="2"/>
  <c r="C526" i="2"/>
  <c r="C951" i="2"/>
  <c r="C1305" i="2"/>
  <c r="C35" i="2"/>
  <c r="C398" i="2"/>
  <c r="C889" i="2"/>
  <c r="C1223" i="2"/>
  <c r="C73" i="2"/>
  <c r="C154" i="2"/>
  <c r="C18" i="2"/>
  <c r="C1274" i="2"/>
  <c r="C1193" i="2"/>
  <c r="C155" i="2"/>
  <c r="C1328" i="2"/>
  <c r="C1220" i="2"/>
  <c r="C1128" i="2"/>
  <c r="C1048" i="2"/>
  <c r="C968" i="2"/>
  <c r="C887" i="2"/>
  <c r="C809" i="2"/>
  <c r="C124" i="2"/>
  <c r="C63" i="2"/>
  <c r="C1324" i="2"/>
  <c r="C1205" i="2"/>
  <c r="C1149" i="2"/>
  <c r="C1110" i="2"/>
  <c r="C1071" i="2"/>
  <c r="C1035" i="2"/>
  <c r="C997" i="2"/>
  <c r="C959" i="2"/>
  <c r="C923" i="2"/>
  <c r="C884" i="2"/>
  <c r="C845" i="2"/>
  <c r="C810" i="2"/>
  <c r="C771" i="2"/>
  <c r="C737" i="2"/>
  <c r="C659" i="2"/>
  <c r="C582" i="2"/>
  <c r="C504" i="2"/>
  <c r="C423" i="2"/>
  <c r="C357" i="2"/>
  <c r="C299" i="2"/>
  <c r="C239" i="2"/>
  <c r="C781" i="2"/>
  <c r="C697" i="2"/>
  <c r="C652" i="2"/>
  <c r="C1267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80" i="2"/>
  <c r="C637" i="2"/>
  <c r="C594" i="2"/>
  <c r="C554" i="2"/>
  <c r="C514" i="2"/>
  <c r="C474" i="2"/>
  <c r="C433" i="2"/>
  <c r="C394" i="2"/>
  <c r="C342" i="2"/>
  <c r="C294" i="2"/>
  <c r="C249" i="2"/>
  <c r="C203" i="2"/>
  <c r="C367" i="2"/>
  <c r="C215" i="2"/>
  <c r="C775" i="2"/>
  <c r="C1095" i="2"/>
  <c r="C91" i="2"/>
  <c r="C696" i="2"/>
  <c r="C695" i="2"/>
  <c r="C1034" i="2"/>
  <c r="C173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72" i="2"/>
  <c r="C80" i="2"/>
  <c r="C161" i="2"/>
  <c r="C98" i="2"/>
  <c r="C817" i="2"/>
  <c r="C912" i="2"/>
  <c r="C1004" i="2"/>
  <c r="C1100" i="2"/>
  <c r="C1199" i="2"/>
  <c r="C1322" i="2"/>
  <c r="C133" i="2"/>
  <c r="C1222" i="2"/>
  <c r="C1315" i="2"/>
  <c r="C178" i="2"/>
  <c r="C85" i="2"/>
  <c r="C1244" i="2"/>
  <c r="C825" i="2"/>
  <c r="C220" i="2"/>
  <c r="C1161" i="2"/>
  <c r="C1047" i="2"/>
  <c r="C623" i="2"/>
  <c r="C560" i="2"/>
  <c r="C1260" i="2"/>
  <c r="C194" i="2"/>
  <c r="C243" i="2"/>
  <c r="C300" i="2"/>
  <c r="C358" i="2"/>
  <c r="C410" i="2"/>
  <c r="C461" i="2"/>
  <c r="C506" i="2"/>
  <c r="C552" i="2"/>
  <c r="C603" i="2"/>
  <c r="C649" i="2"/>
  <c r="C708" i="2"/>
  <c r="C206" i="2"/>
  <c r="C278" i="2"/>
  <c r="C351" i="2"/>
  <c r="C442" i="2"/>
  <c r="C540" i="2"/>
  <c r="C635" i="2"/>
  <c r="C732" i="2"/>
  <c r="C782" i="2"/>
  <c r="C826" i="2"/>
  <c r="C872" i="2"/>
  <c r="C918" i="2"/>
  <c r="C969" i="2"/>
  <c r="C1014" i="2"/>
  <c r="C1061" i="2"/>
  <c r="C1107" i="2"/>
  <c r="C1157" i="2"/>
  <c r="C1232" i="2"/>
  <c r="C1313" i="2"/>
  <c r="C47" i="2"/>
  <c r="C103" i="2"/>
  <c r="C924" i="2"/>
  <c r="C1215" i="2"/>
  <c r="C1234" i="2"/>
  <c r="C166" i="2"/>
  <c r="C778" i="2"/>
  <c r="C156" i="2"/>
  <c r="C999" i="2"/>
  <c r="C484" i="2"/>
  <c r="C1195" i="2"/>
  <c r="C253" i="2"/>
  <c r="C310" i="2"/>
  <c r="C363" i="2"/>
  <c r="C418" i="2"/>
  <c r="C467" i="2"/>
  <c r="C559" i="2"/>
  <c r="C608" i="2"/>
  <c r="C660" i="2"/>
  <c r="C716" i="2"/>
  <c r="C218" i="2"/>
  <c r="C289" i="2"/>
  <c r="C456" i="2"/>
  <c r="C553" i="2"/>
  <c r="C648" i="2"/>
  <c r="C742" i="2"/>
  <c r="C788" i="2"/>
  <c r="C833" i="2"/>
  <c r="C877" i="2"/>
  <c r="C927" i="2"/>
  <c r="C974" i="2"/>
  <c r="C1022" i="2"/>
  <c r="C1067" i="2"/>
  <c r="C1117" i="2"/>
  <c r="C1166" i="2"/>
  <c r="C1245" i="2"/>
  <c r="C1318" i="2"/>
  <c r="C68" i="2"/>
  <c r="C96" i="2"/>
  <c r="C831" i="2"/>
  <c r="C1020" i="2"/>
  <c r="C1112" i="2"/>
  <c r="C12" i="2"/>
  <c r="C116" i="2"/>
  <c r="C1331" i="2"/>
  <c r="C1146" i="2"/>
  <c r="C714" i="2"/>
  <c r="C493" i="2"/>
  <c r="C199" i="2"/>
  <c r="C513" i="2"/>
  <c r="C364" i="2"/>
  <c r="C835" i="2"/>
  <c r="C928" i="2"/>
  <c r="C1024" i="2"/>
  <c r="C1116" i="2"/>
  <c r="C1225" i="2"/>
  <c r="C17" i="2"/>
  <c r="C111" i="2"/>
  <c r="C1242" i="2"/>
  <c r="C1335" i="2"/>
  <c r="C162" i="2"/>
  <c r="C1130" i="2"/>
  <c r="C762" i="2"/>
  <c r="C677" i="2"/>
  <c r="C177" i="2"/>
  <c r="C983" i="2"/>
  <c r="C459" i="2"/>
  <c r="C466" i="2"/>
  <c r="C1174" i="2"/>
  <c r="C201" i="2"/>
  <c r="C255" i="2"/>
  <c r="C311" i="2"/>
  <c r="C371" i="2"/>
  <c r="C419" i="2"/>
  <c r="C469" i="2"/>
  <c r="C516" i="2"/>
  <c r="C565" i="2"/>
  <c r="C609" i="2"/>
  <c r="C663" i="2"/>
  <c r="C717" i="2"/>
  <c r="C222" i="2"/>
  <c r="C293" i="2"/>
  <c r="C372" i="2"/>
  <c r="C463" i="2"/>
  <c r="C555" i="2"/>
  <c r="C651" i="2"/>
  <c r="C744" i="2"/>
  <c r="C790" i="2"/>
  <c r="C834" i="2"/>
  <c r="C878" i="2"/>
  <c r="C931" i="2"/>
  <c r="C975" i="2"/>
  <c r="C1023" i="2"/>
  <c r="C1069" i="2"/>
  <c r="C1119" i="2"/>
  <c r="C1167" i="2"/>
  <c r="C1248" i="2"/>
  <c r="C1320" i="2"/>
  <c r="C72" i="2"/>
  <c r="C76" i="2"/>
  <c r="C629" i="2"/>
  <c r="C132" i="2"/>
  <c r="C1326" i="2"/>
  <c r="C886" i="2"/>
  <c r="C316" i="2"/>
  <c r="C390" i="2"/>
  <c r="C212" i="2"/>
  <c r="C263" i="2"/>
  <c r="C323" i="2"/>
  <c r="C381" i="2"/>
  <c r="C430" i="2"/>
  <c r="C478" i="2"/>
  <c r="C524" i="2"/>
  <c r="C571" i="2"/>
  <c r="C622" i="2"/>
  <c r="C672" i="2"/>
  <c r="C727" i="2"/>
  <c r="C235" i="2"/>
  <c r="C312" i="2"/>
  <c r="C384" i="2"/>
  <c r="C482" i="2"/>
  <c r="C572" i="2"/>
  <c r="C679" i="2"/>
  <c r="C750" i="2"/>
  <c r="C799" i="2"/>
  <c r="C842" i="2"/>
  <c r="C893" i="2"/>
  <c r="C939" i="2"/>
  <c r="C987" i="2"/>
  <c r="C1030" i="2"/>
  <c r="C1083" i="2"/>
  <c r="C1126" i="2"/>
  <c r="C1184" i="2"/>
  <c r="C1256" i="2"/>
  <c r="C8" i="2"/>
  <c r="C164" i="2"/>
  <c r="C764" i="2"/>
  <c r="C859" i="2"/>
  <c r="C952" i="2"/>
  <c r="C1044" i="2"/>
  <c r="C1144" i="2"/>
  <c r="C1257" i="2"/>
  <c r="C44" i="2"/>
  <c r="C79" i="2"/>
  <c r="C1262" i="2"/>
  <c r="C22" i="2"/>
  <c r="C134" i="2"/>
  <c r="C87" i="2"/>
  <c r="C1050" i="2"/>
  <c r="C596" i="2"/>
  <c r="C153" i="2"/>
  <c r="C1283" i="2"/>
  <c r="C870" i="2"/>
  <c r="C291" i="2"/>
  <c r="C344" i="2"/>
  <c r="C214" i="2"/>
  <c r="C268" i="2"/>
  <c r="C329" i="2"/>
  <c r="C383" i="2"/>
  <c r="C431" i="2"/>
  <c r="C480" i="2"/>
  <c r="C525" i="2"/>
  <c r="C575" i="2"/>
  <c r="C624" i="2"/>
  <c r="C675" i="2"/>
  <c r="C728" i="2"/>
  <c r="C237" i="2"/>
  <c r="C314" i="2"/>
  <c r="C387" i="2"/>
  <c r="C485" i="2"/>
  <c r="C574" i="2"/>
  <c r="C681" i="2"/>
  <c r="C751" i="2"/>
  <c r="C800" i="2"/>
  <c r="C844" i="2"/>
  <c r="C894" i="2"/>
  <c r="C941" i="2"/>
  <c r="C989" i="2"/>
  <c r="C1033" i="2"/>
  <c r="C1085" i="2"/>
  <c r="C1129" i="2"/>
  <c r="C1186" i="2"/>
  <c r="C1259" i="2"/>
  <c r="C16" i="2"/>
  <c r="C163" i="2"/>
  <c r="C776" i="2"/>
  <c r="C867" i="2"/>
  <c r="C960" i="2"/>
  <c r="C1056" i="2"/>
  <c r="C1152" i="2"/>
  <c r="C1268" i="2"/>
  <c r="C60" i="2"/>
  <c r="C1177" i="2"/>
  <c r="C1270" i="2"/>
  <c r="C34" i="2"/>
  <c r="C125" i="2"/>
  <c r="C131" i="2"/>
  <c r="C1002" i="2"/>
  <c r="C531" i="2"/>
  <c r="C56" i="2"/>
  <c r="C1219" i="2"/>
  <c r="C838" i="2"/>
  <c r="C242" i="2"/>
  <c r="C92" i="2"/>
  <c r="C219" i="2"/>
  <c r="C275" i="2"/>
  <c r="C333" i="2"/>
  <c r="C386" i="2"/>
  <c r="C436" i="2"/>
  <c r="C483" i="2"/>
  <c r="C532" i="2"/>
  <c r="C583" i="2"/>
  <c r="C627" i="2"/>
  <c r="C682" i="2"/>
  <c r="C735" i="2"/>
  <c r="C250" i="2"/>
  <c r="C322" i="2"/>
  <c r="C401" i="2"/>
  <c r="C490" i="2"/>
  <c r="C593" i="2"/>
  <c r="C687" i="2"/>
  <c r="C758" i="2"/>
  <c r="C804" i="2"/>
  <c r="C852" i="2"/>
  <c r="C947" i="2"/>
  <c r="C991" i="2"/>
  <c r="C1039" i="2"/>
  <c r="C1087" i="2"/>
  <c r="C1134" i="2"/>
  <c r="C1190" i="2"/>
  <c r="C1272" i="2"/>
  <c r="C20" i="2"/>
  <c r="C148" i="2"/>
  <c r="C780" i="2"/>
  <c r="C871" i="2"/>
  <c r="C964" i="2"/>
  <c r="C1064" i="2"/>
  <c r="C1156" i="2"/>
  <c r="C1273" i="2"/>
  <c r="C65" i="2"/>
  <c r="C1181" i="2"/>
  <c r="C1278" i="2"/>
  <c r="C38" i="2"/>
  <c r="C121" i="2"/>
  <c r="C152" i="2"/>
  <c r="C986" i="2"/>
  <c r="C499" i="2"/>
  <c r="C13" i="2"/>
  <c r="C1197" i="2"/>
  <c r="C822" i="2"/>
  <c r="C189" i="2"/>
  <c r="C114" i="2"/>
  <c r="C221" i="2"/>
  <c r="C279" i="2"/>
  <c r="C335" i="2"/>
  <c r="C393" i="2"/>
  <c r="C438" i="2"/>
  <c r="C486" i="2"/>
  <c r="C535" i="2"/>
  <c r="C584" i="2"/>
  <c r="C628" i="2"/>
  <c r="C683" i="2"/>
  <c r="C736" i="2"/>
  <c r="C254" i="2"/>
  <c r="C324" i="2"/>
  <c r="C403" i="2"/>
  <c r="C496" i="2"/>
  <c r="C601" i="2"/>
  <c r="C692" i="2"/>
  <c r="C761" i="2"/>
  <c r="C806" i="2"/>
  <c r="C856" i="2"/>
  <c r="C900" i="2"/>
  <c r="C949" i="2"/>
  <c r="C994" i="2"/>
  <c r="C1045" i="2"/>
  <c r="C1090" i="2"/>
  <c r="C1135" i="2"/>
  <c r="C1191" i="2"/>
  <c r="C1276" i="2"/>
  <c r="C21" i="2"/>
  <c r="C141" i="2"/>
  <c r="C898" i="2"/>
  <c r="C785" i="2"/>
  <c r="C875" i="2"/>
  <c r="C972" i="2"/>
  <c r="C1068" i="2"/>
  <c r="C1160" i="2"/>
  <c r="C1284" i="2"/>
  <c r="C71" i="2"/>
  <c r="C1185" i="2"/>
  <c r="C1282" i="2"/>
  <c r="C42" i="2"/>
  <c r="C117" i="2"/>
  <c r="C57" i="2"/>
  <c r="C970" i="2"/>
  <c r="C465" i="2"/>
  <c r="C1329" i="2"/>
  <c r="C1175" i="2"/>
  <c r="C808" i="2"/>
  <c r="C730" i="2"/>
  <c r="C136" i="2"/>
  <c r="C224" i="2"/>
  <c r="C281" i="2"/>
  <c r="C337" i="2"/>
  <c r="C396" i="2"/>
  <c r="C441" i="2"/>
  <c r="C487" i="2"/>
  <c r="C536" i="2"/>
  <c r="C586" i="2"/>
  <c r="C633" i="2"/>
  <c r="C686" i="2"/>
  <c r="C739" i="2"/>
  <c r="C258" i="2"/>
  <c r="C326" i="2"/>
  <c r="C406" i="2"/>
  <c r="C501" i="2"/>
  <c r="C604" i="2"/>
  <c r="C698" i="2"/>
  <c r="C763" i="2"/>
  <c r="C807" i="2"/>
  <c r="C858" i="2"/>
  <c r="C901" i="2"/>
  <c r="C950" i="2"/>
  <c r="C995" i="2"/>
  <c r="C1046" i="2"/>
  <c r="C1091" i="2"/>
  <c r="C1139" i="2"/>
  <c r="C1194" i="2"/>
  <c r="C1288" i="2"/>
  <c r="C25" i="2"/>
  <c r="C140" i="2"/>
  <c r="J20" i="8"/>
  <c r="H650" i="2" s="1"/>
  <c r="D41" i="8"/>
  <c r="D43" i="8" s="1"/>
  <c r="H490" i="2" s="1"/>
  <c r="H488" i="2"/>
  <c r="J31" i="8"/>
  <c r="R31" i="8" s="1"/>
  <c r="H898" i="2" s="1"/>
  <c r="F27" i="11"/>
  <c r="H1326" i="2" s="1"/>
  <c r="C79" i="11"/>
  <c r="H1300" i="2" s="1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H1013" i="2"/>
  <c r="J17" i="7"/>
  <c r="H376" i="2" s="1"/>
  <c r="I17" i="7"/>
  <c r="H354" i="2" s="1"/>
  <c r="D94" i="4"/>
  <c r="D32" i="9"/>
  <c r="H961" i="2" s="1"/>
  <c r="H924" i="2"/>
  <c r="H22" i="2"/>
  <c r="D56" i="4"/>
  <c r="D78" i="9"/>
  <c r="E73" i="9"/>
  <c r="H1110" i="2" s="1"/>
  <c r="C68" i="9"/>
  <c r="H1022" i="2" s="1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F149" i="11"/>
  <c r="H1335" i="2" s="1"/>
  <c r="H548" i="2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J35" i="8"/>
  <c r="H572" i="2"/>
  <c r="H977" i="2"/>
  <c r="E21" i="9"/>
  <c r="H985" i="2" s="1"/>
  <c r="H656" i="2"/>
  <c r="J31" i="7"/>
  <c r="J19" i="8"/>
  <c r="H559" i="2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H641" i="2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G30" i="8"/>
  <c r="G37" i="4"/>
  <c r="H648" i="2"/>
  <c r="H950" i="2"/>
  <c r="M43" i="8"/>
  <c r="H760" i="2" s="1"/>
  <c r="H644" i="2"/>
  <c r="H643" i="2"/>
  <c r="L26" i="7"/>
  <c r="H429" i="2" s="1"/>
  <c r="H1082" i="2" l="1"/>
  <c r="D87" i="9"/>
  <c r="H1081" i="2" s="1"/>
  <c r="H973" i="2"/>
  <c r="D40" i="9"/>
  <c r="H969" i="2" s="1"/>
  <c r="E40" i="9"/>
  <c r="H1001" i="2" s="1"/>
  <c r="H1005" i="2"/>
  <c r="C45" i="9"/>
  <c r="G41" i="8"/>
  <c r="G43" i="8" s="1"/>
  <c r="H580" i="2" s="1"/>
  <c r="F79" i="11"/>
  <c r="H1330" i="2" s="1"/>
  <c r="H143" i="2"/>
  <c r="G33" i="5"/>
  <c r="H171" i="2" s="1"/>
  <c r="E87" i="9"/>
  <c r="H1124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H258" i="2"/>
  <c r="P43" i="8"/>
  <c r="H850" i="2" s="1"/>
  <c r="C11" i="14"/>
  <c r="C7" i="14"/>
  <c r="D7" i="14" s="1"/>
  <c r="D4" i="12"/>
  <c r="G95" i="4"/>
  <c r="H94" i="2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D18" i="1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H638" i="2"/>
  <c r="I43" i="8"/>
  <c r="H640" i="2" s="1"/>
  <c r="D13" i="12"/>
  <c r="H124" i="2"/>
  <c r="D45" i="9" l="1"/>
  <c r="H974" i="2" s="1"/>
  <c r="C46" i="9"/>
  <c r="H943" i="2" s="1"/>
  <c r="H942" i="2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D46" i="9" l="1"/>
  <c r="H975" i="2" s="1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2FF9E4C2-B1DB-4083-B9A2-EDA9508C5245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<sst xmlns="http://schemas.openxmlformats.org/spreadsheetml/2006/main" count="4290" uniqueCount="1003">
  <si>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</si>
  <si>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</si>
  <si>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</si>
  <si>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</si>
  <si>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</si>
  <si>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</si>
  <si>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</si>
  <si>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</si>
  <si>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</si>
  <si>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</si>
  <si>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</si>
  <si>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</si>
  <si>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</si>
  <si>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</si>
  <si>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</si>
  <si>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</si>
  <si>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</si>
  <si>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</si>
  <si>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</si>
  <si>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</si>
  <si>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</si>
  <si>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</si>
  <si>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</si>
  <si>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</si>
  <si>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</si>
  <si>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</si>
  <si>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</si>
  <si>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</si>
  <si>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</si>
  <si>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</si>
  <si>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</si>
  <si>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</si>
  <si>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</si>
  <si>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</si>
  <si>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</si>
  <si>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</si>
  <si>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</si>
  <si>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</si>
  <si>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</si>
  <si>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</si>
  <si>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</si>
  <si>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</si>
  <si>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</si>
  <si>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</si>
  <si>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</si>
  <si>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</si>
  <si>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</si>
  <si>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</si>
  <si>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</si>
  <si>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</si>
  <si>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</si>
  <si>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</si>
  <si>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</si>
  <si>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</si>
  <si>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</si>
  <si>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</si>
  <si>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</si>
  <si>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</si>
  <si>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</si>
  <si>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</si>
  <si>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</si>
  <si>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</si>
  <si>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</si>
  <si>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</si>
  <si>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</si>
  <si>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</si>
  <si>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</si>
  <si>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</si>
  <si>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</si>
  <si>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</si>
  <si>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</si>
  <si>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</si>
  <si>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</si>
  <si>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</si>
  <si>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</si>
  <si>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</si>
  <si>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</si>
  <si>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</si>
  <si>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</si>
  <si>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</si>
  <si>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</si>
  <si>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</si>
  <si>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</si>
  <si>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</si>
  <si>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</si>
  <si>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</si>
  <si>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</si>
  <si>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</si>
  <si>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</si>
  <si>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</si>
  <si>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</si>
  <si>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</si>
  <si>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</si>
  <si>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</si>
  <si>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</si>
  <si>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</si>
  <si>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</si>
  <si>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</si>
  <si>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</si>
  <si>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</si>
  <si>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</si>
  <si>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</si>
  <si>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</si>
  <si>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</si>
  <si>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</si>
  <si>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</si>
  <si>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</si>
  <si>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</si>
  <si>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</si>
  <si>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</si>
  <si>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</si>
  <si>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</si>
  <si>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</si>
  <si>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</si>
  <si>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</si>
  <si>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</si>
  <si>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</si>
  <si>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</si>
  <si>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</si>
  <si>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</si>
  <si>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</si>
  <si>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</si>
  <si>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</si>
  <si>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</si>
  <si>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</si>
  <si>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</si>
  <si>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</si>
  <si>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</si>
  <si>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</si>
  <si>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</si>
  <si>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</si>
  <si>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</si>
  <si>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</si>
  <si>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</si>
  <si>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</si>
  <si>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</si>
  <si>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</si>
  <si>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</si>
  <si>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</si>
  <si>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</si>
  <si>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</si>
  <si>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</si>
  <si>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</si>
  <si>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</si>
  <si>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</si>
  <si>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</si>
  <si>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</si>
  <si>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</si>
  <si>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</si>
  <si>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</si>
  <si>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</si>
  <si>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</si>
  <si>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</si>
  <si>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</si>
  <si>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</si>
  <si>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</si>
  <si>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</si>
  <si>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</si>
  <si>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</si>
  <si>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</si>
  <si>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</si>
  <si>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</si>
  <si>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</si>
  <si>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</si>
  <si>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</si>
  <si>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</si>
  <si>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</si>
  <si>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</si>
  <si>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</si>
  <si>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</si>
  <si>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</si>
  <si>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</si>
  <si>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</si>
  <si>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</si>
  <si>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</si>
  <si>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</si>
  <si>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</si>
  <si>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</si>
  <si>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</si>
  <si>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</si>
  <si>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</si>
  <si>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</si>
  <si>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</si>
  <si>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</si>
  <si>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</si>
  <si>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</si>
  <si>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</si>
  <si>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</si>
  <si>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</si>
  <si>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</si>
  <si>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</si>
  <si>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</si>
  <si>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</si>
  <si>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</si>
  <si>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</si>
  <si>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</si>
  <si>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</si>
  <si>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</si>
  <si>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</si>
  <si>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</si>
  <si>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</si>
  <si>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</si>
  <si>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</si>
  <si>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</si>
  <si>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</si>
  <si>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</si>
  <si>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</si>
  <si>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</si>
  <si>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</si>
  <si>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</si>
  <si>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</si>
  <si>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</si>
  <si>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</si>
  <si>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</si>
  <si>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</si>
  <si>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</si>
  <si>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</si>
  <si>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</si>
  <si>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</si>
  <si>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</si>
  <si>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</si>
  <si>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</si>
  <si>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</si>
  <si>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</si>
  <si>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</si>
  <si>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</si>
  <si>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</si>
  <si>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</si>
  <si>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</si>
  <si>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</si>
  <si>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</si>
  <si>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</si>
  <si>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</si>
  <si>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</si>
  <si>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</si>
  <si>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</si>
  <si>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</si>
  <si>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</si>
  <si>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</si>
  <si>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</si>
  <si>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</si>
  <si>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</si>
  <si>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</si>
  <si>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</si>
  <si>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</si>
  <si>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</si>
  <si>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</si>
  <si>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</si>
  <si>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</si>
  <si>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</si>
  <si>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</si>
  <si>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</si>
  <si>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</si>
  <si>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</si>
  <si>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</si>
  <si>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</si>
  <si>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</si>
  <si>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</si>
  <si>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</si>
  <si>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</si>
  <si>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</si>
  <si>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</si>
  <si>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</si>
  <si>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</si>
  <si>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</si>
  <si>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</si>
  <si>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</si>
  <si>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</si>
  <si>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</si>
  <si>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</si>
  <si>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</si>
  <si>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</si>
  <si>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</si>
  <si>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</si>
  <si>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</si>
  <si>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</si>
  <si>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</si>
  <si>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</si>
  <si>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</si>
  <si>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</si>
  <si>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</si>
  <si>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</si>
  <si>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</si>
  <si>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</si>
  <si>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</si>
  <si>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</si>
  <si>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</si>
  <si>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</si>
  <si>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</si>
  <si>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</si>
  <si>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</si>
  <si>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</si>
  <si>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</si>
  <si>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</si>
  <si>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</si>
  <si>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</si>
  <si>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</si>
  <si>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</si>
  <si>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</si>
  <si>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</si>
  <si>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</si>
  <si>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</si>
  <si>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</si>
  <si>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</si>
  <si>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</si>
  <si>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</si>
  <si>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</si>
  <si>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</si>
  <si>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</si>
  <si>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</si>
  <si>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</si>
  <si>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</si>
  <si>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</si>
  <si>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</si>
  <si>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</si>
  <si>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</si>
  <si>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</si>
  <si>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</si>
  <si>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</si>
  <si>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</si>
  <si>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</si>
  <si>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</si>
  <si>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</si>
  <si>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</si>
  <si>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</si>
  <si>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</si>
  <si>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</si>
  <si>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</si>
  <si>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</si>
  <si>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</si>
  <si>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</si>
  <si>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</si>
  <si>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</si>
  <si>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</si>
  <si>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</si>
  <si>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</si>
  <si>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</si>
  <si>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</si>
  <si>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</si>
  <si>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</si>
  <si>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</si>
  <si>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</si>
  <si>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</si>
  <si>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</si>
  <si>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</si>
  <si>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</si>
  <si>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</si>
  <si>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</si>
  <si>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</si>
  <si>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</si>
  <si>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</si>
  <si>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</si>
  <si>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</si>
  <si>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</si>
  <si>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</si>
  <si>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</si>
  <si>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</si>
  <si>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</si>
  <si>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</si>
  <si>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</si>
  <si>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</si>
  <si>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</si>
  <si>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</si>
  <si>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</si>
  <si>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</si>
  <si>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</si>
  <si>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</si>
  <si>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</si>
  <si>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</si>
  <si>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</si>
  <si>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</si>
  <si>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</si>
  <si>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</si>
  <si>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</si>
  <si>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</si>
  <si>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</si>
  <si>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</si>
  <si>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</si>
  <si>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</si>
  <si>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</si>
  <si>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</si>
  <si>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</si>
  <si>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</si>
  <si>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</si>
  <si>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</si>
  <si>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</si>
  <si>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</si>
  <si>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</si>
  <si>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</si>
  <si>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</si>
  <si>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</si>
  <si>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</si>
  <si>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</si>
  <si>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</si>
  <si>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</si>
  <si>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</si>
  <si>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</si>
  <si>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</si>
  <si>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</si>
  <si>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</si>
  <si>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</si>
  <si>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</si>
  <si>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</si>
  <si>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</si>
  <si>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</si>
  <si>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</si>
  <si>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</si>
  <si>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</si>
  <si>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</si>
  <si>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</si>
  <si>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</si>
  <si>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</si>
  <si>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</si>
  <si>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</si>
  <si>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</si>
  <si>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</si>
  <si>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</si>
  <si>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</si>
  <si>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</si>
  <si>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</si>
  <si>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</si>
  <si>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</si>
  <si>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</si>
  <si>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</si>
  <si>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</si>
  <si>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</si>
  <si>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</si>
  <si>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</si>
  <si>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</si>
  <si>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</si>
  <si>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</si>
  <si>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</si>
  <si>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</si>
  <si>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</si>
  <si>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</si>
  <si>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</si>
  <si>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</si>
  <si>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</si>
  <si>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</si>
  <si>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</si>
  <si>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</si>
  <si>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</si>
  <si>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</si>
  <si>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</si>
  <si>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</si>
  <si>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</si>
  <si>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</si>
  <si>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</si>
  <si>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</si>
  <si>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</si>
  <si>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</si>
  <si>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</si>
  <si>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</si>
  <si>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</si>
  <si>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</si>
  <si>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</si>
  <si>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</si>
  <si>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</si>
  <si>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</si>
  <si>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</si>
  <si>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</si>
  <si>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</si>
  <si>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</si>
  <si>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</si>
  <si>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</si>
  <si>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</si>
  <si>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</si>
  <si>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</si>
  <si>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</si>
  <si>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</si>
  <si>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</si>
  <si>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</si>
  <si>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</si>
  <si>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</si>
  <si>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</si>
  <si>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</si>
  <si>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</si>
  <si>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</si>
  <si>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</si>
  <si>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</si>
  <si>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</si>
  <si>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</si>
  <si>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</si>
  <si>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</si>
  <si>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</si>
  <si>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</si>
  <si>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</si>
  <si>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</si>
  <si>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</si>
  <si>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</si>
  <si>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</si>
  <si>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</si>
  <si>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</si>
  <si>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</si>
  <si>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</si>
  <si>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</si>
  <si>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</si>
  <si>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</si>
  <si>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</si>
  <si>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</si>
  <si>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</si>
  <si>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</si>
  <si>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</si>
  <si>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</si>
  <si>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</si>
  <si>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</si>
  <si>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</si>
  <si>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</si>
  <si>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</si>
  <si>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</si>
  <si>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</si>
  <si>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</si>
  <si>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</si>
  <si>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</si>
  <si>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</si>
  <si>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</si>
  <si>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</si>
  <si>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</si>
  <si>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</si>
  <si>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</si>
  <si>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</si>
  <si>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</si>
  <si>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</si>
  <si>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</si>
  <si>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</si>
  <si>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</si>
  <si>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</si>
  <si>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</si>
  <si>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</si>
  <si>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</si>
  <si>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</si>
  <si>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</si>
  <si>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</si>
  <si>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</si>
  <si>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</si>
  <si>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</si>
  <si>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</si>
  <si>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</si>
  <si>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</si>
  <si>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</si>
  <si>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</si>
  <si>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</si>
  <si>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</si>
  <si>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</si>
  <si>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</si>
  <si>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</si>
  <si>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</si>
  <si>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</si>
  <si>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</si>
  <si>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</si>
  <si>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</si>
  <si>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</si>
  <si>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</si>
  <si>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</si>
  <si>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</si>
  <si>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</si>
  <si>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</si>
  <si>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</si>
  <si>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</si>
  <si>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</si>
  <si>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</si>
  <si>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</si>
  <si>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</si>
  <si>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</si>
  <si>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</si>
  <si>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</si>
  <si>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</si>
  <si>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</si>
  <si>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</si>
  <si>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</si>
  <si>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</si>
  <si>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</si>
  <si>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</si>
  <si>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</si>
  <si>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</si>
  <si>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</si>
  <si>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</si>
  <si>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</si>
  <si>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</si>
  <si>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</si>
  <si>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</si>
  <si>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</si>
  <si>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</si>
  <si>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</si>
  <si>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</si>
  <si>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</si>
  <si>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</si>
  <si>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</si>
  <si>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</si>
  <si>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</si>
  <si>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</si>
  <si>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</si>
  <si>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</si>
  <si>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</si>
  <si>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</si>
  <si>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</si>
  <si>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</si>
  <si>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</si>
  <si>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</si>
  <si>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</si>
  <si>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</si>
  <si>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</si>
  <si>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</si>
  <si>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</si>
  <si>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</si>
  <si>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</si>
  <si>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</si>
  <si>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</si>
  <si>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</si>
  <si>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</si>
  <si>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</si>
  <si>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</si>
  <si>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</si>
  <si>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</si>
  <si>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</si>
  <si>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</si>
  <si>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</si>
  <si>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</si>
  <si>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</si>
  <si>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</si>
  <si>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</si>
  <si>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</si>
  <si>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</si>
  <si>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</si>
  <si>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</si>
  <si>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</si>
  <si>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</si>
  <si>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</si>
  <si>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</si>
  <si>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</si>
  <si>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</si>
  <si>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</si>
  <si>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</si>
  <si>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</si>
  <si>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</si>
  <si>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</si>
  <si>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</si>
  <si>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</si>
  <si>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</si>
  <si>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</si>
  <si>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</si>
  <si>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</si>
  <si>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</si>
  <si>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</si>
  <si>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</si>
  <si>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</si>
  <si>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</si>
  <si>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</si>
  <si>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</si>
  <si>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</si>
  <si>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</si>
  <si>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</si>
  <si>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</si>
  <si>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</si>
  <si>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</si>
  <si>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</si>
  <si>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</si>
  <si>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</si>
  <si>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</si>
  <si>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</si>
  <si>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</si>
  <si>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</si>
  <si>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</si>
  <si>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</si>
  <si>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</si>
  <si>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</si>
  <si>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</si>
  <si>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</si>
  <si>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</si>
  <si>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</si>
  <si>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</si>
  <si>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</si>
  <si>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</si>
  <si>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</si>
  <si>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</si>
  <si>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</si>
  <si>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</si>
  <si>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</si>
  <si>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</si>
  <si>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</si>
  <si>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</si>
  <si>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</si>
  <si>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</si>
  <si>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</si>
  <si>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</si>
  <si>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</si>
  <si>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</si>
  <si>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</si>
  <si>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</si>
  <si>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</si>
  <si>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</si>
  <si>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</si>
  <si>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</si>
  <si>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</si>
  <si>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</si>
  <si>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</si>
  <si>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</si>
  <si>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</si>
  <si>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</si>
  <si>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</si>
  <si>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</si>
  <si>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</si>
  <si>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</si>
  <si>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</si>
  <si>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</si>
  <si>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</si>
  <si>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</si>
  <si>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</si>
  <si>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</si>
  <si>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</si>
  <si>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</si>
  <si>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</si>
  <si>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</si>
  <si>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</si>
  <si>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</si>
  <si>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</si>
  <si>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</si>
  <si>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</si>
  <si>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</si>
  <si>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</si>
  <si>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</si>
  <si>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</si>
  <si>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</si>
  <si>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</si>
  <si>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</si>
  <si>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</si>
  <si>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</si>
  <si>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</si>
  <si>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</si>
  <si>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</si>
  <si>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</si>
  <si>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</si>
  <si>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</si>
  <si>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</si>
  <si>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</si>
  <si>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</si>
  <si>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</si>
  <si>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</si>
  <si>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</si>
  <si>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</si>
  <si>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</si>
  <si>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</si>
  <si>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</si>
  <si>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</si>
  <si>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</si>
  <si>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</si>
  <si>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</si>
  <si>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</si>
  <si>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</si>
  <si>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</si>
  <si>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</si>
  <si>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</si>
  <si>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</si>
  <si>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</si>
  <si>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</si>
  <si>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</si>
  <si>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</si>
  <si>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</si>
  <si>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</si>
  <si>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</si>
  <si>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</si>
  <si>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</si>
  <si>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</si>
  <si>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</si>
  <si>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</si>
  <si>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</si>
  <si>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</si>
  <si>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</si>
  <si>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</si>
  <si>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</si>
  <si>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</si>
  <si>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</si>
  <si>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</si>
  <si>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</si>
  <si>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</si>
  <si>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</si>
  <si>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</si>
  <si>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</si>
  <si>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</si>
  <si>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</si>
  <si>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</si>
  <si>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</si>
  <si>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</si>
  <si>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</si>
  <si>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</si>
  <si>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</si>
  <si>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</si>
  <si>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</si>
  <si>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</si>
  <si>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</si>
  <si>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</si>
  <si>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</si>
  <si>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</si>
  <si>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</si>
  <si>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</si>
  <si>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</si>
  <si>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</si>
  <si>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</si>
  <si>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</si>
  <si>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</si>
  <si>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</si>
  <si>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</si>
  <si>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</si>
  <si>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</si>
  <si>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</si>
  <si>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</si>
  <si>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</si>
  <si>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</si>
  <si>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</si>
  <si>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</si>
  <si>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</si>
  <si>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</si>
  <si>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</si>
  <si>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</si>
  <si>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</si>
  <si>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</si>
  <si>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</si>
  <si>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</si>
  <si>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</si>
  <si>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</si>
  <si>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</si>
  <si>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</si>
  <si>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</si>
  <si>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</si>
  <si>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</si>
  <si>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</si>
  <si>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</si>
  <si>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</si>
  <si>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</si>
  <si>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</si>
  <si>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</si>
  <si>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</si>
  <si>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</si>
  <si>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</si>
  <si>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</si>
  <si>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</si>
  <si>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</si>
  <si>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</si>
  <si>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</si>
  <si>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</si>
  <si>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</si>
  <si>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</si>
  <si>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</si>
  <si>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</si>
  <si>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</si>
  <si>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</si>
  <si>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</si>
  <si>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</si>
  <si>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</si>
  <si>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</si>
  <si>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</si>
  <si>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</si>
  <si>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</si>
  <si>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</si>
  <si>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</si>
  <si>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</si>
  <si>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</si>
  <si>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</si>
  <si>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</si>
  <si>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</si>
  <si>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</si>
  <si>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</si>
  <si>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</si>
  <si>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</si>
  <si>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</si>
  <si>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</si>
  <si>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</si>
  <si>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</si>
  <si>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</si>
  <si>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</si>
  <si>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</si>
  <si>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</si>
  <si>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</si>
  <si>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</si>
  <si>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</si>
  <si>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</si>
  <si>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</si>
  <si>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</si>
  <si>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</si>
  <si>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</si>
  <si>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</si>
  <si>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</si>
  <si>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</si>
  <si>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</si>
  <si>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</si>
  <si>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</si>
  <si>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</si>
  <si>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</si>
  <si>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</si>
  <si>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</si>
  <si>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</si>
  <si>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</si>
  <si>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</si>
  <si>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</si>
  <si>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</si>
  <si>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</si>
  <si>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</si>
  <si>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</si>
  <si>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</si>
  <si>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</si>
  <si>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</si>
  <si>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</si>
  <si>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</si>
  <si>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</si>
  <si>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</si>
  <si>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</si>
  <si>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</si>
  <si>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</si>
  <si>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</si>
  <si>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</si>
  <si>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</si>
  <si>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</si>
  <si>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</si>
  <si>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</si>
  <si>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</si>
  <si>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</si>
  <si>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</si>
  <si>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</si>
  <si>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</si>
  <si>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</si>
  <si>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</si>
  <si>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</si>
  <si>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</si>
  <si>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</si>
  <si>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</si>
  <si>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</si>
  <si>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</si>
  <si>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</si>
  <si>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</si>
  <si>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</si>
  <si>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</si>
  <si>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</si>
  <si>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</si>
  <si>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</si>
  <si>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</si>
  <si>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</si>
  <si>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</si>
  <si>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</si>
  <si>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</si>
  <si>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</si>
  <si>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</si>
  <si>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</si>
  <si>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</si>
  <si>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</si>
  <si>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</si>
  <si>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</si>
  <si>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</si>
  <si>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</si>
  <si>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</si>
  <si>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</si>
  <si>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</si>
  <si>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</si>
  <si>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</si>
  <si>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</si>
  <si>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</si>
  <si>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</si>
  <si>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</si>
  <si>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</si>
  <si>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</si>
  <si>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</si>
  <si>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</si>
  <si>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</si>
  <si>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</si>
  <si>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</si>
  <si>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</si>
  <si>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</si>
  <si>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</si>
  <si>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</si>
  <si>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</si>
  <si>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</si>
  <si>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</si>
  <si>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</si>
  <si>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</si>
  <si>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</si>
  <si>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</si>
  <si>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</si>
  <si>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</si>
  <si>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</si>
  <si>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</si>
  <si>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</si>
  <si>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</si>
  <si>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</si>
  <si>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</si>
  <si>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</si>
  <si>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</si>
  <si>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</si>
  <si>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</si>
  <si>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</si>
  <si>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</si>
  <si>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</si>
  <si>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</si>
  <si>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</si>
  <si>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</si>
  <si>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</si>
  <si>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</si>
  <si>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</si>
  <si>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</si>
  <si>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</si>
  <si>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</si>
  <si>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</si>
  <si>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</si>
  <si>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1 Инимпорт ЕООД</t>
  </si>
  <si>
    <t>Боряна Николова/Васил Джерахов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</si>
</sst>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9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7" fillId="0" borderId="35" xfId="15" applyNumberFormat="1" applyFont="1" applyBorder="1" applyAlignment="1">
      <alignment horizontal="centerContinuous"/>
    </xf>
    <xf numFmtId="0" fontId="38" fillId="0" borderId="36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7" fillId="0" borderId="35" xfId="15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3" borderId="0" xfId="15" applyFont="1" applyFill="1"/>
    <xf numFmtId="0" fontId="33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5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C7C0D2E6-6BCB-41C3-8F6D-A0163ED2F88E}"/>
    <cellStyle name="Euro" xfId="2" xr:uid="{CDFF7B9D-9BCD-4997-8C59-EFF42B2A8F90}"/>
    <cellStyle name="Hyperlink" xfId="3" builtinId="8"/>
    <cellStyle name="Normal" xfId="0" builtinId="0"/>
    <cellStyle name="Normal 16" xfId="4" xr:uid="{74ABF167-5979-49F0-9645-36A59F8549EA}"/>
    <cellStyle name="Normal 2" xfId="5" xr:uid="{C6CEEA9F-5F2F-4533-B201-7FED7DCEF544}"/>
    <cellStyle name="Normal_El. 7.3" xfId="6" xr:uid="{5651FCE3-B765-4B0A-A6EA-B677C36AB86B}"/>
    <cellStyle name="Normal_El. 7.4" xfId="7" xr:uid="{89A9553C-31E3-4017-A9A6-DE5B5C93D130}"/>
    <cellStyle name="Normal_El. 7.5" xfId="8" xr:uid="{843B0021-BBAE-4EBA-BD54-00F4FDC2488E}"/>
    <cellStyle name="Normal_El.7.2" xfId="9" xr:uid="{B3F4E326-919C-412B-819A-C31490419BA2}"/>
    <cellStyle name="Normal_Spravki_kod" xfId="10" xr:uid="{0942E3CD-9F48-4C2F-9763-73309B42A9A2}"/>
    <cellStyle name="Normal_Баланс" xfId="11" xr:uid="{7801911F-4182-4290-BA32-72ED29BA0701}"/>
    <cellStyle name="Normal_Отч.парич.поток" xfId="12" xr:uid="{05792B61-C58B-4194-B148-6AF14200ECE9}"/>
    <cellStyle name="Normal_Отч.прих-разх" xfId="13" xr:uid="{48236925-0297-4EFB-A605-55AEE4D84957}"/>
    <cellStyle name="Normal_Отч.собств.кап." xfId="14" xr:uid="{08541320-0C4F-4DE3-AA0E-B6DCD70DD43A}"/>
    <cellStyle name="Normal_Финансов отчет" xfId="15" xr:uid="{1F2F810F-2C79-4757-B6ED-26684B137877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D54E5C23-C07F-49FA-B839-F2CCA01191FA}" r="B28" connectionId="0">
    <xmlCellPr id="1" xr6:uid="{00000000-0010-0000-0100-000001000000}" uniqueName="version">
      <xmlPr mapId="1" xpath="/ReportingInfo/@version" xmlDataType="string"/>
    </xmlCellPr>
  </singleXmlCell>
  <singleXmlCell id="2" xr6:uid="{69713949-3EF4-408D-845C-AA4CBA2187F8}" r="B9" connectionId="0">
    <xmlCellPr id="1" xr6:uid="{00000000-0010-0000-0300-000001000000}" uniqueName="fromDate">
      <xmlPr mapId="1" xpath="/ReportingInfo/fromDate" xmlDataType="date"/>
    </xmlCellPr>
  </singleXmlCell>
  <singleXmlCell id="3" xr6:uid="{4D2B7F2A-DADA-4170-97EB-714656F6D67B}" r="B10" connectionId="0">
    <xmlCellPr id="1" xr6:uid="{00000000-0010-0000-0500-000001000000}" uniqueName="toDate">
      <xmlPr mapId="1" xpath="/ReportingInfo/toDate" xmlDataType="date"/>
    </xmlCellPr>
  </singleXmlCell>
  <singleXmlCell id="4" xr6:uid="{90FAFE51-07ED-4C14-B858-F8EAE6078C4B}" r="B11" connectionId="0">
    <xmlCellPr id="1" xr6:uid="{00000000-0010-0000-0700-000001000000}" uniqueName="createDate">
      <xmlPr mapId="1" xpath="/ReportingInfo/createDate" xmlDataType="date"/>
    </xmlCellPr>
  </singleXmlCell>
  <singleXmlCell id="5" xr6:uid="{33C7285A-DB65-440C-A7DA-B3E168FB5EB4}" r="B14" connectionId="0">
    <xmlCellPr id="1" xr6:uid="{00000000-0010-0000-0900-000001000000}" uniqueName="personName">
      <xmlPr mapId="1" xpath="/ReportingInfo/personName" xmlDataType="string"/>
    </xmlCellPr>
  </singleXmlCell>
  <singleXmlCell id="6" xr6:uid="{A176D18F-F813-41EF-870D-7725ECB0A0E1}" r="B15" connectionId="0">
    <xmlCellPr id="1" xr6:uid="{00000000-0010-0000-0B00-000001000000}" uniqueName="persontype">
      <xmlPr mapId="1" xpath="/ReportingInfo/persontype" xmlDataType="string"/>
    </xmlCellPr>
  </singleXmlCell>
  <singleXmlCell id="7" xr6:uid="{3DEBA7C7-AAE1-4CB3-9B3E-F65B9C111616}" r="B16" connectionId="0">
    <xmlCellPr id="1" xr6:uid="{00000000-0010-0000-0D00-000001000000}" uniqueName="eik">
      <xmlPr mapId="1" xpath="/ReportingInfo/eik" xmlDataType="string"/>
    </xmlCellPr>
  </singleXmlCell>
  <singleXmlCell id="8" xr6:uid="{1C85FF50-1F6C-4634-9775-84980B0657F7}" r="B17" connectionId="0">
    <xmlCellPr id="1" xr6:uid="{00000000-0010-0000-0F00-000001000000}" uniqueName="represents">
      <xmlPr mapId="1" xpath="/ReportingInfo/represents" xmlDataType="string"/>
    </xmlCellPr>
  </singleXmlCell>
  <singleXmlCell id="9" xr6:uid="{284455DD-6AA8-43F3-8753-DC9E0FAA2A6C}" r="B18" connectionId="0">
    <xmlCellPr id="1" xr6:uid="{00000000-0010-0000-1100-000001000000}" uniqueName="representsType">
      <xmlPr mapId="1" xpath="/ReportingInfo/representsType" xmlDataType="string"/>
    </xmlCellPr>
  </singleXmlCell>
  <singleXmlCell id="10" xr6:uid="{4B6B2DA9-DEC0-41C0-95D3-6C7182F9991B}" r="B19" connectionId="0">
    <xmlCellPr id="1" xr6:uid="{00000000-0010-0000-1300-000001000000}" uniqueName="addressMain">
      <xmlPr mapId="1" xpath="/ReportingInfo/addressMain" xmlDataType="string"/>
    </xmlCellPr>
  </singleXmlCell>
  <singleXmlCell id="11" xr6:uid="{11C7D84B-88D7-41E2-902E-984D4E393051}" r="B20" connectionId="0">
    <xmlCellPr id="1" xr6:uid="{00000000-0010-0000-1500-000001000000}" uniqueName="addressCorrespondence">
      <xmlPr mapId="1" xpath="/ReportingInfo/addressCorrespondence" xmlDataType="string"/>
    </xmlCellPr>
  </singleXmlCell>
  <singleXmlCell id="12" xr6:uid="{2D84B61E-9688-4FAD-A71F-C12D12056636}" r="B21" connectionId="0">
    <xmlCellPr id="1" xr6:uid="{00000000-0010-0000-1700-000001000000}" uniqueName="telephone">
      <xmlPr mapId="1" xpath="/ReportingInfo/telephone" xmlDataType="string"/>
    </xmlCellPr>
  </singleXmlCell>
  <singleXmlCell id="13" xr6:uid="{D3A41D4C-CA4D-4ABD-A609-A4ED24359849}" r="B22" connectionId="0">
    <xmlCellPr id="1" xr6:uid="{00000000-0010-0000-1900-000001000000}" uniqueName="fax">
      <xmlPr mapId="1" xpath="/ReportingInfo/fax" xmlDataType="string"/>
    </xmlCellPr>
  </singleXmlCell>
  <singleXmlCell id="14" xr6:uid="{C39531F0-84E5-49B4-894F-175829D22CF8}" r="B23" connectionId="0">
    <xmlCellPr id="1" xr6:uid="{00000000-0010-0000-1B00-000001000000}" uniqueName="email">
      <xmlPr mapId="1" xpath="/ReportingInfo/email" xmlDataType="string"/>
    </xmlCellPr>
  </singleXmlCell>
  <singleXmlCell id="15" xr6:uid="{0A4A3D16-E622-4B52-A1EC-89FBA35132AD}" r="B24" connectionId="0">
    <xmlCellPr id="1" xr6:uid="{00000000-0010-0000-1D00-000001000000}" uniqueName="website">
      <xmlPr mapId="1" xpath="/ReportingInfo/website" xmlDataType="string"/>
    </xmlCellPr>
  </singleXmlCell>
  <singleXmlCell id="16" xr6:uid="{A19BBF24-BC15-45BA-A99C-5496174648D5}" r="B25" connectionId="0">
    <xmlCellPr id="1" xr6:uid="{00000000-0010-0000-1F00-000001000000}" uniqueName="media">
      <xmlPr mapId="1" xpath="/ReportingInfo/media" xmlDataType="string"/>
    </xmlCellPr>
  </singleXmlCell>
  <singleXmlCell id="17" xr6:uid="{578619A2-6876-4C03-BF2C-00693FA189D5}" r="B26" connectionId="0">
    <xmlCellPr id="1" xr6:uid="{00000000-0010-0000-2100-000001000000}" uniqueName="creator">
      <xmlPr mapId="1" xpath="/ReportingInfo/creator" xmlDataType="string"/>
    </xmlCellPr>
  </singleXmlCell>
  <singleXmlCell id="18" xr6:uid="{F7C7EBF9-001E-4D09-BF8F-D7DD5A4EB9B7}" r="B27" connectionId="0">
    <xmlCellPr id="1" xr6:uid="{00000000-0010-0000-23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97296E6B-631B-4803-9E51-57D5B84857E6}" r="C12" connectionId="0">
    <xmlCellPr id="1" xr6:uid="{00000000-0010-0000-2500-000001000000}" uniqueName="lands">
      <xmlPr mapId="1" xpath="/ReportingInfo/balance/current/assets/nonCurrentAssets/propertiesEquipment/lands" xmlDataType="integer"/>
    </xmlCellPr>
  </singleXmlCell>
  <singleXmlCell id="20" xr6:uid="{88AF1B3B-C386-4B65-8319-FDFDC710A2A6}" r="C13" connectionId="0">
    <xmlCellPr id="1" xr6:uid="{00000000-0010-0000-2700-000001000000}" uniqueName="buildings">
      <xmlPr mapId="1" xpath="/ReportingInfo/balance/current/assets/nonCurrentAssets/propertiesEquipment/buildings" xmlDataType="integer"/>
    </xmlCellPr>
  </singleXmlCell>
  <singleXmlCell id="21" xr6:uid="{A864C34F-7008-4D37-A639-DBD1CE6CFA27}" r="C14" connectionId="0">
    <xmlCellPr id="1" xr6:uid="{00000000-0010-0000-2900-000001000000}" uniqueName="machines">
      <xmlPr mapId="1" xpath="/ReportingInfo/balance/current/assets/nonCurrentAssets/propertiesEquipment/machines" xmlDataType="integer"/>
    </xmlCellPr>
  </singleXmlCell>
  <singleXmlCell id="22" xr6:uid="{D9CC7C62-50CD-416A-BE6B-CC0A1F7ABCC4}" r="C15" connectionId="0">
    <xmlCellPr id="1" xr6:uid="{00000000-0010-0000-2B00-000001000000}" uniqueName="facilities">
      <xmlPr mapId="1" xpath="/ReportingInfo/balance/current/assets/nonCurrentAssets/propertiesEquipment/facilities" xmlDataType="integer"/>
    </xmlCellPr>
  </singleXmlCell>
  <singleXmlCell id="23" xr6:uid="{EA16C551-F50A-4B89-BE86-C4A2CCB1F09D}" r="C16" connectionId="0">
    <xmlCellPr id="1" xr6:uid="{00000000-0010-0000-2D00-000001000000}" uniqueName="vehicles">
      <xmlPr mapId="1" xpath="/ReportingInfo/balance/current/assets/nonCurrentAssets/propertiesEquipment/vehicles" xmlDataType="integer"/>
    </xmlCellPr>
  </singleXmlCell>
  <singleXmlCell id="24" xr6:uid="{6FFB68D3-00D5-434C-896C-407125FCE3CE}" r="C17" connectionId="0">
    <xmlCellPr id="1" xr6:uid="{00000000-0010-0000-2F00-000001000000}" uniqueName="businessInventory">
      <xmlPr mapId="1" xpath="/ReportingInfo/balance/current/assets/nonCurrentAssets/propertiesEquipment/businessInventory" xmlDataType="integer"/>
    </xmlCellPr>
  </singleXmlCell>
  <singleXmlCell id="25" xr6:uid="{D0CF9C86-4EF3-4059-A82B-7F8376EE45B9}" r="C18" connectionId="0">
    <xmlCellPr id="1" xr6:uid="{00000000-0010-0000-3100-000001000000}" uniqueName="acqLiqTangibleAssets">
      <xmlPr mapId="1" xpath="/ReportingInfo/balance/current/assets/nonCurrentAssets/propertiesEquipment/acqLiqTangibleAssets" xmlDataType="integer"/>
    </xmlCellPr>
  </singleXmlCell>
  <singleXmlCell id="26" xr6:uid="{4D3DD7B2-2A54-476E-9726-A3E3AAA75290}" r="C19" connectionId="0">
    <xmlCellPr id="1" xr6:uid="{00000000-0010-0000-3300-000001000000}" uniqueName="others">
      <xmlPr mapId="1" xpath="/ReportingInfo/balance/current/assets/nonCurrentAssets/propertiesEquipment/others" xmlDataType="integer"/>
    </xmlCellPr>
  </singleXmlCell>
  <singleXmlCell id="27" xr6:uid="{0D8488B0-A4B4-4506-BAEC-7526FF699E66}" r="C21" connectionId="0">
    <xmlCellPr id="1" xr6:uid="{00000000-0010-0000-3500-000001000000}" uniqueName="investProperties">
      <xmlPr mapId="1" xpath="/ReportingInfo/balance/current/assets/nonCurrentAssets/investProperties" xmlDataType="integer"/>
    </xmlCellPr>
  </singleXmlCell>
  <singleXmlCell id="28" xr6:uid="{2C24BF9C-AC55-4DB7-8F53-24C62DED46C7}" r="C22" connectionId="0">
    <xmlCellPr id="1" xr6:uid="{00000000-0010-0000-3700-000001000000}" uniqueName="biologicalAssets">
      <xmlPr mapId="1" xpath="/ReportingInfo/balance/current/assets/nonCurrentAssets/biologicalAssets" xmlDataType="integer"/>
    </xmlCellPr>
  </singleXmlCell>
  <singleXmlCell id="29" xr6:uid="{6433CEF3-4B15-4B58-A5DA-56FC68B6F9B9}" r="C24" connectionId="0">
    <xmlCellPr id="1" xr6:uid="{00000000-0010-0000-3900-000001000000}" uniqueName="propertyRights">
      <xmlPr mapId="1" xpath="/ReportingInfo/balance/current/assets/nonCurrentAssets/intangibleAssets/propertyRights" xmlDataType="integer"/>
    </xmlCellPr>
  </singleXmlCell>
  <singleXmlCell id="30" xr6:uid="{0475E0BF-12A3-401E-9F61-A8BF9FEE4FF2}" r="C25" connectionId="0">
    <xmlCellPr id="1" xr6:uid="{00000000-0010-0000-3B00-000001000000}" uniqueName="softwareProducts">
      <xmlPr mapId="1" xpath="/ReportingInfo/balance/current/assets/nonCurrentAssets/intangibleAssets/softwareProducts" xmlDataType="integer"/>
    </xmlCellPr>
  </singleXmlCell>
  <singleXmlCell id="31" xr6:uid="{E575DA9F-5AC0-4752-849F-E29ED6CC4F77}" r="C26" connectionId="0">
    <xmlCellPr id="1" xr6:uid="{00000000-0010-0000-3D00-000001000000}" uniqueName="developmentProducts">
      <xmlPr mapId="1" xpath="/ReportingInfo/balance/current/assets/nonCurrentAssets/intangibleAssets/developmentProducts" xmlDataType="integer"/>
    </xmlCellPr>
  </singleXmlCell>
  <singleXmlCell id="32" xr6:uid="{CA8C4FE4-2B0E-43AB-AE94-16DBF23AF9DB}" r="C27" connectionId="0">
    <xmlCellPr id="1" xr6:uid="{00000000-0010-0000-3F00-000001000000}" uniqueName="others">
      <xmlPr mapId="1" xpath="/ReportingInfo/balance/current/assets/nonCurrentAssets/intangibleAssets/others" xmlDataType="integer"/>
    </xmlCellPr>
  </singleXmlCell>
  <singleXmlCell id="33" xr6:uid="{DB36E70D-0A4B-48C5-AA8B-BEF9EF6CF994}" r="C31" connectionId="0">
    <xmlCellPr id="1" xr6:uid="{00000000-0010-0000-4100-000001000000}" uniqueName="positive">
      <xmlPr mapId="1" xpath="/ReportingInfo/balance/current/assets/nonCurrentAssets/commercialReputation/positive" xmlDataType="integer"/>
    </xmlCellPr>
  </singleXmlCell>
  <singleXmlCell id="34" xr6:uid="{65EC3ECF-4931-4F74-9B01-A5DAA7615AAF}" r="C32" connectionId="0">
    <xmlCellPr id="1" xr6:uid="{00000000-0010-0000-4300-000001000000}" uniqueName="negative">
      <xmlPr mapId="1" xpath="/ReportingInfo/balance/current/assets/nonCurrentAssets/commercialReputation/negative" xmlDataType="integer"/>
    </xmlCellPr>
  </singleXmlCell>
  <singleXmlCell id="36" xr6:uid="{515C248A-2238-4F1C-B862-24257BF3B80A}" r="C36" connectionId="0">
    <xmlCellPr id="1" xr6:uid="{00000000-0010-0000-4500-000001000000}" uniqueName="subsidiaries">
      <xmlPr mapId="1" xpath="/ReportingInfo/balance/current/assets/nonCurrentAssets/finAssets/investIn/subsidiaries" xmlDataType="integer"/>
    </xmlCellPr>
  </singleXmlCell>
  <singleXmlCell id="37" xr6:uid="{0FBBB3E4-CD75-49DF-BEBB-0774FA9DB77B}" r="C37" connectionId="0">
    <xmlCellPr id="1" xr6:uid="{00000000-0010-0000-4700-000001000000}" uniqueName="jointVentures">
      <xmlPr mapId="1" xpath="/ReportingInfo/balance/current/assets/nonCurrentAssets/finAssets/investIn/jointVentures" xmlDataType="integer"/>
    </xmlCellPr>
  </singleXmlCell>
  <singleXmlCell id="38" xr6:uid="{658F00FB-E05D-4D70-BF24-E6FFE83A9410}" r="C38" connectionId="0">
    <xmlCellPr id="1" xr6:uid="{00000000-0010-0000-4900-000001000000}" uniqueName="associatedEnterprises">
      <xmlPr mapId="1" xpath="/ReportingInfo/balance/current/assets/nonCurrentAssets/finAssets/investIn/associatedEnterprises" xmlDataType="integer"/>
    </xmlCellPr>
  </singleXmlCell>
  <singleXmlCell id="39" xr6:uid="{6B34BEEE-CC93-49BD-87C1-9447211B537B}" r="C39" connectionId="0">
    <xmlCellPr id="1" xr6:uid="{00000000-0010-0000-4B00-000001000000}" uniqueName="otherBusinesses">
      <xmlPr mapId="1" xpath="/ReportingInfo/balance/current/assets/nonCurrentAssets/finAssets/investIn/otherBusinesses" xmlDataType="integer"/>
    </xmlCellPr>
  </singleXmlCell>
  <singleXmlCell id="40" xr6:uid="{35DFEE2D-2705-4B13-99FA-2F2DBA389FF8}" r="C41" connectionId="0">
    <xmlCellPr id="1" xr6:uid="{00000000-0010-0000-4D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B40DF272-13B6-4B62-BD4A-09401239C99D}" r="C42" connectionId="0">
    <xmlCellPr id="1" xr6:uid="{00000000-0010-0000-4F00-000001000000}" uniqueName="bonds">
      <xmlPr mapId="1" xpath="/ReportingInfo/balance/current/assets/nonCurrentAssets/finAssets/heldToMaturity/bonds" xmlDataType="integer"/>
    </xmlCellPr>
  </singleXmlCell>
  <singleXmlCell id="42" xr6:uid="{AAAC4D99-9CBE-4674-9A87-FEB390BC8A26}" r="C43" connectionId="0">
    <xmlCellPr id="1" xr6:uid="{00000000-0010-0000-5100-000001000000}" uniqueName="municipalBonds">
      <xmlPr mapId="1" xpath="/ReportingInfo/balance/current/assets/nonCurrentAssets/finAssets/heldToMaturity/municipalBonds" xmlDataType="integer"/>
    </xmlCellPr>
  </singleXmlCell>
  <singleXmlCell id="43" xr6:uid="{0AEAE279-6344-4A7C-A836-6CFC207F26C8}" r="C44" connectionId="0">
    <xmlCellPr id="1" xr6:uid="{00000000-0010-0000-5300-000001000000}" uniqueName="others">
      <xmlPr mapId="1" xpath="/ReportingInfo/balance/current/assets/nonCurrentAssets/finAssets/heldToMaturity/others" xmlDataType="integer"/>
    </xmlCellPr>
  </singleXmlCell>
  <singleXmlCell id="44" xr6:uid="{9AC9E156-3E4C-4054-B1E8-069F0EA715E5}" r="C45" connectionId="0">
    <xmlCellPr id="1" xr6:uid="{00000000-0010-0000-5500-000001000000}" uniqueName="others">
      <xmlPr mapId="1" xpath="/ReportingInfo/balance/current/assets/nonCurrentAssets/finAssets/others" xmlDataType="integer"/>
    </xmlCellPr>
  </singleXmlCell>
  <singleXmlCell id="45" xr6:uid="{91B7F3A2-D32A-4984-A626-7C127106D2EE}" r="C48" connectionId="0">
    <xmlCellPr id="1" xr6:uid="{00000000-0010-0000-5700-000001000000}" uniqueName="affiliatedCompanies">
      <xmlPr mapId="1" xpath="/ReportingInfo/balance/current/assets/nonCurrentAssets/tradeReceivables/affiliatedCompanies" xmlDataType="integer"/>
    </xmlCellPr>
  </singleXmlCell>
  <singleXmlCell id="46" xr6:uid="{77E8D7F6-2A28-4B14-BE11-6416CAE4EFFE}" r="C49" connectionId="0">
    <xmlCellPr id="1" xr6:uid="{00000000-0010-0000-5900-000001000000}" uniqueName="tradeLoans">
      <xmlPr mapId="1" xpath="/ReportingInfo/balance/current/assets/nonCurrentAssets/tradeReceivables/tradeLoans" xmlDataType="integer"/>
    </xmlCellPr>
  </singleXmlCell>
  <singleXmlCell id="47" xr6:uid="{028602A1-1D1B-4AE6-BA3B-67477DB90236}" r="C50" connectionId="0">
    <xmlCellPr id="1" xr6:uid="{00000000-0010-0000-5B00-000001000000}" uniqueName="financeLease">
      <xmlPr mapId="1" xpath="/ReportingInfo/balance/current/assets/nonCurrentAssets/tradeReceivables/financeLease" xmlDataType="integer"/>
    </xmlCellPr>
  </singleXmlCell>
  <singleXmlCell id="48" xr6:uid="{C0674903-F84D-435A-B38D-E7E69675153E}" r="C51" connectionId="0">
    <xmlCellPr id="1" xr6:uid="{00000000-0010-0000-5D00-000001000000}" uniqueName="others">
      <xmlPr mapId="1" xpath="/ReportingInfo/balance/current/assets/nonCurrentAssets/tradeReceivables/others" xmlDataType="integer"/>
    </xmlCellPr>
  </singleXmlCell>
  <singleXmlCell id="49" xr6:uid="{DB58BF07-D0A4-4483-81F4-E731B9C959DB}" r="C54" connectionId="0">
    <xmlCellPr id="1" xr6:uid="{00000000-0010-0000-5F00-000001000000}" uniqueName="futureExpenses">
      <xmlPr mapId="1" xpath="/ReportingInfo/balance/current/assets/nonCurrentAssets/futureExpenses" xmlDataType="integer"/>
    </xmlCellPr>
  </singleXmlCell>
  <singleXmlCell id="50" xr6:uid="{92303670-98F0-4095-98DA-B6D830357D3E}" r="C55" connectionId="0">
    <xmlCellPr id="1" xr6:uid="{00000000-0010-0000-6100-000001000000}" uniqueName="deferredTaxAssets">
      <xmlPr mapId="1" xpath="/ReportingInfo/balance/current/assets/nonCurrentAssets/deferredTaxAssets" xmlDataType="integer"/>
    </xmlCellPr>
  </singleXmlCell>
  <singleXmlCell id="51" xr6:uid="{6BD7BDAF-F900-47FD-B8BB-A0AF34E44851}" r="C59" connectionId="0">
    <xmlCellPr id="1" xr6:uid="{00000000-0010-0000-6300-000001000000}" uniqueName="materials">
      <xmlPr mapId="1" xpath="/ReportingInfo/balance/current/assets/currentAssets/inventories/materials" xmlDataType="integer"/>
    </xmlCellPr>
  </singleXmlCell>
  <singleXmlCell id="52" xr6:uid="{2F6509CC-1042-46C8-BB1E-43737164BBF6}" r="C60" connectionId="0">
    <xmlCellPr id="1" xr6:uid="{00000000-0010-0000-6500-000001000000}" uniqueName="production">
      <xmlPr mapId="1" xpath="/ReportingInfo/balance/current/assets/currentAssets/inventories/production" xmlDataType="integer"/>
    </xmlCellPr>
  </singleXmlCell>
  <singleXmlCell id="53" xr6:uid="{F454361F-1A4E-4AA4-A449-FEE0E13C434A}" r="C61" connectionId="0">
    <xmlCellPr id="1" xr6:uid="{00000000-0010-0000-6700-000001000000}" uniqueName="goods">
      <xmlPr mapId="1" xpath="/ReportingInfo/balance/current/assets/currentAssets/inventories/goods" xmlDataType="integer"/>
    </xmlCellPr>
  </singleXmlCell>
  <singleXmlCell id="54" xr6:uid="{48794410-E364-47DA-A9E6-BF0E7EA2588B}" r="C62" connectionId="0">
    <xmlCellPr id="1" xr6:uid="{00000000-0010-0000-6900-000001000000}" uniqueName="workInProgress">
      <xmlPr mapId="1" xpath="/ReportingInfo/balance/current/assets/currentAssets/inventories/workInProgress" xmlDataType="integer"/>
    </xmlCellPr>
  </singleXmlCell>
  <singleXmlCell id="55" xr6:uid="{019D68B9-F61C-4497-8FB6-52DB17913E84}" r="C63" connectionId="0">
    <xmlCellPr id="1" xr6:uid="{00000000-0010-0000-6B00-000001000000}" uniqueName="biologicalAssets">
      <xmlPr mapId="1" xpath="/ReportingInfo/balance/current/assets/currentAssets/inventories/biologicalAssets" xmlDataType="integer"/>
    </xmlCellPr>
  </singleXmlCell>
  <singleXmlCell id="56" xr6:uid="{62451230-D41F-4758-8E52-286C6DCAB574}" r="C64" connectionId="0">
    <xmlCellPr id="1" xr6:uid="{00000000-0010-0000-6D00-000001000000}" uniqueName="others">
      <xmlPr mapId="1" xpath="/ReportingInfo/balance/current/assets/currentAssets/inventories/others" xmlDataType="integer"/>
    </xmlCellPr>
  </singleXmlCell>
  <singleXmlCell id="57" xr6:uid="{87F567CE-B343-4210-AFEA-F208933DA62F}" r="C68" connectionId="0">
    <xmlCellPr id="1" xr6:uid="{00000000-0010-0000-6F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40C51A02-F357-4F91-AA0E-A1BC93DB368C}" r="C69" connectionId="0">
    <xmlCellPr id="1" xr6:uid="{00000000-0010-0000-71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C49E965B-80FC-40D3-91CB-E325EDBD3513}" r="C70" connectionId="0">
    <xmlCellPr id="1" xr6:uid="{00000000-0010-0000-7300-000001000000}" uniqueName="advancesGranted">
      <xmlPr mapId="1" xpath="/ReportingInfo/balance/current/assets/currentAssets/tradeReceivables/advancesGranted" xmlDataType="integer"/>
    </xmlCellPr>
  </singleXmlCell>
  <singleXmlCell id="60" xr6:uid="{3BB42093-9B99-4821-BB9A-528441EA9752}" r="C71" connectionId="0">
    <xmlCellPr id="1" xr6:uid="{00000000-0010-0000-75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5C063607-58E3-430D-A9E2-01CECDB4ADD1}" r="C72" connectionId="0">
    <xmlCellPr id="1" xr6:uid="{00000000-0010-0000-7700-000001000000}" uniqueName="litigationClaims">
      <xmlPr mapId="1" xpath="/ReportingInfo/balance/current/assets/currentAssets/tradeReceivables/litigationClaims" xmlDataType="integer"/>
    </xmlCellPr>
  </singleXmlCell>
  <singleXmlCell id="62" xr6:uid="{5CB2B610-4D9F-4D23-B251-A006E921AFCE}" r="C73" connectionId="0">
    <xmlCellPr id="1" xr6:uid="{00000000-0010-0000-7900-000001000000}" uniqueName="taxRecovery">
      <xmlPr mapId="1" xpath="/ReportingInfo/balance/current/assets/currentAssets/tradeReceivables/taxRecovery" xmlDataType="integer"/>
    </xmlCellPr>
  </singleXmlCell>
  <singleXmlCell id="63" xr6:uid="{74F1DCC3-6376-4642-A112-B9E08F000583}" r="C74" connectionId="0">
    <xmlCellPr id="1" xr6:uid="{00000000-0010-0000-7B00-000001000000}" uniqueName="receivablesPersonnel">
      <xmlPr mapId="1" xpath="/ReportingInfo/balance/current/assets/currentAssets/tradeReceivables/receivablesPersonnel" xmlDataType="integer"/>
    </xmlCellPr>
  </singleXmlCell>
  <singleXmlCell id="64" xr6:uid="{3705A10E-EA3E-44EB-842E-B14C1A72333E}" r="C75" connectionId="0">
    <xmlCellPr id="1" xr6:uid="{00000000-0010-0000-7D00-000001000000}" uniqueName="others">
      <xmlPr mapId="1" xpath="/ReportingInfo/balance/current/assets/currentAssets/tradeReceivables/others" xmlDataType="integer"/>
    </xmlCellPr>
  </singleXmlCell>
  <singleXmlCell id="65" xr6:uid="{803B26DD-18EF-4808-A6A7-3595857A1DD8}" r="C80" connectionId="0">
    <xmlCellPr id="1" xr6:uid="{00000000-0010-0000-7F00-000001000000}" uniqueName="debtSecurities">
      <xmlPr mapId="1" xpath="/ReportingInfo/balance/current/assets/currentAssets/finAssets/finAssetsKeptForTrading/debtSecurities" xmlDataType="integer"/>
    </xmlCellPr>
  </singleXmlCell>
  <singleXmlCell id="66" xr6:uid="{C6CDB68C-8933-4A72-8223-4D4B0D3429B3}" r="C81" connectionId="0">
    <xmlCellPr id="1" xr6:uid="{00000000-0010-0000-8100-000001000000}" uniqueName="derivatives">
      <xmlPr mapId="1" xpath="/ReportingInfo/balance/current/assets/currentAssets/finAssets/finAssetsKeptForTrading/derivatives" xmlDataType="integer"/>
    </xmlCellPr>
  </singleXmlCell>
  <singleXmlCell id="67" xr6:uid="{D2692700-EA95-4D2F-BB45-282EFFEBFC92}" r="C82" connectionId="0">
    <xmlCellPr id="1" xr6:uid="{00000000-0010-0000-8300-000001000000}" uniqueName="others">
      <xmlPr mapId="1" xpath="/ReportingInfo/balance/current/assets/currentAssets/finAssets/finAssetsKeptForTrading/others" xmlDataType="integer"/>
    </xmlCellPr>
  </singleXmlCell>
  <singleXmlCell id="68" xr6:uid="{595A5A6F-065D-4F2B-A207-78921874A674}" r="C83" connectionId="0">
    <xmlCellPr id="1" xr6:uid="{00000000-0010-0000-8500-000001000000}" uniqueName="finAssetsForSale">
      <xmlPr mapId="1" xpath="/ReportingInfo/balance/current/assets/currentAssets/finAssets/finAssetsForSale" xmlDataType="integer"/>
    </xmlCellPr>
  </singleXmlCell>
  <singleXmlCell id="69" xr6:uid="{E07F6029-8AF5-408B-A134-56B33B25662D}" r="C84" connectionId="0">
    <xmlCellPr id="1" xr6:uid="{00000000-0010-0000-8700-000001000000}" uniqueName="others">
      <xmlPr mapId="1" xpath="/ReportingInfo/balance/current/assets/currentAssets/finAssets/others" xmlDataType="integer"/>
    </xmlCellPr>
  </singleXmlCell>
  <singleXmlCell id="70" xr6:uid="{2FBED3CD-0D10-45C2-9F3B-57E78F65D944}" r="C88" connectionId="0">
    <xmlCellPr id="1" xr6:uid="{00000000-0010-0000-8900-000001000000}" uniqueName="finAssetsCash">
      <xmlPr mapId="1" xpath="/ReportingInfo/balance/current/assets/currentAssets/cashAndCashEquivalents/finAssetsCash" xmlDataType="integer"/>
    </xmlCellPr>
  </singleXmlCell>
  <singleXmlCell id="71" xr6:uid="{B1D575F3-F7EA-4BAA-9FA1-12299465F089}" r="C89" connectionId="0">
    <xmlCellPr id="1" xr6:uid="{00000000-0010-0000-8B00-000001000000}" uniqueName="finAssetsTimeDeposits">
      <xmlPr mapId="1" xpath="/ReportingInfo/balance/current/assets/currentAssets/cashAndCashEquivalents/finAssetsTimeDeposits" xmlDataType="integer"/>
    </xmlCellPr>
  </singleXmlCell>
  <singleXmlCell id="72" xr6:uid="{1F87A1F5-5ACF-459F-90C8-8CD4849D0308}" r="C90" connectionId="0">
    <xmlCellPr id="1" xr6:uid="{00000000-0010-0000-8D00-000001000000}" uniqueName="blockedFunds">
      <xmlPr mapId="1" xpath="/ReportingInfo/balance/current/assets/currentAssets/cashAndCashEquivalents/blockedFunds" xmlDataType="integer"/>
    </xmlCellPr>
  </singleXmlCell>
  <singleXmlCell id="73" xr6:uid="{EAAF1EA7-844B-4D84-A9C3-F45EC2BD7C42}" r="C91" connectionId="0">
    <xmlCellPr id="1" xr6:uid="{00000000-0010-0000-8F00-000001000000}" uniqueName="moneyEquivalents">
      <xmlPr mapId="1" xpath="/ReportingInfo/balance/current/assets/currentAssets/cashAndCashEquivalents/moneyEquivalents" xmlDataType="integer"/>
    </xmlCellPr>
  </singleXmlCell>
  <singleXmlCell id="74" xr6:uid="{179A8EE3-483A-4230-9224-A17A7EB7CE2A}" r="C93" connectionId="0">
    <xmlCellPr id="1" xr6:uid="{00000000-0010-0000-9100-000001000000}" uniqueName="futureExpenses">
      <xmlPr mapId="1" xpath="/ReportingInfo/balance/current/assets/currentAssets/futureExpenses" xmlDataType="integer"/>
    </xmlCellPr>
  </singleXmlCell>
  <singleXmlCell id="75" xr6:uid="{A289F01F-4BF4-44C0-B2CA-F1176B0907C8}" r="G12" connectionId="0">
    <xmlCellPr id="1" xr6:uid="{00000000-0010-0000-9300-000001000000}" uniqueName="registeredContributedCapital">
      <xmlPr mapId="1" xpath="/ReportingInfo/balance/current/passives/equity/capitalStock/registeredContributedCapital" xmlDataType="integer"/>
    </xmlCellPr>
  </singleXmlCell>
  <singleXmlCell id="76" xr6:uid="{C5EAA525-B2CC-4419-AC22-E48C744E0268}" r="G13" connectionId="0">
    <xmlCellPr id="1" xr6:uid="{00000000-0010-0000-9500-000001000000}" uniqueName="ordinaryShares">
      <xmlPr mapId="1" xpath="/ReportingInfo/balance/current/passives/equity/capitalStock/ordinaryShares" xmlDataType="integer"/>
    </xmlCellPr>
  </singleXmlCell>
  <singleXmlCell id="77" xr6:uid="{34A93B04-8C05-4AFF-8252-7B59EAC05BC0}" r="G14" connectionId="0">
    <xmlCellPr id="1" xr6:uid="{00000000-0010-0000-9700-000001000000}" uniqueName="preferredShares">
      <xmlPr mapId="1" xpath="/ReportingInfo/balance/current/passives/equity/capitalStock/preferredShares" xmlDataType="integer"/>
    </xmlCellPr>
  </singleXmlCell>
  <singleXmlCell id="78" xr6:uid="{DB08FD6C-DD4A-44B2-A0CC-D4539D85A573}" r="G15" connectionId="0">
    <xmlCellPr id="1" xr6:uid="{00000000-0010-0000-99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FCEA1DBD-0365-431F-B866-9BAE215BF265}" r="G16" connectionId="0">
    <xmlCellPr id="1" xr6:uid="{00000000-0010-0000-9B00-000001000000}" uniqueName="ownPreferredSharesRepurchased">
      <xmlPr mapId="1" xpath="/ReportingInfo/balance/current/passives/equity/capitalStock/ownPreferredSharesRepurchased" xmlDataType="integer"/>
    </xmlCellPr>
  </singleXmlCell>
  <singleXmlCell id="80" xr6:uid="{C1CB9716-CEEE-4F5B-9B21-31E5888DC30F}" r="G17" connectionId="0">
    <xmlCellPr id="1" xr6:uid="{00000000-0010-0000-9D00-000001000000}" uniqueName="unpaidCapital">
      <xmlPr mapId="1" xpath="/ReportingInfo/balance/current/passives/equity/capitalStock/unpaidCapital" xmlDataType="integer"/>
    </xmlCellPr>
  </singleXmlCell>
  <singleXmlCell id="81" xr6:uid="{2F2C6A9B-CFB3-48C8-B5CB-C5B033321EC2}" r="G20" connectionId="0">
    <xmlCellPr id="1" xr6:uid="{00000000-0010-0000-9F00-000001000000}" uniqueName="premReserves">
      <xmlPr mapId="1" xpath="/ReportingInfo/balance/current/passives/equity/reserves/premReserves" xmlDataType="integer"/>
    </xmlCellPr>
  </singleXmlCell>
  <singleXmlCell id="82" xr6:uid="{BEB19ADA-3CFC-4A25-A733-CFE6508A997F}" r="G21" connectionId="0">
    <xmlCellPr id="1" xr6:uid="{00000000-0010-0000-A1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7ADD1EC2-A576-4730-9128-DC8FAE27EA73}" r="G23" connectionId="0">
    <xmlCellPr id="1" xr6:uid="{00000000-0010-0000-A300-000001000000}" uniqueName="generalReserves">
      <xmlPr mapId="1" xpath="/ReportingInfo/balance/current/passives/equity/reserves/targetReserve/generalReserves" xmlDataType="integer"/>
    </xmlCellPr>
  </singleXmlCell>
  <singleXmlCell id="84" xr6:uid="{382B46A0-4914-4B91-B538-49C2ED850C81}" r="G24" connectionId="0">
    <xmlCellPr id="1" xr6:uid="{00000000-0010-0000-A500-000001000000}" uniqueName="specializedReserves">
      <xmlPr mapId="1" xpath="/ReportingInfo/balance/current/passives/equity/reserves/targetReserve/specializedReserves" xmlDataType="integer"/>
    </xmlCellPr>
  </singleXmlCell>
  <singleXmlCell id="85" xr6:uid="{E5CA12EF-47CF-4AE0-A045-170EDAF1E68B}" r="G25" connectionId="0">
    <xmlCellPr id="1" xr6:uid="{00000000-0010-0000-A700-000001000000}" uniqueName="otherReserves">
      <xmlPr mapId="1" xpath="/ReportingInfo/balance/current/passives/equity/reserves/targetReserve/otherReserves" xmlDataType="integer"/>
    </xmlCellPr>
  </singleXmlCell>
  <singleXmlCell id="86" xr6:uid="{D433B907-3EC3-4ADB-9F43-0B77311D8AB0}" r="G29" connectionId="0">
    <xmlCellPr id="1" xr6:uid="{00000000-0010-0000-A900-000001000000}" uniqueName="retainedEarnings">
      <xmlPr mapId="1" xpath="/ReportingInfo/balance/current/passives/equity/finResult/accumulatedProfit/retainedEarnings" xmlDataType="integer"/>
    </xmlCellPr>
  </singleXmlCell>
  <singleXmlCell id="87" xr6:uid="{B421E809-FA78-490E-84A3-1693D3BD09A5}" r="G30" connectionId="0">
    <xmlCellPr id="1" xr6:uid="{00000000-0010-0000-AB00-000001000000}" uniqueName="uncoveredLoss">
      <xmlPr mapId="1" xpath="/ReportingInfo/balance/current/passives/equity/finResult/accumulatedProfit/uncoveredLoss" xmlDataType="integer"/>
    </xmlCellPr>
  </singleXmlCell>
  <singleXmlCell id="88" xr6:uid="{35487178-E1F6-4EDC-9E48-E0E3D03037A3}" r="G31" connectionId="0">
    <xmlCellPr id="1" xr6:uid="{00000000-0010-0000-AD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7392A384-AB15-4635-A935-40F3B031C3C4}" r="G32" connectionId="0">
    <xmlCellPr id="1" xr6:uid="{00000000-0010-0000-AF00-000001000000}" uniqueName="currentProfit">
      <xmlPr mapId="1" xpath="/ReportingInfo/balance/current/passives/equity/finResult/currentProfit" xmlDataType="integer"/>
    </xmlCellPr>
  </singleXmlCell>
  <singleXmlCell id="90" xr6:uid="{CED7C3B3-01E4-4061-8D91-7171209702C6}" r="G33" connectionId="0">
    <xmlCellPr id="1" xr6:uid="{00000000-0010-0000-B100-000001000000}" uniqueName="currentLoss">
      <xmlPr mapId="1" xpath="/ReportingInfo/balance/current/passives/equity/finResult/currentLoss" xmlDataType="integer"/>
    </xmlCellPr>
  </singleXmlCell>
  <singleXmlCell id="91" xr6:uid="{87F2052A-95FA-4D7A-8940-CE9DE20E5D31}" r="G40" connectionId="0">
    <xmlCellPr id="1" xr6:uid="{00000000-0010-0000-B300-000001000000}" uniqueName="minorityParticipation">
      <xmlPr mapId="1" xpath="/ReportingInfo/balance/current/passives/minorityParticipation" xmlDataType="integer"/>
    </xmlCellPr>
  </singleXmlCell>
  <singleXmlCell id="92" xr6:uid="{DF2D9389-9AA4-48A9-9FA2-33F86E06A2F4}" r="G44" connectionId="0">
    <xmlCellPr id="1" xr6:uid="{00000000-0010-0000-B5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8AF27183-57F9-402D-B739-BCB2183F4A2C}" r="G45" connectionId="0">
    <xmlCellPr id="1" xr6:uid="{00000000-0010-0000-B7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EECCD84B-F8DC-4624-94D1-272E9824D89B}" r="G46" connectionId="0">
    <xmlCellPr id="1" xr6:uid="{00000000-0010-0000-B900-000001000000}" uniqueName="zunk">
      <xmlPr mapId="1" xpath="/ReportingInfo/balance/current/passives/nonCurrentLiabilities/commercialOtherObligations/zunk" xmlDataType="integer"/>
    </xmlCellPr>
  </singleXmlCell>
  <singleXmlCell id="95" xr6:uid="{1302C3A1-C43B-4B16-9028-5B41AE273F40}" r="G47" connectionId="0">
    <xmlCellPr id="1" xr6:uid="{00000000-0010-0000-BB00-000001000000}" uniqueName="commercialLoans">
      <xmlPr mapId="1" xpath="/ReportingInfo/balance/current/passives/nonCurrentLiabilities/commercialOtherObligations/commercialLoans" xmlDataType="integer"/>
    </xmlCellPr>
  </singleXmlCell>
  <singleXmlCell id="96" xr6:uid="{A81C8443-CA1C-4194-A960-46DA035B8D89}" r="G48" connectionId="0">
    <xmlCellPr id="1" xr6:uid="{00000000-0010-0000-BD00-000001000000}" uniqueName="bondLoans">
      <xmlPr mapId="1" xpath="/ReportingInfo/balance/current/passives/nonCurrentLiabilities/commercialOtherObligations/bondLoans" xmlDataType="integer"/>
    </xmlCellPr>
  </singleXmlCell>
  <singleXmlCell id="97" xr6:uid="{294A70FD-C52B-40B4-A1FC-84B96E0091AB}" r="G49" connectionId="0">
    <xmlCellPr id="1" xr6:uid="{00000000-0010-0000-BF00-000001000000}" uniqueName="others">
      <xmlPr mapId="1" xpath="/ReportingInfo/balance/current/passives/nonCurrentLiabilities/commercialOtherObligations/others" xmlDataType="integer"/>
    </xmlCellPr>
  </singleXmlCell>
  <singleXmlCell id="98" xr6:uid="{DF4FB1CD-C028-42A7-BC25-EC7BA3E329C6}" r="G52" connectionId="0">
    <xmlCellPr id="1" xr6:uid="{00000000-0010-0000-C100-000001000000}" uniqueName="otherNonCurrentLiabilities">
      <xmlPr mapId="1" xpath="/ReportingInfo/balance/current/passives/nonCurrentLiabilities/otherNonCurrentLiabilities" xmlDataType="integer"/>
    </xmlCellPr>
  </singleXmlCell>
  <singleXmlCell id="99" xr6:uid="{57682933-C930-479B-9C4E-DF543396E4CE}" r="G53" connectionId="0">
    <xmlCellPr id="1" xr6:uid="{00000000-0010-0000-C300-000001000000}" uniqueName="incomeFuturePeriods">
      <xmlPr mapId="1" xpath="/ReportingInfo/balance/current/passives/nonCurrentLiabilities/incomeFuturePeriods" xmlDataType="integer"/>
    </xmlCellPr>
  </singleXmlCell>
  <singleXmlCell id="100" xr6:uid="{C5E975E9-1F25-4271-B0F2-CD95D66BB95E}" r="G54" connectionId="0">
    <xmlCellPr id="1" xr6:uid="{00000000-0010-0000-C500-000001000000}" uniqueName="deferredTaxLiabilities">
      <xmlPr mapId="1" xpath="/ReportingInfo/balance/current/passives/nonCurrentLiabilities/deferredTaxLiabilities" xmlDataType="integer"/>
    </xmlCellPr>
  </singleXmlCell>
  <singleXmlCell id="101" xr6:uid="{9A1C32AD-C396-4F16-957B-39C01BD2D015}" r="G55" connectionId="0">
    <xmlCellPr id="1" xr6:uid="{00000000-0010-0000-C700-000001000000}" uniqueName="funds">
      <xmlPr mapId="1" xpath="/ReportingInfo/balance/current/passives/nonCurrentLiabilities/funds" xmlDataType="integer"/>
    </xmlCellPr>
  </singleXmlCell>
  <singleXmlCell id="102" xr6:uid="{F9F10CDC-7557-4561-AAB9-1B85B6CD834F}" r="G59" connectionId="0">
    <xmlCellPr id="1" xr6:uid="{00000000-0010-0000-C9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B7FB2F33-78C3-4B96-A9D6-0AED057ED942}" r="G60" connectionId="0">
    <xmlCellPr id="1" xr6:uid="{00000000-0010-0000-CB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5EC5DF6-9F91-4BCE-ABC8-317D831EEFE1}" r="G62" connectionId="0">
    <xmlCellPr id="1" xr6:uid="{00000000-0010-0000-CD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BCD6AD1F-7FF1-4D07-9045-1C83B68C30EE}" r="G63" connectionId="0">
    <xmlCellPr id="1" xr6:uid="{00000000-0010-0000-CF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237946F3-17DC-4C26-9429-484846B848CF}" r="G64" connectionId="0">
    <xmlCellPr id="1" xr6:uid="{00000000-0010-0000-D1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DF3AD180-7970-41AF-B511-0F20586282B6}" r="G65" connectionId="0">
    <xmlCellPr id="1" xr6:uid="{00000000-0010-0000-D3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DDFD6E2C-A2E1-4995-A006-C56E1FE29126}" r="G66" connectionId="0">
    <xmlCellPr id="1" xr6:uid="{00000000-0010-0000-D5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A1F39437-E12B-40E9-B80A-779314CA1C67}" r="G67" connectionId="0">
    <xmlCellPr id="1" xr6:uid="{00000000-0010-0000-D7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49E05DF-A218-4107-B88F-87A234A6850A}" r="G68" connectionId="0">
    <xmlCellPr id="1" xr6:uid="{00000000-0010-0000-D9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9D3D6BE1-39FA-4FCD-B7F2-766E9CEF92E2}" r="G69" connectionId="0">
    <xmlCellPr id="1" xr6:uid="{00000000-0010-0000-DB00-000001000000}" uniqueName="others">
      <xmlPr mapId="1" xpath="/ReportingInfo/balance/current/passives/currentLiabilities/commercialOtherObligations/others" xmlDataType="integer"/>
    </xmlCellPr>
  </singleXmlCell>
  <singleXmlCell id="112" xr6:uid="{8533BF44-3DFE-45C4-85C8-A3136BBFAD7F}" r="G70" connectionId="0">
    <xmlCellPr id="1" xr6:uid="{00000000-0010-0000-DD00-000001000000}" uniqueName="provisions">
      <xmlPr mapId="1" xpath="/ReportingInfo/balance/current/passives/currentLiabilities/commercialOtherObligations/provisions" xmlDataType="integer"/>
    </xmlCellPr>
  </singleXmlCell>
  <singleXmlCell id="113" xr6:uid="{D59FF54C-AD1F-4632-977B-251569402DC3}" r="G73" connectionId="0">
    <xmlCellPr id="1" xr6:uid="{00000000-0010-0000-DF00-000001000000}" uniqueName="otherCurrentLiabilities">
      <xmlPr mapId="1" xpath="/ReportingInfo/balance/current/passives/currentLiabilities/otherCurrentLiabilities" xmlDataType="integer"/>
    </xmlCellPr>
  </singleXmlCell>
  <singleXmlCell id="114" xr6:uid="{25A3F2CD-6F26-467A-81EC-511E95A92726}" r="G75" connectionId="0">
    <xmlCellPr id="1" xr6:uid="{00000000-0010-0000-E100-000001000000}" uniqueName="futureIncome">
      <xmlPr mapId="1" xpath="/ReportingInfo/balance/current/passives/currentLiabilities/futureIncome" xmlDataType="integer"/>
    </xmlCellPr>
  </singleXmlCell>
  <singleXmlCell id="115" xr6:uid="{BF6C8BC3-DEEC-457D-B74B-B76690A407DC}" r="G77" connectionId="0">
    <xmlCellPr id="1" xr6:uid="{00000000-0010-0000-E300-000001000000}" uniqueName="funds">
      <xmlPr mapId="1" xpath="/ReportingInfo/balance/current/passives/currentLiabilities/funds" xmlDataType="integer"/>
    </xmlCellPr>
  </singleXmlCell>
  <singleXmlCell id="116" xr6:uid="{FB18D08F-C5AD-49A2-938E-8DC7D1678A61}" r="D12" connectionId="0">
    <xmlCellPr id="1" xr6:uid="{00000000-0010-0000-E500-000001000000}" uniqueName="lands">
      <xmlPr mapId="1" xpath="/ReportingInfo/balance/previous/assets/nonCurrentAssets/propertiesEquipment/lands" xmlDataType="integer"/>
    </xmlCellPr>
  </singleXmlCell>
  <singleXmlCell id="117" xr6:uid="{F636D266-D18E-462B-9499-F4B5293FDE67}" r="D13" connectionId="0">
    <xmlCellPr id="1" xr6:uid="{00000000-0010-0000-E700-000001000000}" uniqueName="buildings">
      <xmlPr mapId="1" xpath="/ReportingInfo/balance/previous/assets/nonCurrentAssets/propertiesEquipment/buildings" xmlDataType="integer"/>
    </xmlCellPr>
  </singleXmlCell>
  <singleXmlCell id="118" xr6:uid="{0CD5802A-3150-4B89-B851-3F7318371555}" r="D14" connectionId="0">
    <xmlCellPr id="1" xr6:uid="{00000000-0010-0000-E900-000001000000}" uniqueName="machines">
      <xmlPr mapId="1" xpath="/ReportingInfo/balance/previous/assets/nonCurrentAssets/propertiesEquipment/machines" xmlDataType="integer"/>
    </xmlCellPr>
  </singleXmlCell>
  <singleXmlCell id="119" xr6:uid="{2A6E1C81-9A92-48B2-AD71-4B85B0F09438}" r="D15" connectionId="0">
    <xmlCellPr id="1" xr6:uid="{00000000-0010-0000-EB00-000001000000}" uniqueName="facilities">
      <xmlPr mapId="1" xpath="/ReportingInfo/balance/previous/assets/nonCurrentAssets/propertiesEquipment/facilities" xmlDataType="integer"/>
    </xmlCellPr>
  </singleXmlCell>
  <singleXmlCell id="120" xr6:uid="{BF97D7B7-DB6D-4C01-A238-7E3ECB60AFA4}" r="D16" connectionId="0">
    <xmlCellPr id="1" xr6:uid="{00000000-0010-0000-ED00-000001000000}" uniqueName="vehicles">
      <xmlPr mapId="1" xpath="/ReportingInfo/balance/previous/assets/nonCurrentAssets/propertiesEquipment/vehicles" xmlDataType="integer"/>
    </xmlCellPr>
  </singleXmlCell>
  <singleXmlCell id="121" xr6:uid="{A4066199-EBDF-460D-AC0E-F527E3081FF8}" r="D17" connectionId="0">
    <xmlCellPr id="1" xr6:uid="{00000000-0010-0000-EF00-000001000000}" uniqueName="businessInventory">
      <xmlPr mapId="1" xpath="/ReportingInfo/balance/previous/assets/nonCurrentAssets/propertiesEquipment/businessInventory" xmlDataType="integer"/>
    </xmlCellPr>
  </singleXmlCell>
  <singleXmlCell id="122" xr6:uid="{82910B07-5DB9-4845-953D-483A55E1C91C}" r="D18" connectionId="0">
    <xmlCellPr id="1" xr6:uid="{00000000-0010-0000-F100-000001000000}" uniqueName="acqLiqTangibleAssets">
      <xmlPr mapId="1" xpath="/ReportingInfo/balance/previous/assets/nonCurrentAssets/propertiesEquipment/acqLiqTangibleAssets" xmlDataType="integer"/>
    </xmlCellPr>
  </singleXmlCell>
  <singleXmlCell id="123" xr6:uid="{C000D5B7-4EAB-4F98-AF2D-D37C94A623FF}" r="D19" connectionId="0">
    <xmlCellPr id="1" xr6:uid="{00000000-0010-0000-F300-000001000000}" uniqueName="others">
      <xmlPr mapId="1" xpath="/ReportingInfo/balance/previous/assets/nonCurrentAssets/propertiesEquipment/others" xmlDataType="integer"/>
    </xmlCellPr>
  </singleXmlCell>
  <singleXmlCell id="124" xr6:uid="{F19FDA4E-6C18-47E7-9688-30815F89B5D4}" r="D21" connectionId="0">
    <xmlCellPr id="1" xr6:uid="{00000000-0010-0000-F500-000001000000}" uniqueName="investProperties">
      <xmlPr mapId="1" xpath="/ReportingInfo/balance/previous/assets/nonCurrentAssets/investProperties" xmlDataType="integer"/>
    </xmlCellPr>
  </singleXmlCell>
  <singleXmlCell id="125" xr6:uid="{FF264DB4-4F43-4044-BD0A-B233398B5CD5}" r="D22" connectionId="0">
    <xmlCellPr id="1" xr6:uid="{00000000-0010-0000-F700-000001000000}" uniqueName="biologicalAssets">
      <xmlPr mapId="1" xpath="/ReportingInfo/balance/previous/assets/nonCurrentAssets/biologicalAssets" xmlDataType="integer"/>
    </xmlCellPr>
  </singleXmlCell>
  <singleXmlCell id="126" xr6:uid="{185EBAEB-496D-4F2E-BD21-534647537463}" r="D24" connectionId="0">
    <xmlCellPr id="1" xr6:uid="{00000000-0010-0000-F900-000001000000}" uniqueName="propertyRights">
      <xmlPr mapId="1" xpath="/ReportingInfo/balance/previous/assets/nonCurrentAssets/intangibleAssets/propertyRights" xmlDataType="integer"/>
    </xmlCellPr>
  </singleXmlCell>
  <singleXmlCell id="127" xr6:uid="{66D34313-D492-40AA-9B82-091B7DBDB6CC}" r="D25" connectionId="0">
    <xmlCellPr id="1" xr6:uid="{00000000-0010-0000-FB00-000001000000}" uniqueName="softwareProducts">
      <xmlPr mapId="1" xpath="/ReportingInfo/balance/previous/assets/nonCurrentAssets/intangibleAssets/softwareProducts" xmlDataType="integer"/>
    </xmlCellPr>
  </singleXmlCell>
  <singleXmlCell id="128" xr6:uid="{7EBB3E93-902F-46FD-8A68-5A97F4012F11}" r="D26" connectionId="0">
    <xmlCellPr id="1" xr6:uid="{00000000-0010-0000-FD00-000001000000}" uniqueName="developmentProducts">
      <xmlPr mapId="1" xpath="/ReportingInfo/balance/previous/assets/nonCurrentAssets/intangibleAssets/developmentProducts" xmlDataType="integer"/>
    </xmlCellPr>
  </singleXmlCell>
  <singleXmlCell id="129" xr6:uid="{B92C7AAB-9680-4298-BD4B-F3C4ECE6319D}" r="D27" connectionId="0">
    <xmlCellPr id="1" xr6:uid="{00000000-0010-0000-FF00-000001000000}" uniqueName="others">
      <xmlPr mapId="1" xpath="/ReportingInfo/balance/previous/assets/nonCurrentAssets/intangibleAssets/others" xmlDataType="integer"/>
    </xmlCellPr>
  </singleXmlCell>
  <singleXmlCell id="130" xr6:uid="{535E076A-1228-4548-8CB4-CF348C2FF294}" r="D31" connectionId="0">
    <xmlCellPr id="1" xr6:uid="{00000000-0010-0000-0101-000001000000}" uniqueName="positive">
      <xmlPr mapId="1" xpath="/ReportingInfo/balance/previous/assets/nonCurrentAssets/commercialReputation/positive" xmlDataType="integer"/>
    </xmlCellPr>
  </singleXmlCell>
  <singleXmlCell id="131" xr6:uid="{BDE6B058-7487-422D-985F-24563C61BC4B}" r="D32" connectionId="0">
    <xmlCellPr id="1" xr6:uid="{00000000-0010-0000-0301-000001000000}" uniqueName="negative">
      <xmlPr mapId="1" xpath="/ReportingInfo/balance/previous/assets/nonCurrentAssets/commercialReputation/negative" xmlDataType="integer"/>
    </xmlCellPr>
  </singleXmlCell>
  <singleXmlCell id="132" xr6:uid="{85C155F7-088F-4B78-876A-33CAD89B51ED}" r="D36" connectionId="0">
    <xmlCellPr id="1" xr6:uid="{00000000-0010-0000-0501-000001000000}" uniqueName="subsidiaries">
      <xmlPr mapId="1" xpath="/ReportingInfo/balance/previous/assets/nonCurrentAssets/finAssets/investIn/subsidiaries" xmlDataType="integer"/>
    </xmlCellPr>
  </singleXmlCell>
  <singleXmlCell id="133" xr6:uid="{2BF4F329-74A9-410D-AD88-1213E2B58BD4}" r="D37" connectionId="0">
    <xmlCellPr id="1" xr6:uid="{00000000-0010-0000-0701-000001000000}" uniqueName="jointVentures">
      <xmlPr mapId="1" xpath="/ReportingInfo/balance/previous/assets/nonCurrentAssets/finAssets/investIn/jointVentures" xmlDataType="integer"/>
    </xmlCellPr>
  </singleXmlCell>
  <singleXmlCell id="134" xr6:uid="{6BDF8FD0-D347-4D8F-8DC5-20A5D43EFCF0}" r="D38" connectionId="0">
    <xmlCellPr id="1" xr6:uid="{00000000-0010-0000-0901-000001000000}" uniqueName="associatedEnterprises">
      <xmlPr mapId="1" xpath="/ReportingInfo/balance/previous/assets/nonCurrentAssets/finAssets/investIn/associatedEnterprises" xmlDataType="integer"/>
    </xmlCellPr>
  </singleXmlCell>
  <singleXmlCell id="135" xr6:uid="{4F3B0741-D024-442F-AF64-88A8A2D981CA}" r="D39" connectionId="0">
    <xmlCellPr id="1" xr6:uid="{00000000-0010-0000-0B01-000001000000}" uniqueName="otherBusinesses">
      <xmlPr mapId="1" xpath="/ReportingInfo/balance/previous/assets/nonCurrentAssets/finAssets/investIn/otherBusinesses" xmlDataType="integer"/>
    </xmlCellPr>
  </singleXmlCell>
  <singleXmlCell id="136" xr6:uid="{66B6B0F4-B0B2-43B8-8329-CD37BD2BC7DE}" r="D41" connectionId="0">
    <xmlCellPr id="1" xr6:uid="{00000000-0010-0000-0D01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D3F4FB4D-B0AE-43C4-9E1B-6BE58851A537}" r="D42" connectionId="0">
    <xmlCellPr id="1" xr6:uid="{00000000-0010-0000-0F01-000001000000}" uniqueName="bonds">
      <xmlPr mapId="1" xpath="/ReportingInfo/balance/previous/assets/nonCurrentAssets/finAssets/heldToMaturity/bonds" xmlDataType="integer"/>
    </xmlCellPr>
  </singleXmlCell>
  <singleXmlCell id="138" xr6:uid="{77F2464D-29F9-4340-A4D8-C7029D05B17D}" r="D43" connectionId="0">
    <xmlCellPr id="1" xr6:uid="{00000000-0010-0000-1101-000001000000}" uniqueName="municipalBonds">
      <xmlPr mapId="1" xpath="/ReportingInfo/balance/previous/assets/nonCurrentAssets/finAssets/heldToMaturity/municipalBonds" xmlDataType="integer"/>
    </xmlCellPr>
  </singleXmlCell>
  <singleXmlCell id="139" xr6:uid="{3465DB10-F6AF-4ECE-99FD-729B58E28C20}" r="D44" connectionId="0">
    <xmlCellPr id="1" xr6:uid="{00000000-0010-0000-1301-000001000000}" uniqueName="others">
      <xmlPr mapId="1" xpath="/ReportingInfo/balance/previous/assets/nonCurrentAssets/finAssets/heldToMaturity/others" xmlDataType="integer"/>
    </xmlCellPr>
  </singleXmlCell>
  <singleXmlCell id="140" xr6:uid="{EAFBF1BC-40D8-4EC0-84B6-F00BC3B6A293}" r="D45" connectionId="0">
    <xmlCellPr id="1" xr6:uid="{00000000-0010-0000-1501-000001000000}" uniqueName="others">
      <xmlPr mapId="1" xpath="/ReportingInfo/balance/previous/assets/nonCurrentAssets/finAssets/others" xmlDataType="integer"/>
    </xmlCellPr>
  </singleXmlCell>
  <singleXmlCell id="141" xr6:uid="{8327384C-1264-4FA2-B5CE-0D56F95C775B}" r="D48" connectionId="0">
    <xmlCellPr id="1" xr6:uid="{00000000-0010-0000-1701-000001000000}" uniqueName="affiliatedCompanies">
      <xmlPr mapId="1" xpath="/ReportingInfo/balance/previous/assets/nonCurrentAssets/tradeReceivables/affiliatedCompanies" xmlDataType="integer"/>
    </xmlCellPr>
  </singleXmlCell>
  <singleXmlCell id="142" xr6:uid="{9B5BCBF7-B7B2-4CE6-97D5-29AB68423819}" r="D49" connectionId="0">
    <xmlCellPr id="1" xr6:uid="{00000000-0010-0000-1901-000001000000}" uniqueName="tradeLoans">
      <xmlPr mapId="1" xpath="/ReportingInfo/balance/previous/assets/nonCurrentAssets/tradeReceivables/tradeLoans" xmlDataType="integer"/>
    </xmlCellPr>
  </singleXmlCell>
  <singleXmlCell id="143" xr6:uid="{8EE4375C-ED10-4BC9-B7A7-B33975F5CD4A}" r="D50" connectionId="0">
    <xmlCellPr id="1" xr6:uid="{00000000-0010-0000-1B01-000001000000}" uniqueName="financeLease">
      <xmlPr mapId="1" xpath="/ReportingInfo/balance/previous/assets/nonCurrentAssets/tradeReceivables/financeLease" xmlDataType="integer"/>
    </xmlCellPr>
  </singleXmlCell>
  <singleXmlCell id="144" xr6:uid="{71A3AD99-B28A-4903-AEAA-53999443BDF0}" r="D51" connectionId="0">
    <xmlCellPr id="1" xr6:uid="{00000000-0010-0000-1D01-000001000000}" uniqueName="others">
      <xmlPr mapId="1" xpath="/ReportingInfo/balance/previous/assets/nonCurrentAssets/tradeReceivables/others" xmlDataType="integer"/>
    </xmlCellPr>
  </singleXmlCell>
  <singleXmlCell id="145" xr6:uid="{5489DBB8-6A43-48C2-8FF1-2B1E71808BBC}" r="D54" connectionId="0">
    <xmlCellPr id="1" xr6:uid="{00000000-0010-0000-1F01-000001000000}" uniqueName="futureExpenses">
      <xmlPr mapId="1" xpath="/ReportingInfo/balance/previous/assets/nonCurrentAssets/futureExpenses" xmlDataType="integer"/>
    </xmlCellPr>
  </singleXmlCell>
  <singleXmlCell id="146" xr6:uid="{AD5E3469-B18A-450A-BF8B-D31037A67465}" r="D55" connectionId="0">
    <xmlCellPr id="1" xr6:uid="{00000000-0010-0000-2101-000001000000}" uniqueName="deferredTaxAssets">
      <xmlPr mapId="1" xpath="/ReportingInfo/balance/previous/assets/nonCurrentAssets/deferredTaxAssets" xmlDataType="integer"/>
    </xmlCellPr>
  </singleXmlCell>
  <singleXmlCell id="147" xr6:uid="{ECC8319C-D425-4685-A6C5-5987C0EC00DD}" r="D59" connectionId="0">
    <xmlCellPr id="1" xr6:uid="{00000000-0010-0000-2301-000001000000}" uniqueName="materials">
      <xmlPr mapId="1" xpath="/ReportingInfo/balance/previous/assets/currentAssets/inventories/materials" xmlDataType="integer"/>
    </xmlCellPr>
  </singleXmlCell>
  <singleXmlCell id="148" xr6:uid="{AF742DCB-3A92-4BA4-B569-3EBFFF366B00}" r="D60" connectionId="0">
    <xmlCellPr id="1" xr6:uid="{00000000-0010-0000-2501-000001000000}" uniqueName="production">
      <xmlPr mapId="1" xpath="/ReportingInfo/balance/previous/assets/currentAssets/inventories/production" xmlDataType="integer"/>
    </xmlCellPr>
  </singleXmlCell>
  <singleXmlCell id="149" xr6:uid="{7CF957DB-7E48-4E37-8C05-8B7F70C84E73}" r="D61" connectionId="0">
    <xmlCellPr id="1" xr6:uid="{00000000-0010-0000-2701-000001000000}" uniqueName="goods">
      <xmlPr mapId="1" xpath="/ReportingInfo/balance/previous/assets/currentAssets/inventories/goods" xmlDataType="integer"/>
    </xmlCellPr>
  </singleXmlCell>
  <singleXmlCell id="150" xr6:uid="{5FC58591-CEF1-49F8-88E9-CAD99BDEB493}" r="D62" connectionId="0">
    <xmlCellPr id="1" xr6:uid="{00000000-0010-0000-2901-000001000000}" uniqueName="workInProgress">
      <xmlPr mapId="1" xpath="/ReportingInfo/balance/previous/assets/currentAssets/inventories/workInProgress" xmlDataType="integer"/>
    </xmlCellPr>
  </singleXmlCell>
  <singleXmlCell id="151" xr6:uid="{89E0063F-6D14-42BE-B34F-136F33171C50}" r="D63" connectionId="0">
    <xmlCellPr id="1" xr6:uid="{00000000-0010-0000-2B01-000001000000}" uniqueName="biologicalAssets">
      <xmlPr mapId="1" xpath="/ReportingInfo/balance/previous/assets/currentAssets/inventories/biologicalAssets" xmlDataType="integer"/>
    </xmlCellPr>
  </singleXmlCell>
  <singleXmlCell id="152" xr6:uid="{B5B90979-D76D-4ACF-941C-B84871DDB380}" r="D64" connectionId="0">
    <xmlCellPr id="1" xr6:uid="{00000000-0010-0000-2D01-000001000000}" uniqueName="others">
      <xmlPr mapId="1" xpath="/ReportingInfo/balance/previous/assets/currentAssets/inventories/others" xmlDataType="integer"/>
    </xmlCellPr>
  </singleXmlCell>
  <singleXmlCell id="153" xr6:uid="{B9C5DEB2-31F2-4744-8598-E84A7339FE96}" r="D68" connectionId="0">
    <xmlCellPr id="1" xr6:uid="{00000000-0010-0000-2F01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576E32F8-B434-4D11-AEB6-5D4DCAC314BB}" r="D69" connectionId="0">
    <xmlCellPr id="1" xr6:uid="{00000000-0010-0000-3101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294BBCDE-12B7-4C92-A01E-0EF79CA999A8}" r="D70" connectionId="0">
    <xmlCellPr id="1" xr6:uid="{00000000-0010-0000-3301-000001000000}" uniqueName="advancesGranted">
      <xmlPr mapId="1" xpath="/ReportingInfo/balance/previous/assets/currentAssets/tradeReceivables/advancesGranted" xmlDataType="integer"/>
    </xmlCellPr>
  </singleXmlCell>
  <singleXmlCell id="156" xr6:uid="{1CEE00F5-1B16-4AB6-BB22-C7A7772C861B}" r="D71" connectionId="0">
    <xmlCellPr id="1" xr6:uid="{00000000-0010-0000-3501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AA428CA2-16D3-4AB4-A43F-27BF00A08A59}" r="D72" connectionId="0">
    <xmlCellPr id="1" xr6:uid="{00000000-0010-0000-3701-000001000000}" uniqueName="litigationClaims">
      <xmlPr mapId="1" xpath="/ReportingInfo/balance/previous/assets/currentAssets/tradeReceivables/litigationClaims" xmlDataType="integer"/>
    </xmlCellPr>
  </singleXmlCell>
  <singleXmlCell id="158" xr6:uid="{F96C11C1-FEED-4181-BA6E-08918A3D4C51}" r="D73" connectionId="0">
    <xmlCellPr id="1" xr6:uid="{00000000-0010-0000-3901-000001000000}" uniqueName="taxRecovery">
      <xmlPr mapId="1" xpath="/ReportingInfo/balance/previous/assets/currentAssets/tradeReceivables/taxRecovery" xmlDataType="integer"/>
    </xmlCellPr>
  </singleXmlCell>
  <singleXmlCell id="159" xr6:uid="{7E455D63-9980-4F93-96FF-ACE4E53346CE}" r="D74" connectionId="0">
    <xmlCellPr id="1" xr6:uid="{00000000-0010-0000-3B01-000001000000}" uniqueName="receivablesPersonnel">
      <xmlPr mapId="1" xpath="/ReportingInfo/balance/previous/assets/currentAssets/tradeReceivables/receivablesPersonnel" xmlDataType="integer"/>
    </xmlCellPr>
  </singleXmlCell>
  <singleXmlCell id="160" xr6:uid="{FBB0E683-8CDD-4812-9796-54ACAD868860}" r="D75" connectionId="0">
    <xmlCellPr id="1" xr6:uid="{00000000-0010-0000-3D01-000001000000}" uniqueName="others">
      <xmlPr mapId="1" xpath="/ReportingInfo/balance/previous/assets/currentAssets/tradeReceivables/others" xmlDataType="integer"/>
    </xmlCellPr>
  </singleXmlCell>
  <singleXmlCell id="161" xr6:uid="{50ADBB1B-3989-4F5B-BA5E-4B36CE1ABE18}" r="D80" connectionId="0">
    <xmlCellPr id="1" xr6:uid="{00000000-0010-0000-3F01-000001000000}" uniqueName="debtSecurities">
      <xmlPr mapId="1" xpath="/ReportingInfo/balance/previous/assets/currentAssets/finAssets/finAssetsKeptForTrading/debtSecurities" xmlDataType="integer"/>
    </xmlCellPr>
  </singleXmlCell>
  <singleXmlCell id="162" xr6:uid="{93C7AAD9-1DC0-4E3D-8BAB-8BCE4840D4CE}" r="D81" connectionId="0">
    <xmlCellPr id="1" xr6:uid="{00000000-0010-0000-4101-000001000000}" uniqueName="derivatives">
      <xmlPr mapId="1" xpath="/ReportingInfo/balance/previous/assets/currentAssets/finAssets/finAssetsKeptForTrading/derivatives" xmlDataType="integer"/>
    </xmlCellPr>
  </singleXmlCell>
  <singleXmlCell id="163" xr6:uid="{D59BBC8E-B5B4-417E-8CC6-F7639FE1713A}" r="D82" connectionId="0">
    <xmlCellPr id="1" xr6:uid="{00000000-0010-0000-4301-000001000000}" uniqueName="others">
      <xmlPr mapId="1" xpath="/ReportingInfo/balance/previous/assets/currentAssets/finAssets/finAssetsKeptForTrading/others" xmlDataType="integer"/>
    </xmlCellPr>
  </singleXmlCell>
  <singleXmlCell id="164" xr6:uid="{DFD1F0DA-03DE-4FF9-AA3E-AD00A3CA37B6}" r="D83" connectionId="0">
    <xmlCellPr id="1" xr6:uid="{00000000-0010-0000-4501-000001000000}" uniqueName="finAssetsForSale">
      <xmlPr mapId="1" xpath="/ReportingInfo/balance/previous/assets/currentAssets/finAssets/finAssetsForSale" xmlDataType="integer"/>
    </xmlCellPr>
  </singleXmlCell>
  <singleXmlCell id="165" xr6:uid="{867B7631-A929-4A31-B2FB-95E57A0AF7AC}" r="D84" connectionId="0">
    <xmlCellPr id="1" xr6:uid="{00000000-0010-0000-4701-000001000000}" uniqueName="others">
      <xmlPr mapId="1" xpath="/ReportingInfo/balance/previous/assets/currentAssets/finAssets/others" xmlDataType="integer"/>
    </xmlCellPr>
  </singleXmlCell>
  <singleXmlCell id="166" xr6:uid="{68B9846A-6A41-416C-9AA4-F0EACD891ACA}" r="D88" connectionId="0">
    <xmlCellPr id="1" xr6:uid="{00000000-0010-0000-4901-000001000000}" uniqueName="finAssetsCash">
      <xmlPr mapId="1" xpath="/ReportingInfo/balance/previous/assets/currentAssets/cashAndCashEquivalents/finAssetsCash" xmlDataType="integer"/>
    </xmlCellPr>
  </singleXmlCell>
  <singleXmlCell id="167" xr6:uid="{FA9F3749-2547-466D-9099-9E1980B1E3FC}" r="D89" connectionId="0">
    <xmlCellPr id="1" xr6:uid="{00000000-0010-0000-4B01-000001000000}" uniqueName="finAssetsTimeDeposits">
      <xmlPr mapId="1" xpath="/ReportingInfo/balance/previous/assets/currentAssets/cashAndCashEquivalents/finAssetsTimeDeposits" xmlDataType="integer"/>
    </xmlCellPr>
  </singleXmlCell>
  <singleXmlCell id="168" xr6:uid="{F4BB6C89-F89F-4DAA-9207-AD419F45867B}" r="D90" connectionId="0">
    <xmlCellPr id="1" xr6:uid="{00000000-0010-0000-4D01-000001000000}" uniqueName="blockedFunds">
      <xmlPr mapId="1" xpath="/ReportingInfo/balance/previous/assets/currentAssets/cashAndCashEquivalents/blockedFunds" xmlDataType="integer"/>
    </xmlCellPr>
  </singleXmlCell>
  <singleXmlCell id="169" xr6:uid="{AF9ABA44-01BA-4528-A103-59D7E3B7675D}" r="D91" connectionId="0">
    <xmlCellPr id="1" xr6:uid="{00000000-0010-0000-4F01-000001000000}" uniqueName="moneyEquivalents">
      <xmlPr mapId="1" xpath="/ReportingInfo/balance/previous/assets/currentAssets/cashAndCashEquivalents/moneyEquivalents" xmlDataType="integer"/>
    </xmlCellPr>
  </singleXmlCell>
  <singleXmlCell id="170" xr6:uid="{F6958E02-E253-4B98-82B7-17703D8B991D}" r="D93" connectionId="0">
    <xmlCellPr id="1" xr6:uid="{00000000-0010-0000-5101-000001000000}" uniqueName="futureExpenses">
      <xmlPr mapId="1" xpath="/ReportingInfo/balance/previous/assets/currentAssets/futureExpenses" xmlDataType="integer"/>
    </xmlCellPr>
  </singleXmlCell>
  <singleXmlCell id="171" xr6:uid="{EB70E0BD-E846-40F8-BACC-86877328A090}" r="H12" connectionId="0">
    <xmlCellPr id="1" xr6:uid="{00000000-0010-0000-5301-000001000000}" uniqueName="registeredContributedCapital">
      <xmlPr mapId="1" xpath="/ReportingInfo/balance/previous/passives/equity/capitalStock/registeredContributedCapital" xmlDataType="integer"/>
    </xmlCellPr>
  </singleXmlCell>
  <singleXmlCell id="172" xr6:uid="{A23DE526-EC72-48DB-B760-EF20FD708BD7}" r="H13" connectionId="0">
    <xmlCellPr id="1" xr6:uid="{00000000-0010-0000-5501-000001000000}" uniqueName="ordinaryShares">
      <xmlPr mapId="1" xpath="/ReportingInfo/balance/previous/passives/equity/capitalStock/ordinaryShares" xmlDataType="integer"/>
    </xmlCellPr>
  </singleXmlCell>
  <singleXmlCell id="173" xr6:uid="{0E8FF2ED-3752-4AA2-8518-A72DC085AF71}" r="H14" connectionId="0">
    <xmlCellPr id="1" xr6:uid="{00000000-0010-0000-5701-000001000000}" uniqueName="preferredShares">
      <xmlPr mapId="1" xpath="/ReportingInfo/balance/previous/passives/equity/capitalStock/preferredShares" xmlDataType="integer"/>
    </xmlCellPr>
  </singleXmlCell>
  <singleXmlCell id="174" xr6:uid="{E4701CC1-7A5C-476E-82E9-D32AD21D07DA}" r="H15" connectionId="0">
    <xmlCellPr id="1" xr6:uid="{00000000-0010-0000-5901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CD98B7CA-DBC1-4B09-B415-E5379E607000}" r="H16" connectionId="0">
    <xmlCellPr id="1" xr6:uid="{00000000-0010-0000-5B01-000001000000}" uniqueName="ownPreferredSharesRepurchased">
      <xmlPr mapId="1" xpath="/ReportingInfo/balance/previous/passives/equity/capitalStock/ownPreferredSharesRepurchased" xmlDataType="integer"/>
    </xmlCellPr>
  </singleXmlCell>
  <singleXmlCell id="176" xr6:uid="{0F96A671-46B0-4D3A-9D3B-F8FB3C69858B}" r="H17" connectionId="0">
    <xmlCellPr id="1" xr6:uid="{00000000-0010-0000-5D01-000001000000}" uniqueName="unpaidCapital">
      <xmlPr mapId="1" xpath="/ReportingInfo/balance/previous/passives/equity/capitalStock/unpaidCapital" xmlDataType="integer"/>
    </xmlCellPr>
  </singleXmlCell>
  <singleXmlCell id="177" xr6:uid="{F0934494-7DAC-4463-8F0B-9BF40CE1097F}" r="H20" connectionId="0">
    <xmlCellPr id="1" xr6:uid="{00000000-0010-0000-5F01-000001000000}" uniqueName="premReserves">
      <xmlPr mapId="1" xpath="/ReportingInfo/balance/previous/passives/equity/reserves/premReserves" xmlDataType="integer"/>
    </xmlCellPr>
  </singleXmlCell>
  <singleXmlCell id="178" xr6:uid="{CA264FD7-936B-43CF-8A87-1CCF77460F89}" r="H21" connectionId="0">
    <xmlCellPr id="1" xr6:uid="{00000000-0010-0000-6101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DFA9DB33-15A7-4452-9D99-9A1D25C63EB0}" r="H23" connectionId="0">
    <xmlCellPr id="1" xr6:uid="{00000000-0010-0000-6301-000001000000}" uniqueName="generalReserves">
      <xmlPr mapId="1" xpath="/ReportingInfo/balance/previous/passives/equity/reserves/targetReserve/generalReserves" xmlDataType="integer"/>
    </xmlCellPr>
  </singleXmlCell>
  <singleXmlCell id="180" xr6:uid="{B35788D3-4838-4D19-A86C-5CA9CC3C5B6C}" r="H24" connectionId="0">
    <xmlCellPr id="1" xr6:uid="{00000000-0010-0000-6501-000001000000}" uniqueName="specializedReserves">
      <xmlPr mapId="1" xpath="/ReportingInfo/balance/previous/passives/equity/reserves/targetReserve/specializedReserves" xmlDataType="integer"/>
    </xmlCellPr>
  </singleXmlCell>
  <singleXmlCell id="181" xr6:uid="{F343CF85-B8D3-4088-ADF7-D13072E23BA0}" r="H25" connectionId="0">
    <xmlCellPr id="1" xr6:uid="{00000000-0010-0000-6701-000001000000}" uniqueName="otherReserves">
      <xmlPr mapId="1" xpath="/ReportingInfo/balance/previous/passives/equity/reserves/targetReserve/otherReserves" xmlDataType="integer"/>
    </xmlCellPr>
  </singleXmlCell>
  <singleXmlCell id="182" xr6:uid="{2D2812E0-B225-4E84-B8D8-D5705B2A47C3}" r="H29" connectionId="0">
    <xmlCellPr id="1" xr6:uid="{00000000-0010-0000-6901-000001000000}" uniqueName="retainedEarnings">
      <xmlPr mapId="1" xpath="/ReportingInfo/balance/previous/passives/equity/finResult/accumulatedProfit/retainedEarnings" xmlDataType="integer"/>
    </xmlCellPr>
  </singleXmlCell>
  <singleXmlCell id="183" xr6:uid="{00D61AF5-B697-4BD2-87CD-B738CEF1CBDB}" r="H30" connectionId="0">
    <xmlCellPr id="1" xr6:uid="{00000000-0010-0000-6B01-000001000000}" uniqueName="uncoveredLoss">
      <xmlPr mapId="1" xpath="/ReportingInfo/balance/previous/passives/equity/finResult/accumulatedProfit/uncoveredLoss" xmlDataType="integer"/>
    </xmlCellPr>
  </singleXmlCell>
  <singleXmlCell id="184" xr6:uid="{4A83A894-795E-4796-BB6B-8986A9D878AD}" r="H31" connectionId="0">
    <xmlCellPr id="1" xr6:uid="{00000000-0010-0000-6D01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7CD5F7D7-DF4C-4BE8-9C56-4491AB8B2D1B}" r="H32" connectionId="0">
    <xmlCellPr id="1" xr6:uid="{00000000-0010-0000-6F01-000001000000}" uniqueName="currentProfit">
      <xmlPr mapId="1" xpath="/ReportingInfo/balance/previous/passives/equity/finResult/currentProfit" xmlDataType="integer"/>
    </xmlCellPr>
  </singleXmlCell>
  <singleXmlCell id="186" xr6:uid="{41D5E961-7DC1-4D46-AFF6-D37DEEB15B39}" r="H33" connectionId="0">
    <xmlCellPr id="1" xr6:uid="{00000000-0010-0000-7101-000001000000}" uniqueName="currentLoss">
      <xmlPr mapId="1" xpath="/ReportingInfo/balance/previous/passives/equity/finResult/currentLoss" xmlDataType="integer"/>
    </xmlCellPr>
  </singleXmlCell>
  <singleXmlCell id="187" xr6:uid="{705F1123-E2F5-4EF6-8CAA-9A9B7B1BD1FC}" r="H40" connectionId="0">
    <xmlCellPr id="1" xr6:uid="{00000000-0010-0000-7301-000001000000}" uniqueName="minorityParticipation">
      <xmlPr mapId="1" xpath="/ReportingInfo/balance/previous/passives/minorityParticipation" xmlDataType="integer"/>
    </xmlCellPr>
  </singleXmlCell>
  <singleXmlCell id="188" xr6:uid="{DDCF3133-C235-4145-992A-EC04CA4C148C}" r="H44" connectionId="0">
    <xmlCellPr id="1" xr6:uid="{00000000-0010-0000-7501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F02D26FD-1CF1-45FE-B4A2-74DE4F5727BC}" r="H45" connectionId="0">
    <xmlCellPr id="1" xr6:uid="{00000000-0010-0000-7701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921296C3-DD27-47C9-BC2E-F041B9D07C77}" r="H46" connectionId="0">
    <xmlCellPr id="1" xr6:uid="{00000000-0010-0000-7901-000001000000}" uniqueName="zunk">
      <xmlPr mapId="1" xpath="/ReportingInfo/balance/previous/passives/nonCurrentLiabilities/commercialOtherObligations/zunk" xmlDataType="integer"/>
    </xmlCellPr>
  </singleXmlCell>
  <singleXmlCell id="191" xr6:uid="{B9158028-F6AA-4D8D-9335-8BB4F9123B6D}" r="H47" connectionId="0">
    <xmlCellPr id="1" xr6:uid="{00000000-0010-0000-7B01-000001000000}" uniqueName="commercialLoans">
      <xmlPr mapId="1" xpath="/ReportingInfo/balance/previous/passives/nonCurrentLiabilities/commercialOtherObligations/commercialLoans" xmlDataType="integer"/>
    </xmlCellPr>
  </singleXmlCell>
  <singleXmlCell id="192" xr6:uid="{15DD4A8F-E89B-4ECC-A8E3-107DEB07BCD2}" r="H48" connectionId="0">
    <xmlCellPr id="1" xr6:uid="{00000000-0010-0000-7D01-000001000000}" uniqueName="bondLoans">
      <xmlPr mapId="1" xpath="/ReportingInfo/balance/previous/passives/nonCurrentLiabilities/commercialOtherObligations/bondLoans" xmlDataType="integer"/>
    </xmlCellPr>
  </singleXmlCell>
  <singleXmlCell id="193" xr6:uid="{14943F0C-4F7D-42CC-840B-260ED37533D0}" r="H49" connectionId="0">
    <xmlCellPr id="1" xr6:uid="{00000000-0010-0000-7F01-000001000000}" uniqueName="others">
      <xmlPr mapId="1" xpath="/ReportingInfo/balance/previous/passives/nonCurrentLiabilities/commercialOtherObligations/others" xmlDataType="integer"/>
    </xmlCellPr>
  </singleXmlCell>
  <singleXmlCell id="194" xr6:uid="{E887189A-1C9F-4CE4-97F6-4938B6816367}" r="H52" connectionId="0">
    <xmlCellPr id="1" xr6:uid="{00000000-0010-0000-8101-000001000000}" uniqueName="otherNonCurrentLiabilities">
      <xmlPr mapId="1" xpath="/ReportingInfo/balance/previous/passives/nonCurrentLiabilities/otherNonCurrentLiabilities" xmlDataType="integer"/>
    </xmlCellPr>
  </singleXmlCell>
  <singleXmlCell id="195" xr6:uid="{C21F8291-4392-439E-BE0F-88673D0D87B5}" r="H53" connectionId="0">
    <xmlCellPr id="1" xr6:uid="{00000000-0010-0000-8301-000001000000}" uniqueName="incomeFuturePeriods">
      <xmlPr mapId="1" xpath="/ReportingInfo/balance/previous/passives/nonCurrentLiabilities/incomeFuturePeriods" xmlDataType="integer"/>
    </xmlCellPr>
  </singleXmlCell>
  <singleXmlCell id="196" xr6:uid="{C7742C2D-8C98-45DD-A259-D52770BF3365}" r="H54" connectionId="0">
    <xmlCellPr id="1" xr6:uid="{00000000-0010-0000-8501-000001000000}" uniqueName="deferredTaxLiabilities">
      <xmlPr mapId="1" xpath="/ReportingInfo/balance/previous/passives/nonCurrentLiabilities/deferredTaxLiabilities" xmlDataType="integer"/>
    </xmlCellPr>
  </singleXmlCell>
  <singleXmlCell id="197" xr6:uid="{F9225E92-A3F5-40EF-8971-E1D91F7C4275}" r="H55" connectionId="0">
    <xmlCellPr id="1" xr6:uid="{00000000-0010-0000-8701-000001000000}" uniqueName="funds">
      <xmlPr mapId="1" xpath="/ReportingInfo/balance/previous/passives/nonCurrentLiabilities/funds" xmlDataType="integer"/>
    </xmlCellPr>
  </singleXmlCell>
  <singleXmlCell id="198" xr6:uid="{CBD088C4-EDE5-412D-8389-47DB9FE88F67}" r="H59" connectionId="0">
    <xmlCellPr id="1" xr6:uid="{00000000-0010-0000-8901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28BA1400-6DAB-431C-AE39-0B2F9CE47C80}" r="H60" connectionId="0">
    <xmlCellPr id="1" xr6:uid="{00000000-0010-0000-8B01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3558097F-A9DC-4D5A-A0C6-3CF42BC65D80}" r="H62" connectionId="0">
    <xmlCellPr id="1" xr6:uid="{00000000-0010-0000-8D01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A43297C2-0185-4C8C-8D70-AF11CBA62878}" r="H63" connectionId="0">
    <xmlCellPr id="1" xr6:uid="{00000000-0010-0000-8F01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9BBD3D7F-70EB-4E40-8CCA-B4DB98C5A262}" r="H64" connectionId="0">
    <xmlCellPr id="1" xr6:uid="{00000000-0010-0000-9101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74A1AD51-FCFE-4EEF-8221-1D8108DEE568}" r="H65" connectionId="0">
    <xmlCellPr id="1" xr6:uid="{00000000-0010-0000-9301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A1533277-D27E-4606-AE36-D6A6501ED0E7}" r="H66" connectionId="0">
    <xmlCellPr id="1" xr6:uid="{00000000-0010-0000-9501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22626B8B-AA38-45F9-BD4A-03C44B159EB3}" r="H67" connectionId="0">
    <xmlCellPr id="1" xr6:uid="{00000000-0010-0000-9701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A40B63A6-B43C-433B-9329-F9AFBE7FFEAA}" r="H68" connectionId="0">
    <xmlCellPr id="1" xr6:uid="{00000000-0010-0000-9901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6F60B91E-8726-4072-B5F1-C830913C99A6}" r="H69" connectionId="0">
    <xmlCellPr id="1" xr6:uid="{00000000-0010-0000-9B01-000001000000}" uniqueName="others">
      <xmlPr mapId="1" xpath="/ReportingInfo/balance/previous/passives/currentLiabilities/commercialOtherObligations/others" xmlDataType="integer"/>
    </xmlCellPr>
  </singleXmlCell>
  <singleXmlCell id="208" xr6:uid="{B04BEB41-F95E-4B19-9280-D747F5509328}" r="H70" connectionId="0">
    <xmlCellPr id="1" xr6:uid="{00000000-0010-0000-9D01-000001000000}" uniqueName="provisions">
      <xmlPr mapId="1" xpath="/ReportingInfo/balance/previous/passives/currentLiabilities/commercialOtherObligations/provisions" xmlDataType="integer"/>
    </xmlCellPr>
  </singleXmlCell>
  <singleXmlCell id="209" xr6:uid="{98FBF0B4-D737-4E06-92FB-7217477452D3}" r="H73" connectionId="0">
    <xmlCellPr id="1" xr6:uid="{00000000-0010-0000-9F01-000001000000}" uniqueName="otherCurrentLiabilities">
      <xmlPr mapId="1" xpath="/ReportingInfo/balance/previous/passives/currentLiabilities/otherCurrentLiabilities" xmlDataType="integer"/>
    </xmlCellPr>
  </singleXmlCell>
  <singleXmlCell id="210" xr6:uid="{F2DE0060-8CFC-4845-8B9E-28EEEED89524}" r="H75" connectionId="0">
    <xmlCellPr id="1" xr6:uid="{00000000-0010-0000-A101-000001000000}" uniqueName="futureIncome">
      <xmlPr mapId="1" xpath="/ReportingInfo/balance/previous/passives/currentLiabilities/futureIncome" xmlDataType="integer"/>
    </xmlCellPr>
  </singleXmlCell>
  <singleXmlCell id="211" xr6:uid="{1A4BB4BC-10A4-41BB-8128-A334F46ECC54}" r="H77" connectionId="0">
    <xmlCellPr id="1" xr6:uid="{00000000-0010-0000-A301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D383FE6F-C003-4A8F-B5AC-5DBE98B3F65B}" r="C12" connectionId="0">
    <xmlCellPr id="1" xr6:uid="{00000000-0010-0000-A501-000001000000}" uniqueName="costOfMaterials">
      <xmlPr mapId="1" xpath="/ReportingInfo/incomes/current/expenses/activityCosts/economicElementsCosts/costOfMaterials" xmlDataType="integer"/>
    </xmlCellPr>
  </singleXmlCell>
  <singleXmlCell id="213" xr6:uid="{9C58206D-9CEB-4FC8-B71C-5610234C7A81}" r="C13" connectionId="0">
    <xmlCellPr id="1" xr6:uid="{00000000-0010-0000-A701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86876D27-189F-4958-881E-20F249E2B5E9}" r="C14" connectionId="0">
    <xmlCellPr id="1" xr6:uid="{00000000-0010-0000-A901-000001000000}" uniqueName="depreciationExpenses">
      <xmlPr mapId="1" xpath="/ReportingInfo/incomes/current/expenses/activityCosts/economicElementsCosts/depreciationExpenses" xmlDataType="integer"/>
    </xmlCellPr>
  </singleXmlCell>
  <singleXmlCell id="215" xr6:uid="{9BFA540D-3EFB-495A-B31A-1B9E9E2E8F5B}" r="C15" connectionId="0">
    <xmlCellPr id="1" xr6:uid="{00000000-0010-0000-AB01-000001000000}" uniqueName="remunerationExpenses">
      <xmlPr mapId="1" xpath="/ReportingInfo/incomes/current/expenses/activityCosts/economicElementsCosts/remunerationExpenses" xmlDataType="integer"/>
    </xmlCellPr>
  </singleXmlCell>
  <singleXmlCell id="216" xr6:uid="{2A825015-A376-42F6-84A5-BB8F61C47CDE}" r="C16" connectionId="0">
    <xmlCellPr id="1" xr6:uid="{00000000-0010-0000-AD01-000001000000}" uniqueName="insuranceCosts">
      <xmlPr mapId="1" xpath="/ReportingInfo/incomes/current/expenses/activityCosts/economicElementsCosts/insuranceCosts" xmlDataType="integer"/>
    </xmlCellPr>
  </singleXmlCell>
  <singleXmlCell id="217" xr6:uid="{0F13563C-293F-4D3F-9D75-1B43326B56D9}" r="C17" connectionId="0">
    <xmlCellPr id="1" xr6:uid="{00000000-0010-0000-AF01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A522EC86-19E6-4FCB-87D6-3127A874E52D}" r="C18" connectionId="0">
    <xmlCellPr id="1" xr6:uid="{00000000-0010-0000-B101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E316FF5B-33E9-4FA7-83EF-B9AA0D94CAB1}" r="C19" connectionId="0">
    <xmlCellPr id="1" xr6:uid="{00000000-0010-0000-B301-000001000000}" uniqueName="others">
      <xmlPr mapId="1" xpath="/ReportingInfo/incomes/current/expenses/activityCosts/economicElementsCosts/others" xmlDataType="integer"/>
    </xmlCellPr>
  </singleXmlCell>
  <singleXmlCell id="220" xr6:uid="{35A76A95-D9FF-40C6-AEB1-AF8CE2123943}" r="C20" connectionId="0">
    <xmlCellPr id="1" xr6:uid="{00000000-0010-0000-B501-000001000000}" uniqueName="impairmentOfAssets">
      <xmlPr mapId="1" xpath="/ReportingInfo/incomes/current/expenses/activityCosts/economicElementsCosts/impairmentOfAssets" xmlDataType="integer"/>
    </xmlCellPr>
  </singleXmlCell>
  <singleXmlCell id="221" xr6:uid="{1FA7EDE5-6D31-4A1B-B6D6-E43FEFB4BCCF}" r="C21" connectionId="0">
    <xmlCellPr id="1" xr6:uid="{00000000-0010-0000-B701-000001000000}" uniqueName="provisions">
      <xmlPr mapId="1" xpath="/ReportingInfo/incomes/current/expenses/activityCosts/economicElementsCosts/provisions" xmlDataType="integer"/>
    </xmlCellPr>
  </singleXmlCell>
  <singleXmlCell id="222" xr6:uid="{459D6158-9D18-4EE6-8012-58BC9EFD5B53}" r="C25" connectionId="0">
    <xmlCellPr id="1" xr6:uid="{00000000-0010-0000-B901-000001000000}" uniqueName="interestExpense">
      <xmlPr mapId="1" xpath="/ReportingInfo/incomes/current/expenses/activityCosts/financialCosts/interestExpense" xmlDataType="integer"/>
    </xmlCellPr>
  </singleXmlCell>
  <singleXmlCell id="223" xr6:uid="{F06031C5-27C4-41C1-A40E-96FB77442BB7}" r="C26" connectionId="0">
    <xmlCellPr id="1" xr6:uid="{00000000-0010-0000-BB01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9B078B1B-FD81-4619-92D8-4E24C7DC1684}" r="C27" connectionId="0">
    <xmlCellPr id="1" xr6:uid="{00000000-0010-0000-BD01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2D30ACBE-0EE5-4E11-A3EE-9AB47175CAA2}" r="C28" connectionId="0">
    <xmlCellPr id="1" xr6:uid="{00000000-0010-0000-BF01-000001000000}" uniqueName="others">
      <xmlPr mapId="1" xpath="/ReportingInfo/incomes/current/expenses/activityCosts/financialCosts/others" xmlDataType="integer"/>
    </xmlCellPr>
  </singleXmlCell>
  <singleXmlCell id="226" xr6:uid="{CF0A32E8-C738-47D2-9ACB-945EE72D48B7}" r="C34" connectionId="0">
    <xmlCellPr id="1" xr6:uid="{00000000-0010-0000-C101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D7D5CC34-B55C-4B3F-9EB8-373A835A356A}" r="C35" connectionId="0">
    <xmlCellPr id="1" xr6:uid="{00000000-0010-0000-C301-000001000000}" uniqueName="exceptionalCosts">
      <xmlPr mapId="1" xpath="/ReportingInfo/incomes/current/expenses/activityProfit/exceptionalCosts" xmlDataType="integer"/>
    </xmlCellPr>
  </singleXmlCell>
  <singleXmlCell id="228" xr6:uid="{32D4688F-7595-4074-8F79-A3F29893B90D}" r="C39" connectionId="0">
    <xmlCellPr id="1" xr6:uid="{00000000-0010-0000-C501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3F6C7890-82BA-456E-AC64-3A6A56DC81DB}" r="C40" connectionId="0">
    <xmlCellPr id="1" xr6:uid="{00000000-0010-0000-C701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73523AB4-2F8A-4ECD-B61F-CD299E20004D}" r="C41" connectionId="0">
    <xmlCellPr id="1" xr6:uid="{00000000-0010-0000-C901-000001000000}" uniqueName="others">
      <xmlPr mapId="1" xpath="/ReportingInfo/incomes/current/expenses/profitBeforeTaxes/others" xmlDataType="integer"/>
    </xmlCellPr>
  </singleXmlCell>
  <singleXmlCell id="231" xr6:uid="{23F5271F-3450-41A0-BA9B-A3607955D9BC}" r="C43" connectionId="0">
    <xmlCellPr id="1" xr6:uid="{00000000-0010-0000-CB01-000001000000}" uniqueName="forMinorityParticipation">
      <xmlPr mapId="1" xpath="/ReportingInfo/incomes/current/expenses/profitAfterTaxes/forMinorityParticipation" xmlDataType="integer"/>
    </xmlCellPr>
  </singleXmlCell>
  <singleXmlCell id="232" xr6:uid="{5A81E8B1-8903-42A1-B500-0AB57D70D4C2}" r="G12" connectionId="0">
    <xmlCellPr id="1" xr6:uid="{00000000-0010-0000-CD01-000001000000}" uniqueName="production">
      <xmlPr mapId="1" xpath="/ReportingInfo/incomes/current/income/activityIncome/netRevenueFromSales/production" xmlDataType="integer"/>
    </xmlCellPr>
  </singleXmlCell>
  <singleXmlCell id="233" xr6:uid="{F30DC479-C27F-4004-9C81-10263EF69438}" r="G13" connectionId="0">
    <xmlCellPr id="1" xr6:uid="{00000000-0010-0000-CF01-000001000000}" uniqueName="goods">
      <xmlPr mapId="1" xpath="/ReportingInfo/incomes/current/income/activityIncome/netRevenueFromSales/goods" xmlDataType="integer"/>
    </xmlCellPr>
  </singleXmlCell>
  <singleXmlCell id="234" xr6:uid="{4A5B59E7-9592-491C-B22F-ACDF0F0CD5F0}" r="G14" connectionId="0">
    <xmlCellPr id="1" xr6:uid="{00000000-0010-0000-D101-000001000000}" uniqueName="services">
      <xmlPr mapId="1" xpath="/ReportingInfo/incomes/current/income/activityIncome/netRevenueFromSales/services" xmlDataType="integer"/>
    </xmlCellPr>
  </singleXmlCell>
  <singleXmlCell id="235" xr6:uid="{4D4DCDF1-5E06-431D-8CDA-7C2F663CA96F}" r="G15" connectionId="0">
    <xmlCellPr id="1" xr6:uid="{00000000-0010-0000-D301-000001000000}" uniqueName="others">
      <xmlPr mapId="1" xpath="/ReportingInfo/incomes/current/income/activityIncome/netRevenueFromSales/others" xmlDataType="integer"/>
    </xmlCellPr>
  </singleXmlCell>
  <singleXmlCell id="236" xr6:uid="{5B113C1B-DD16-4338-A85B-0A231BB18E78}" r="G18" connectionId="0">
    <xmlCellPr id="1" xr6:uid="{00000000-0010-0000-D501-000001000000}" uniqueName="incomeFromFinancing">
      <xmlPr mapId="1" xpath="/ReportingInfo/incomes/current/income/activityIncome/incomeFromFinancing" xmlDataType="integer"/>
    </xmlCellPr>
  </singleXmlCell>
  <singleXmlCell id="237" xr6:uid="{9DFD3A8D-6A93-48DB-AF69-2B485730B45A}" r="G19" connectionId="0">
    <xmlCellPr id="1" xr6:uid="{00000000-0010-0000-D701-000001000000}" uniqueName="incomeFromFinancingOfGovernment">
      <xmlPr mapId="1" xpath="/ReportingInfo/incomes/current/income/activityIncome/incomeFromFinancingOfGovernment" xmlDataType="integer"/>
    </xmlCellPr>
  </singleXmlCell>
  <singleXmlCell id="238" xr6:uid="{677C71A6-9565-4DDD-AF50-9FC0B15D287F}" r="G22" connectionId="0">
    <xmlCellPr id="1" xr6:uid="{00000000-0010-0000-D901-000001000000}" uniqueName="interestIncome">
      <xmlPr mapId="1" xpath="/ReportingInfo/incomes/current/income/activityIncome/financialIncome/interestIncome" xmlDataType="integer"/>
    </xmlCellPr>
  </singleXmlCell>
  <singleXmlCell id="239" xr6:uid="{E6FE7FC3-8ED2-41D3-A20D-3C79DF7A4B91}" r="G23" connectionId="0">
    <xmlCellPr id="1" xr6:uid="{00000000-0010-0000-DB01-000001000000}" uniqueName="incomeFromDividends">
      <xmlPr mapId="1" xpath="/ReportingInfo/incomes/current/income/activityIncome/financialIncome/incomeFromDividends" xmlDataType="integer"/>
    </xmlCellPr>
  </singleXmlCell>
  <singleXmlCell id="240" xr6:uid="{E09A5CB5-864F-42C3-86D5-95F51A512CFE}" r="G24" connectionId="0">
    <xmlCellPr id="1" xr6:uid="{00000000-0010-0000-DD01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4BC89B00-3C38-4EA0-91AB-A8A6834B77F3}" r="G25" connectionId="0">
    <xmlCellPr id="1" xr6:uid="{00000000-0010-0000-DF01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BD5505F1-FF25-4753-8E1E-2298CAB3887B}" r="G26" connectionId="0">
    <xmlCellPr id="1" xr6:uid="{00000000-0010-0000-E101-000001000000}" uniqueName="others">
      <xmlPr mapId="1" xpath="/ReportingInfo/incomes/current/income/activityIncome/financialIncome/others" xmlDataType="integer"/>
    </xmlCellPr>
  </singleXmlCell>
  <singleXmlCell id="243" xr6:uid="{12F1292E-6290-4771-8BD4-78422D8AAC50}" r="G34" connectionId="0">
    <xmlCellPr id="1" xr6:uid="{00000000-0010-0000-E301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B2659F21-6C2D-49FE-9A5D-3C365E21B5B3}" r="G35" connectionId="0">
    <xmlCellPr id="1" xr6:uid="{00000000-0010-0000-E501-000001000000}" uniqueName="extraordinaryRevenues">
      <xmlPr mapId="1" xpath="/ReportingInfo/incomes/current/income/activityLoss/extraordinaryRevenues" xmlDataType="integer"/>
    </xmlCellPr>
  </singleXmlCell>
  <singleXmlCell id="245" xr6:uid="{6630BC34-02D0-41B3-ABC2-3C706A89F092}" r="G43" connectionId="0">
    <xmlCellPr id="1" xr6:uid="{00000000-0010-0000-E701-000001000000}" uniqueName="forMinorityParticipation">
      <xmlPr mapId="1" xpath="/ReportingInfo/incomes/current/income/lossAfterTax/forMinorityParticipation" xmlDataType="integer"/>
    </xmlCellPr>
  </singleXmlCell>
  <singleXmlCell id="246" xr6:uid="{F29A2065-F6C9-4ABB-9280-C7CFCAA0CC5C}" r="D12" connectionId="0">
    <xmlCellPr id="1" xr6:uid="{00000000-0010-0000-E901-000001000000}" uniqueName="costOfMaterials">
      <xmlPr mapId="1" xpath="/ReportingInfo/incomes/previous/expenses/activityCosts/economicElementsCosts/costOfMaterials" xmlDataType="integer"/>
    </xmlCellPr>
  </singleXmlCell>
  <singleXmlCell id="247" xr6:uid="{B5BC825E-415E-4D66-9459-8592BF523B63}" r="D13" connectionId="0">
    <xmlCellPr id="1" xr6:uid="{00000000-0010-0000-EB01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9A53634B-8087-4D82-B7C2-38399155D393}" r="D14" connectionId="0">
    <xmlCellPr id="1" xr6:uid="{00000000-0010-0000-ED01-000001000000}" uniqueName="depreciationExpenses">
      <xmlPr mapId="1" xpath="/ReportingInfo/incomes/previous/expenses/activityCosts/economicElementsCosts/depreciationExpenses" xmlDataType="integer"/>
    </xmlCellPr>
  </singleXmlCell>
  <singleXmlCell id="249" xr6:uid="{5201CAB7-D65E-4E1A-8C9F-F5C22BB5DB7E}" r="D15" connectionId="0">
    <xmlCellPr id="1" xr6:uid="{00000000-0010-0000-EF01-000001000000}" uniqueName="remunerationExpenses">
      <xmlPr mapId="1" xpath="/ReportingInfo/incomes/previous/expenses/activityCosts/economicElementsCosts/remunerationExpenses" xmlDataType="integer"/>
    </xmlCellPr>
  </singleXmlCell>
  <singleXmlCell id="250" xr6:uid="{E4A6EC78-D8B7-46BB-B3F5-709FAF830858}" r="D16" connectionId="0">
    <xmlCellPr id="1" xr6:uid="{00000000-0010-0000-F101-000001000000}" uniqueName="insuranceCosts">
      <xmlPr mapId="1" xpath="/ReportingInfo/incomes/previous/expenses/activityCosts/economicElementsCosts/insuranceCosts" xmlDataType="integer"/>
    </xmlCellPr>
  </singleXmlCell>
  <singleXmlCell id="251" xr6:uid="{DC914895-F94D-4BDE-9E24-A2BE363ABCF1}" r="D17" connectionId="0">
    <xmlCellPr id="1" xr6:uid="{00000000-0010-0000-F301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1BDFA064-2978-437B-9C5C-000E66CEA261}" r="D18" connectionId="0">
    <xmlCellPr id="1" xr6:uid="{00000000-0010-0000-F501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3396B951-8891-47F1-8859-2C1913679F51}" r="D19" connectionId="0">
    <xmlCellPr id="1" xr6:uid="{00000000-0010-0000-F701-000001000000}" uniqueName="others">
      <xmlPr mapId="1" xpath="/ReportingInfo/incomes/previous/expenses/activityCosts/economicElementsCosts/others" xmlDataType="integer"/>
    </xmlCellPr>
  </singleXmlCell>
  <singleXmlCell id="254" xr6:uid="{986878F4-6F4A-4256-B8AE-071867AB3642}" r="D20" connectionId="0">
    <xmlCellPr id="1" xr6:uid="{00000000-0010-0000-F901-000001000000}" uniqueName="impairmentOfAssets">
      <xmlPr mapId="1" xpath="/ReportingInfo/incomes/previous/expenses/activityCosts/economicElementsCosts/impairmentOfAssets" xmlDataType="integer"/>
    </xmlCellPr>
  </singleXmlCell>
  <singleXmlCell id="255" xr6:uid="{45DA3CD2-2E38-464E-AFF9-31BAD53D3AAF}" r="D21" connectionId="0">
    <xmlCellPr id="1" xr6:uid="{00000000-0010-0000-FB01-000001000000}" uniqueName="provisions">
      <xmlPr mapId="1" xpath="/ReportingInfo/incomes/previous/expenses/activityCosts/economicElementsCosts/provisions" xmlDataType="integer"/>
    </xmlCellPr>
  </singleXmlCell>
  <singleXmlCell id="256" xr6:uid="{9CDBE2B6-2F6E-4319-AC21-BE9986FF55EA}" r="D25" connectionId="0">
    <xmlCellPr id="1" xr6:uid="{00000000-0010-0000-FD01-000001000000}" uniqueName="interestExpense">
      <xmlPr mapId="1" xpath="/ReportingInfo/incomes/previous/expenses/activityCosts/financialCosts/interestExpense" xmlDataType="integer"/>
    </xmlCellPr>
  </singleXmlCell>
  <singleXmlCell id="257" xr6:uid="{BB36D3A2-C19A-4039-A546-1A53720F4D30}" r="D26" connectionId="0">
    <xmlCellPr id="1" xr6:uid="{00000000-0010-0000-FF01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5DA18CD6-CA62-4A2C-8279-988111342E27}" r="D27" connectionId="0">
    <xmlCellPr id="1" xr6:uid="{00000000-0010-0000-0102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D03253CD-03F3-4F9A-B316-2B03C1CD31A6}" r="D28" connectionId="0">
    <xmlCellPr id="1" xr6:uid="{00000000-0010-0000-0302-000001000000}" uniqueName="others">
      <xmlPr mapId="1" xpath="/ReportingInfo/incomes/previous/expenses/activityCosts/financialCosts/others" xmlDataType="integer"/>
    </xmlCellPr>
  </singleXmlCell>
  <singleXmlCell id="260" xr6:uid="{D978333B-50C6-4199-9D73-A9CDFE266716}" r="D34" connectionId="0">
    <xmlCellPr id="1" xr6:uid="{00000000-0010-0000-0502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56562E79-B303-4367-B085-7FF3B7661AAB}" r="D35" connectionId="0">
    <xmlCellPr id="1" xr6:uid="{00000000-0010-0000-0702-000001000000}" uniqueName="exceptionalCosts">
      <xmlPr mapId="1" xpath="/ReportingInfo/incomes/previous/expenses/activityProfit/exceptionalCosts" xmlDataType="integer"/>
    </xmlCellPr>
  </singleXmlCell>
  <singleXmlCell id="262" xr6:uid="{ED6F1841-76E0-448F-9C94-7DBDB94027D3}" r="D39" connectionId="0">
    <xmlCellPr id="1" xr6:uid="{00000000-0010-0000-0902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F26FEBE1-5923-46E4-A053-86A7ABFAFADF}" r="D40" connectionId="0">
    <xmlCellPr id="1" xr6:uid="{00000000-0010-0000-0B02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31DBEC4D-A892-46A7-A5FB-50B69F8BF44F}" r="D41" connectionId="0">
    <xmlCellPr id="1" xr6:uid="{00000000-0010-0000-0D02-000001000000}" uniqueName="others">
      <xmlPr mapId="1" xpath="/ReportingInfo/incomes/previous/expenses/profitBeforeTaxes/others" xmlDataType="integer"/>
    </xmlCellPr>
  </singleXmlCell>
  <singleXmlCell id="265" xr6:uid="{EE4A3DA7-6878-45F3-A6F6-B6556AA9F613}" r="D43" connectionId="0">
    <xmlCellPr id="1" xr6:uid="{00000000-0010-0000-0F02-000001000000}" uniqueName="forMinorityParticipation">
      <xmlPr mapId="1" xpath="/ReportingInfo/incomes/previous/expenses/profitAfterTaxes/forMinorityParticipation" xmlDataType="integer"/>
    </xmlCellPr>
  </singleXmlCell>
  <singleXmlCell id="266" xr6:uid="{F5681156-1F68-443D-B049-1816ADCE0F6B}" r="H12" connectionId="0">
    <xmlCellPr id="1" xr6:uid="{00000000-0010-0000-1102-000001000000}" uniqueName="production">
      <xmlPr mapId="1" xpath="/ReportingInfo/incomes/previous/income/activityIncome/netRevenueFromSales/production" xmlDataType="integer"/>
    </xmlCellPr>
  </singleXmlCell>
  <singleXmlCell id="267" xr6:uid="{84B3B9B7-2EB1-4CCF-B280-3ADEF84FC5B8}" r="H13" connectionId="0">
    <xmlCellPr id="1" xr6:uid="{00000000-0010-0000-1302-000001000000}" uniqueName="goods">
      <xmlPr mapId="1" xpath="/ReportingInfo/incomes/previous/income/activityIncome/netRevenueFromSales/goods" xmlDataType="integer"/>
    </xmlCellPr>
  </singleXmlCell>
  <singleXmlCell id="268" xr6:uid="{36106475-F2E3-467C-B74F-20A57FE6E0D3}" r="H14" connectionId="0">
    <xmlCellPr id="1" xr6:uid="{00000000-0010-0000-1502-000001000000}" uniqueName="services">
      <xmlPr mapId="1" xpath="/ReportingInfo/incomes/previous/income/activityIncome/netRevenueFromSales/services" xmlDataType="integer"/>
    </xmlCellPr>
  </singleXmlCell>
  <singleXmlCell id="269" xr6:uid="{99FE83F1-0345-484E-ADCE-CF4F336CA409}" r="H15" connectionId="0">
    <xmlCellPr id="1" xr6:uid="{00000000-0010-0000-1702-000001000000}" uniqueName="others">
      <xmlPr mapId="1" xpath="/ReportingInfo/incomes/previous/income/activityIncome/netRevenueFromSales/others" xmlDataType="integer"/>
    </xmlCellPr>
  </singleXmlCell>
  <singleXmlCell id="270" xr6:uid="{106D2BFD-A495-4320-86F2-0EA738028FDE}" r="H18" connectionId="0">
    <xmlCellPr id="1" xr6:uid="{00000000-0010-0000-1902-000001000000}" uniqueName="incomeFromFinancing">
      <xmlPr mapId="1" xpath="/ReportingInfo/incomes/previous/income/activityIncome/incomeFromFinancing" xmlDataType="integer"/>
    </xmlCellPr>
  </singleXmlCell>
  <singleXmlCell id="271" xr6:uid="{93961895-6062-43C6-A0AC-C415D0B750E8}" r="H19" connectionId="0">
    <xmlCellPr id="1" xr6:uid="{00000000-0010-0000-1B02-000001000000}" uniqueName="incomeFromFinancingOfGovernment">
      <xmlPr mapId="1" xpath="/ReportingInfo/incomes/previous/income/activityIncome/incomeFromFinancingOfGovernment" xmlDataType="integer"/>
    </xmlCellPr>
  </singleXmlCell>
  <singleXmlCell id="272" xr6:uid="{92AF6BED-E9B9-4009-A92B-9C4BEBE900AF}" r="H22" connectionId="0">
    <xmlCellPr id="1" xr6:uid="{00000000-0010-0000-1D02-000001000000}" uniqueName="interestIncome">
      <xmlPr mapId="1" xpath="/ReportingInfo/incomes/previous/income/activityIncome/financialIncome/interestIncome" xmlDataType="integer"/>
    </xmlCellPr>
  </singleXmlCell>
  <singleXmlCell id="273" xr6:uid="{4D6EF7B6-A854-44EE-B72F-E42301EF9C57}" r="H23" connectionId="0">
    <xmlCellPr id="1" xr6:uid="{00000000-0010-0000-1F02-000001000000}" uniqueName="incomeFromDividends">
      <xmlPr mapId="1" xpath="/ReportingInfo/incomes/previous/income/activityIncome/financialIncome/incomeFromDividends" xmlDataType="integer"/>
    </xmlCellPr>
  </singleXmlCell>
  <singleXmlCell id="274" xr6:uid="{3BEF9346-A04E-4FEA-BBFC-AE94F7D180D8}" r="H24" connectionId="0">
    <xmlCellPr id="1" xr6:uid="{00000000-0010-0000-2102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1D2521B8-5C4A-4164-A2C7-F20B91DA24DB}" r="H25" connectionId="0">
    <xmlCellPr id="1" xr6:uid="{00000000-0010-0000-2302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4FE970B6-7C7A-4B8F-A623-289224C1FFCA}" r="H26" connectionId="0">
    <xmlCellPr id="1" xr6:uid="{00000000-0010-0000-2502-000001000000}" uniqueName="others">
      <xmlPr mapId="1" xpath="/ReportingInfo/incomes/previous/income/activityIncome/financialIncome/others" xmlDataType="integer"/>
    </xmlCellPr>
  </singleXmlCell>
  <singleXmlCell id="277" xr6:uid="{9BBCCD70-5E1B-4136-9282-54544A41660F}" r="H34" connectionId="0">
    <xmlCellPr id="1" xr6:uid="{00000000-0010-0000-2702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6A81B3A9-2FED-4131-B6A6-0260A7CBC514}" r="H35" connectionId="0">
    <xmlCellPr id="1" xr6:uid="{00000000-0010-0000-2902-000001000000}" uniqueName="extraordinaryRevenues">
      <xmlPr mapId="1" xpath="/ReportingInfo/incomes/previous/income/activityLoss/extraordinaryRevenues" xmlDataType="integer"/>
    </xmlCellPr>
  </singleXmlCell>
  <singleXmlCell id="279" xr6:uid="{47247CF6-950C-46C7-85E7-BC98B699CD99}" r="H43" connectionId="0">
    <xmlCellPr id="1" xr6:uid="{00000000-0010-0000-2B02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641EBE18-5ED4-4BF5-A562-DCC965EF3D1A}" r="C11" connectionId="0">
    <xmlCellPr id="1" xr6:uid="{00000000-0010-0000-2D02-000001000000}" uniqueName="receiptsFromCustomers">
      <xmlPr mapId="1" xpath="/ReportingInfo/cashFlows/current/cashFlowsFromOperationalActivity/receiptsFromCustomers" xmlDataType="integer"/>
    </xmlCellPr>
  </singleXmlCell>
  <singleXmlCell id="281" xr6:uid="{FD8DA1FC-5D4C-4322-91DE-7ABC0F09D2D5}" r="C12" connectionId="0">
    <xmlCellPr id="1" xr6:uid="{00000000-0010-0000-2F02-000001000000}" uniqueName="paymentsToSuppliers">
      <xmlPr mapId="1" xpath="/ReportingInfo/cashFlows/current/cashFlowsFromOperationalActivity/paymentsToSuppliers" xmlDataType="integer"/>
    </xmlCellPr>
  </singleXmlCell>
  <singleXmlCell id="282" xr6:uid="{27EDCE34-9130-45A0-AB5C-869B9342226E}" r="C13" connectionId="0">
    <xmlCellPr id="1" xr6:uid="{00000000-0010-0000-3102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CADE0B2E-4C41-48C4-974E-CBE30BBCAE36}" r="C14" connectionId="0">
    <xmlCellPr id="1" xr6:uid="{00000000-0010-0000-3302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F493035A-1EFA-4271-8583-4CA0BA158615}" r="C15" connectionId="0">
    <xmlCellPr id="1" xr6:uid="{00000000-0010-0000-3502-000001000000}" uniqueName="taxesPaidRefunded">
      <xmlPr mapId="1" xpath="/ReportingInfo/cashFlows/current/cashFlowsFromOperationalActivity/taxesPaidRefunded" xmlDataType="integer"/>
    </xmlCellPr>
  </singleXmlCell>
  <singleXmlCell id="285" xr6:uid="{E9CA2B10-F5CE-4068-91A5-F39E412B12FE}" r="C16" connectionId="0">
    <xmlCellPr id="1" xr6:uid="{00000000-0010-0000-3702-000001000000}" uniqueName="corporateIncomeTaxesPaid">
      <xmlPr mapId="1" xpath="/ReportingInfo/cashFlows/current/cashFlowsFromOperationalActivity/corporateIncomeTaxesPaid" xmlDataType="integer"/>
    </xmlCellPr>
  </singleXmlCell>
  <singleXmlCell id="286" xr6:uid="{6D2EAC1D-493D-484E-9FD7-24D969CDD5CA}" r="C17" connectionId="0">
    <xmlCellPr id="1" xr6:uid="{00000000-0010-0000-3902-000001000000}" uniqueName="interestReceived">
      <xmlPr mapId="1" xpath="/ReportingInfo/cashFlows/current/cashFlowsFromOperationalActivity/interestReceived" xmlDataType="integer"/>
    </xmlCellPr>
  </singleXmlCell>
  <singleXmlCell id="287" xr6:uid="{C55B7CE1-112D-4741-BA29-4138D22EC00E}" r="C18" connectionId="0">
    <xmlCellPr id="1" xr6:uid="{00000000-0010-0000-3B02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D057E667-0B8C-4505-B38E-530F9C3585CD}" r="C19" connectionId="0">
    <xmlCellPr id="1" xr6:uid="{00000000-0010-0000-3D02-000001000000}" uniqueName="exchangeRateDifferences">
      <xmlPr mapId="1" xpath="/ReportingInfo/cashFlows/current/cashFlowsFromOperationalActivity/exchangeRateDifferences" xmlDataType="integer"/>
    </xmlCellPr>
  </singleXmlCell>
  <singleXmlCell id="289" xr6:uid="{68CB9833-E51C-4D42-A852-BB31AA629B06}" r="C20" connectionId="0">
    <xmlCellPr id="1" xr6:uid="{00000000-0010-0000-3F02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E01B9B8C-55F2-45C9-9A1E-BFB532D9709C}" r="C23" connectionId="0">
    <xmlCellPr id="1" xr6:uid="{00000000-0010-0000-4102-000001000000}" uniqueName="purchaseOfFixedAssets">
      <xmlPr mapId="1" xpath="/ReportingInfo/cashFlows/current/cashFlowsFromInvestmentActivity/purchaseOfFixedAssets" xmlDataType="integer"/>
    </xmlCellPr>
  </singleXmlCell>
  <singleXmlCell id="291" xr6:uid="{9B07834F-A3C8-4216-9B28-3AED87E71182}" r="C24" connectionId="0">
    <xmlCellPr id="1" xr6:uid="{00000000-0010-0000-4302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B66FC237-9D67-4972-9863-E38BCDCA3B36}" r="C25" connectionId="0">
    <xmlCellPr id="1" xr6:uid="{00000000-0010-0000-4502-000001000000}" uniqueName="loansGranted">
      <xmlPr mapId="1" xpath="/ReportingInfo/cashFlows/current/cashFlowsFromInvestmentActivity/loansGranted" xmlDataType="integer"/>
    </xmlCellPr>
  </singleXmlCell>
  <singleXmlCell id="293" xr6:uid="{C080A5CC-DD55-4D19-AFC4-A9F92B69E2E7}" r="C26" connectionId="0">
    <xmlCellPr id="1" xr6:uid="{00000000-0010-0000-4702-000001000000}" uniqueName="reimbursedGrantedLoans">
      <xmlPr mapId="1" xpath="/ReportingInfo/cashFlows/current/cashFlowsFromInvestmentActivity/reimbursedGrantedLoans" xmlDataType="integer"/>
    </xmlCellPr>
  </singleXmlCell>
  <singleXmlCell id="294" xr6:uid="{965E1813-9E89-40DA-9928-1C663A0A9251}" r="C27" connectionId="0">
    <xmlCellPr id="1" xr6:uid="{00000000-0010-0000-4902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EA6F1DF5-6731-4C0C-8F1A-3A11CCF5F04F}" r="C28" connectionId="0">
    <xmlCellPr id="1" xr6:uid="{00000000-0010-0000-4B02-000001000000}" uniqueName="purchaseOfInvestments">
      <xmlPr mapId="1" xpath="/ReportingInfo/cashFlows/current/cashFlowsFromInvestmentActivity/purchaseOfInvestments" xmlDataType="integer"/>
    </xmlCellPr>
  </singleXmlCell>
  <singleXmlCell id="296" xr6:uid="{55A06835-BF3D-434C-9C35-BFA5079535E5}" r="C29" connectionId="0">
    <xmlCellPr id="1" xr6:uid="{00000000-0010-0000-4D02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2428D84D-60DF-4C98-902A-86A817917B72}" r="C30" connectionId="0">
    <xmlCellPr id="1" xr6:uid="{00000000-0010-0000-4F02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647D8490-5B87-4D29-883D-BE31B875794C}" r="C31" connectionId="0">
    <xmlCellPr id="1" xr6:uid="{00000000-0010-0000-5102-000001000000}" uniqueName="exchangeRateDifferences">
      <xmlPr mapId="1" xpath="/ReportingInfo/cashFlows/current/cashFlowsFromInvestmentActivity/exchangeRateDifferences" xmlDataType="integer"/>
    </xmlCellPr>
  </singleXmlCell>
  <singleXmlCell id="299" xr6:uid="{02B2BDDE-D9D4-494E-BE92-41B7622E4F8F}" r="C32" connectionId="0">
    <xmlCellPr id="1" xr6:uid="{00000000-0010-0000-5302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8F7AC734-BB46-4200-96CC-C5050B6167B2}" r="C35" connectionId="0">
    <xmlCellPr id="1" xr6:uid="{00000000-0010-0000-5502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84F4B4A8-E510-490A-98AE-8AB318F5F2E8}" r="C36" connectionId="0">
    <xmlCellPr id="1" xr6:uid="{00000000-0010-0000-5702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B86E8409-A3B4-4C83-BCCE-BB8CD0E96983}" r="C37" connectionId="0">
    <xmlCellPr id="1" xr6:uid="{00000000-0010-0000-5902-000001000000}" uniqueName="proceedsFromLoans">
      <xmlPr mapId="1" xpath="/ReportingInfo/cashFlows/current/cashFlowsFromFinancialActivity/proceedsFromLoans" xmlDataType="integer"/>
    </xmlCellPr>
  </singleXmlCell>
  <singleXmlCell id="303" xr6:uid="{59B33B5E-9FB6-48DD-844E-5D823950B529}" r="C38" connectionId="0">
    <xmlCellPr id="1" xr6:uid="{00000000-0010-0000-5B02-000001000000}" uniqueName="loansPaid">
      <xmlPr mapId="1" xpath="/ReportingInfo/cashFlows/current/cashFlowsFromFinancialActivity/loansPaid" xmlDataType="integer"/>
    </xmlCellPr>
  </singleXmlCell>
  <singleXmlCell id="304" xr6:uid="{AA45E3E2-6756-4676-8B1C-959863C2EC6B}" r="C39" connectionId="0">
    <xmlCellPr id="1" xr6:uid="{00000000-0010-0000-5D02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BEAE5190-5CC6-4775-8499-9A07E6DCD284}" r="C40" connectionId="0">
    <xmlCellPr id="1" xr6:uid="{00000000-0010-0000-5F02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9692F4FA-5CC8-48A6-A2C5-2F736E1395FB}" r="C41" connectionId="0">
    <xmlCellPr id="1" xr6:uid="{00000000-0010-0000-6102-000001000000}" uniqueName="dividendsPaid">
      <xmlPr mapId="1" xpath="/ReportingInfo/cashFlows/current/cashFlowsFromFinancialActivity/dividendsPaid" xmlDataType="integer"/>
    </xmlCellPr>
  </singleXmlCell>
  <singleXmlCell id="307" xr6:uid="{EF968A55-6976-4155-8FC5-550F8D324AAE}" r="C42" connectionId="0">
    <xmlCellPr id="1" xr6:uid="{00000000-0010-0000-6302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2ED2B315-7B64-4C92-BEC5-DFC05C008A8B}" r="C45" connectionId="0">
    <xmlCellPr id="1" xr6:uid="{00000000-0010-0000-6502-000001000000}" uniqueName="cashFlowsPeriodStart">
      <xmlPr mapId="1" xpath="/ReportingInfo/cashFlows/current/cashFlowsPeriodStart" xmlDataType="integer"/>
    </xmlCellPr>
  </singleXmlCell>
  <singleXmlCell id="309" xr6:uid="{0B86065F-5C35-413A-B309-56EB372DB27D}" r="C47" connectionId="0">
    <xmlCellPr id="1" xr6:uid="{00000000-0010-0000-6702-000001000000}" uniqueName="availabilityInCashAndBank">
      <xmlPr mapId="1" xpath="/ReportingInfo/cashFlows/current/cashFlowsPeriodEnd/availabilityInCashAndBank" xmlDataType="integer"/>
    </xmlCellPr>
  </singleXmlCell>
  <singleXmlCell id="310" xr6:uid="{48389E36-85DD-4B95-B8CA-A1E9A8E54DCD}" r="C48" connectionId="0">
    <xmlCellPr id="1" xr6:uid="{00000000-0010-0000-6902-000001000000}" uniqueName="blockedFunds">
      <xmlPr mapId="1" xpath="/ReportingInfo/cashFlows/current/cashFlowsPeriodEnd/blockedFunds" xmlDataType="integer"/>
    </xmlCellPr>
  </singleXmlCell>
  <singleXmlCell id="311" xr6:uid="{EC110A04-AC31-480D-BFD4-52DD608E7982}" r="D11" connectionId="0">
    <xmlCellPr id="1" xr6:uid="{00000000-0010-0000-6B02-000001000000}" uniqueName="receiptsFromCustomers">
      <xmlPr mapId="1" xpath="/ReportingInfo/cashFlows/previous/cashFlowsFromOperationalActivity/receiptsFromCustomers" xmlDataType="integer"/>
    </xmlCellPr>
  </singleXmlCell>
  <singleXmlCell id="312" xr6:uid="{BFFF1684-DC76-4BF7-BB52-CA33DF5CD798}" r="D12" connectionId="0">
    <xmlCellPr id="1" xr6:uid="{00000000-0010-0000-6D02-000001000000}" uniqueName="paymentsToSuppliers">
      <xmlPr mapId="1" xpath="/ReportingInfo/cashFlows/previous/cashFlowsFromOperationalActivity/paymentsToSuppliers" xmlDataType="integer"/>
    </xmlCellPr>
  </singleXmlCell>
  <singleXmlCell id="313" xr6:uid="{D881F022-2942-4747-8866-1066170806F0}" r="D13" connectionId="0">
    <xmlCellPr id="1" xr6:uid="{00000000-0010-0000-6F02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AC7A3C7D-F45A-48CC-949C-7CFB7953AE39}" r="D14" connectionId="0">
    <xmlCellPr id="1" xr6:uid="{00000000-0010-0000-7102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9B5F9FFF-C832-46AF-9E79-605C3641A128}" r="D15" connectionId="0">
    <xmlCellPr id="1" xr6:uid="{00000000-0010-0000-7302-000001000000}" uniqueName="taxesPaidRefunded">
      <xmlPr mapId="1" xpath="/ReportingInfo/cashFlows/previous/cashFlowsFromOperationalActivity/taxesPaidRefunded" xmlDataType="integer"/>
    </xmlCellPr>
  </singleXmlCell>
  <singleXmlCell id="316" xr6:uid="{13FD1220-1A37-43ED-89C5-0221EDA977CD}" r="D16" connectionId="0">
    <xmlCellPr id="1" xr6:uid="{00000000-0010-0000-7502-000001000000}" uniqueName="corporateIncomeTaxesPaid">
      <xmlPr mapId="1" xpath="/ReportingInfo/cashFlows/previous/cashFlowsFromOperationalActivity/corporateIncomeTaxesPaid" xmlDataType="integer"/>
    </xmlCellPr>
  </singleXmlCell>
  <singleXmlCell id="317" xr6:uid="{20B1EE6D-E333-48C4-9E50-D998CC561BD0}" r="D17" connectionId="0">
    <xmlCellPr id="1" xr6:uid="{00000000-0010-0000-7702-000001000000}" uniqueName="interestReceived">
      <xmlPr mapId="1" xpath="/ReportingInfo/cashFlows/previous/cashFlowsFromOperationalActivity/interestReceived" xmlDataType="integer"/>
    </xmlCellPr>
  </singleXmlCell>
  <singleXmlCell id="318" xr6:uid="{DCCDEF4B-D16D-4610-B7F5-2C8B4E2E4D7E}" r="D18" connectionId="0">
    <xmlCellPr id="1" xr6:uid="{00000000-0010-0000-7902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D56132D7-9999-4354-BF4E-B41B90E07480}" r="D19" connectionId="0">
    <xmlCellPr id="1" xr6:uid="{00000000-0010-0000-7B02-000001000000}" uniqueName="exchangeRateDifferences">
      <xmlPr mapId="1" xpath="/ReportingInfo/cashFlows/previous/cashFlowsFromOperationalActivity/exchangeRateDifferences" xmlDataType="integer"/>
    </xmlCellPr>
  </singleXmlCell>
  <singleXmlCell id="320" xr6:uid="{67A905A2-48E7-4D7C-887C-57B1C8479E9C}" r="D20" connectionId="0">
    <xmlCellPr id="1" xr6:uid="{00000000-0010-0000-7D02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D2714061-DEA2-4B10-989F-87CB4706CDB6}" r="D23" connectionId="0">
    <xmlCellPr id="1" xr6:uid="{00000000-0010-0000-7F02-000001000000}" uniqueName="purchaseOfFixedAssets">
      <xmlPr mapId="1" xpath="/ReportingInfo/cashFlows/previous/cashFlowsFromInvestmentActivity/purchaseOfFixedAssets" xmlDataType="integer"/>
    </xmlCellPr>
  </singleXmlCell>
  <singleXmlCell id="322" xr6:uid="{86D070F2-DFC8-42B8-8437-1D69A71DBC00}" r="D24" connectionId="0">
    <xmlCellPr id="1" xr6:uid="{00000000-0010-0000-8102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898B58EC-09B3-400E-A1CF-AEA5398ECF59}" r="D25" connectionId="0">
    <xmlCellPr id="1" xr6:uid="{00000000-0010-0000-8302-000001000000}" uniqueName="loansGranted">
      <xmlPr mapId="1" xpath="/ReportingInfo/cashFlows/previous/cashFlowsFromInvestmentActivity/loansGranted" xmlDataType="integer"/>
    </xmlCellPr>
  </singleXmlCell>
  <singleXmlCell id="324" xr6:uid="{7FC7F627-7CC0-473D-BEBF-F8F147A4662D}" r="D26" connectionId="0">
    <xmlCellPr id="1" xr6:uid="{00000000-0010-0000-8502-000001000000}" uniqueName="reimbursedGrantedLoans">
      <xmlPr mapId="1" xpath="/ReportingInfo/cashFlows/previous/cashFlowsFromInvestmentActivity/reimbursedGrantedLoans" xmlDataType="integer"/>
    </xmlCellPr>
  </singleXmlCell>
  <singleXmlCell id="325" xr6:uid="{1312F26E-3EFD-4937-8FE0-D466DE430CAC}" r="D27" connectionId="0">
    <xmlCellPr id="1" xr6:uid="{00000000-0010-0000-8702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584D900F-7A4A-4D69-AAB1-20AF5ABCA02E}" r="D28" connectionId="0">
    <xmlCellPr id="1" xr6:uid="{00000000-0010-0000-8902-000001000000}" uniqueName="purchaseOfInvestments">
      <xmlPr mapId="1" xpath="/ReportingInfo/cashFlows/previous/cashFlowsFromInvestmentActivity/purchaseOfInvestments" xmlDataType="integer"/>
    </xmlCellPr>
  </singleXmlCell>
  <singleXmlCell id="327" xr6:uid="{2D035C03-39F4-4670-AB56-FB3BA4B85A38}" r="D29" connectionId="0">
    <xmlCellPr id="1" xr6:uid="{00000000-0010-0000-8B02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3471C61B-5307-4589-B153-09CE50986881}" r="D30" connectionId="0">
    <xmlCellPr id="1" xr6:uid="{00000000-0010-0000-8D02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F198B9EE-4C1D-4FA4-986C-F781E13D755F}" r="D31" connectionId="0">
    <xmlCellPr id="1" xr6:uid="{00000000-0010-0000-8F02-000001000000}" uniqueName="exchangeRateDifferences">
      <xmlPr mapId="1" xpath="/ReportingInfo/cashFlows/previous/cashFlowsFromInvestmentActivity/exchangeRateDifferences" xmlDataType="integer"/>
    </xmlCellPr>
  </singleXmlCell>
  <singleXmlCell id="330" xr6:uid="{20081BED-F21D-4A81-817C-A5931BBFCEE9}" r="D32" connectionId="0">
    <xmlCellPr id="1" xr6:uid="{00000000-0010-0000-9102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F8077240-6552-4505-82AA-B5D4EE99FCDA}" r="D35" connectionId="0">
    <xmlCellPr id="1" xr6:uid="{00000000-0010-0000-9302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4CCADA1E-863C-43F6-BDCE-E636EFBA1C01}" r="D36" connectionId="0">
    <xmlCellPr id="1" xr6:uid="{00000000-0010-0000-9502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823FF6E3-2C65-4F8E-8F0A-C2B4B92E4380}" r="D37" connectionId="0">
    <xmlCellPr id="1" xr6:uid="{00000000-0010-0000-9702-000001000000}" uniqueName="proceedsFromLoans">
      <xmlPr mapId="1" xpath="/ReportingInfo/cashFlows/previous/cashFlowsFromFinancialActivity/proceedsFromLoans" xmlDataType="integer"/>
    </xmlCellPr>
  </singleXmlCell>
  <singleXmlCell id="334" xr6:uid="{8F22AF1B-4BEF-446B-AA02-D994050591D7}" r="D38" connectionId="0">
    <xmlCellPr id="1" xr6:uid="{00000000-0010-0000-9902-000001000000}" uniqueName="loansPaid">
      <xmlPr mapId="1" xpath="/ReportingInfo/cashFlows/previous/cashFlowsFromFinancialActivity/loansPaid" xmlDataType="integer"/>
    </xmlCellPr>
  </singleXmlCell>
  <singleXmlCell id="335" xr6:uid="{CCB80E70-3AD4-49CE-AE62-A1E03F676A99}" r="D39" connectionId="0">
    <xmlCellPr id="1" xr6:uid="{00000000-0010-0000-9B02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7EC7286D-0B60-4E6A-97BF-299E8FE67CD5}" r="D40" connectionId="0">
    <xmlCellPr id="1" xr6:uid="{00000000-0010-0000-9D02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EEE0CE29-0693-4222-A13E-DD928D843938}" r="D41" connectionId="0">
    <xmlCellPr id="1" xr6:uid="{00000000-0010-0000-9F02-000001000000}" uniqueName="dividendsPaid">
      <xmlPr mapId="1" xpath="/ReportingInfo/cashFlows/previous/cashFlowsFromFinancialActivity/dividendsPaid" xmlDataType="integer"/>
    </xmlCellPr>
  </singleXmlCell>
  <singleXmlCell id="338" xr6:uid="{491F72F0-E2E0-4372-8B12-1830A5D0853A}" r="D42" connectionId="0">
    <xmlCellPr id="1" xr6:uid="{00000000-0010-0000-A102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3E61090E-9903-4981-8302-ABB72D91CAAB}" r="D45" connectionId="0">
    <xmlCellPr id="1" xr6:uid="{00000000-0010-0000-A302-000001000000}" uniqueName="cashFlowsPeriodStart">
      <xmlPr mapId="1" xpath="/ReportingInfo/cashFlows/previous/cashFlowsPeriodStart" xmlDataType="integer"/>
    </xmlCellPr>
  </singleXmlCell>
  <singleXmlCell id="340" xr6:uid="{6735AA2B-7C58-477E-A128-AD5154D51B65}" r="D47" connectionId="0">
    <xmlCellPr id="1" xr6:uid="{00000000-0010-0000-A502-000001000000}" uniqueName="availabilityInCashAndBank">
      <xmlPr mapId="1" xpath="/ReportingInfo/cashFlows/previous/cashFlowsPeriodEnd/availabilityInCashAndBank" xmlDataType="integer"/>
    </xmlCellPr>
  </singleXmlCell>
  <singleXmlCell id="341" xr6:uid="{188A5D7E-B4C6-4168-9CE0-0959D7C341C2}" r="D48" connectionId="0">
    <xmlCellPr id="1" xr6:uid="{00000000-0010-0000-A702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78A04445-672F-434C-B399-B3AF5B3432C7}" r="C15" connectionId="0">
    <xmlCellPr id="1" xr6:uid="{00000000-0010-0000-A902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53895E73-9D0F-4ABD-ABF9-D721306E516A}" r="C16" connectionId="0">
    <xmlCellPr id="1" xr6:uid="{00000000-0010-0000-AB02-000001000000}" uniqueName="fundamentalMistakes">
      <xmlPr mapId="1" xpath="/ReportingInfo/capital/capitalStock/changesInOpeningBalances/fundamentalMistakes" xmlDataType="integer"/>
    </xmlCellPr>
  </singleXmlCell>
  <singleXmlCell id="344" xr6:uid="{DA15C0AA-27B4-43E7-8CF9-CC7177E89E2D}" r="C20" connectionId="0">
    <xmlCellPr id="1" xr6:uid="{00000000-0010-0000-AD02-000001000000}" uniqueName="dividends">
      <xmlPr mapId="1" xpath="/ReportingInfo/capital/capitalStock/profitSharing/dividends" xmlDataType="integer"/>
    </xmlCellPr>
  </singleXmlCell>
  <singleXmlCell id="345" xr6:uid="{01824655-9D2F-47D5-AE0C-665B8A60F566}" r="C21" connectionId="0">
    <xmlCellPr id="1" xr6:uid="{00000000-0010-0000-AF02-000001000000}" uniqueName="others">
      <xmlPr mapId="1" xpath="/ReportingInfo/capital/capitalStock/profitSharing/others" xmlDataType="integer"/>
    </xmlCellPr>
  </singleXmlCell>
  <singleXmlCell id="346" xr6:uid="{CF7CBC8D-5378-4144-AC12-818002B307BD}" r="C22" connectionId="0">
    <xmlCellPr id="1" xr6:uid="{00000000-0010-0000-B102-000001000000}" uniqueName="coveringLosses">
      <xmlPr mapId="1" xpath="/ReportingInfo/capital/capitalStock/coveringLosses" xmlDataType="integer"/>
    </xmlCellPr>
  </singleXmlCell>
  <singleXmlCell id="347" xr6:uid="{F6B3C9EE-7E57-42B0-9433-E8ED952F901B}" r="C24" connectionId="0">
    <xmlCellPr id="1" xr6:uid="{00000000-0010-0000-B302-000001000000}" uniqueName="increases">
      <xmlPr mapId="1" xpath="/ReportingInfo/capital/capitalStock/subsequentValuationsOfTangibleAndIntangibleFixedAssets/increases" xmlDataType="integer"/>
    </xmlCellPr>
  </singleXmlCell>
  <singleXmlCell id="348" xr6:uid="{317ED137-CACA-4106-81F8-2ACA06BE7FC3}" r="C25" connectionId="0">
    <xmlCellPr id="1" xr6:uid="{00000000-0010-0000-B502-000001000000}" uniqueName="decreases">
      <xmlPr mapId="1" xpath="/ReportingInfo/capital/capitalStock/subsequentValuationsOfTangibleAndIntangibleFixedAssets/decreases" xmlDataType="integer"/>
    </xmlCellPr>
  </singleXmlCell>
  <singleXmlCell id="349" xr6:uid="{CCFBD77D-36E6-4EBE-83EF-B12819A62FA3}" r="C27" connectionId="0">
    <xmlCellPr id="1" xr6:uid="{00000000-0010-0000-B702-000001000000}" uniqueName="increases">
      <xmlPr mapId="1" xpath="/ReportingInfo/capital/capitalStock/subsequentValuationsOfFinancialAssetsAndInstruments/increases" xmlDataType="integer"/>
    </xmlCellPr>
  </singleXmlCell>
  <singleXmlCell id="350" xr6:uid="{0D27B668-21BF-436B-A11D-1754E9FED2D1}" r="C28" connectionId="0">
    <xmlCellPr id="1" xr6:uid="{00000000-0010-0000-B902-000001000000}" uniqueName="decreases">
      <xmlPr mapId="1" xpath="/ReportingInfo/capital/capitalStock/subsequentValuationsOfFinancialAssetsAndInstruments/decreases" xmlDataType="integer"/>
    </xmlCellPr>
  </singleXmlCell>
  <singleXmlCell id="351" xr6:uid="{170B0BD2-0626-447B-A88C-FA42F6FB0A3D}" r="C29" connectionId="0">
    <xmlCellPr id="1" xr6:uid="{00000000-0010-0000-BB02-000001000000}" uniqueName="effectOfDeferredTaxes">
      <xmlPr mapId="1" xpath="/ReportingInfo/capital/capitalStock/effectOfDeferredTaxes" xmlDataType="integer"/>
    </xmlCellPr>
  </singleXmlCell>
  <singleXmlCell id="352" xr6:uid="{DDA378F4-A5DC-425B-AD3D-F0C944FE2EB2}" r="C30" connectionId="0">
    <xmlCellPr id="1" xr6:uid="{00000000-0010-0000-BD02-000001000000}" uniqueName="otherAmendments">
      <xmlPr mapId="1" xpath="/ReportingInfo/capital/capitalStock/otherAmendments" xmlDataType="integer"/>
    </xmlCellPr>
  </singleXmlCell>
  <singleXmlCell id="353" xr6:uid="{0E13CA56-100D-4B0C-9CF2-7DA4597070E2}" r="C32" connectionId="0">
    <xmlCellPr id="1" xr6:uid="{00000000-0010-0000-BF02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44163423-3876-4C88-8335-2CACD52A1222}" r="C33" connectionId="0">
    <xmlCellPr id="1" xr6:uid="{00000000-0010-0000-C102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89758896-5A2F-4B37-9906-0EB8A53BF481}" r="D15" connectionId="0">
    <xmlCellPr id="1" xr6:uid="{00000000-0010-0000-C302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2039CC9B-C08D-42F9-9A2D-F3A052EAEFEF}" r="D16" connectionId="0">
    <xmlCellPr id="1" xr6:uid="{00000000-0010-0000-C502-000001000000}" uniqueName="fundamentalMistakes">
      <xmlPr mapId="1" xpath="/ReportingInfo/capital/premiumReserve/changesInOpeningBalances/fundamentalMistakes" xmlDataType="integer"/>
    </xmlCellPr>
  </singleXmlCell>
  <singleXmlCell id="357" xr6:uid="{0FF65641-F632-4E05-B408-385F30618FA1}" r="D20" connectionId="0">
    <xmlCellPr id="1" xr6:uid="{00000000-0010-0000-C702-000001000000}" uniqueName="dividends">
      <xmlPr mapId="1" xpath="/ReportingInfo/capital/premiumReserve/profitSharing/dividends" xmlDataType="integer"/>
    </xmlCellPr>
  </singleXmlCell>
  <singleXmlCell id="358" xr6:uid="{815ABB32-D33D-4F8A-BFFB-239D2FD1FBDF}" r="D21" connectionId="0">
    <xmlCellPr id="1" xr6:uid="{00000000-0010-0000-C902-000001000000}" uniqueName="others">
      <xmlPr mapId="1" xpath="/ReportingInfo/capital/premiumReserve/profitSharing/others" xmlDataType="integer"/>
    </xmlCellPr>
  </singleXmlCell>
  <singleXmlCell id="359" xr6:uid="{D6EB1125-2E36-44C5-A6F6-EA26893E1EDF}" r="D22" connectionId="0">
    <xmlCellPr id="1" xr6:uid="{00000000-0010-0000-CB02-000001000000}" uniqueName="coveringLosses">
      <xmlPr mapId="1" xpath="/ReportingInfo/capital/premiumReserve/coveringLosses" xmlDataType="integer"/>
    </xmlCellPr>
  </singleXmlCell>
  <singleXmlCell id="360" xr6:uid="{1E95647A-A0FE-47E7-B7BF-6306339A9B6E}" r="D24" connectionId="0">
    <xmlCellPr id="1" xr6:uid="{00000000-0010-0000-CD02-000001000000}" uniqueName="increases">
      <xmlPr mapId="1" xpath="/ReportingInfo/capital/premiumReserve/subsequentValuationsOfTangibleAndIntangibleFixedAssets/increases" xmlDataType="integer"/>
    </xmlCellPr>
  </singleXmlCell>
  <singleXmlCell id="361" xr6:uid="{8E4C276A-E435-46DA-8517-2C53D8102C31}" r="D25" connectionId="0">
    <xmlCellPr id="1" xr6:uid="{00000000-0010-0000-CF02-000001000000}" uniqueName="decreases">
      <xmlPr mapId="1" xpath="/ReportingInfo/capital/premiumReserve/subsequentValuationsOfTangibleAndIntangibleFixedAssets/decreases" xmlDataType="integer"/>
    </xmlCellPr>
  </singleXmlCell>
  <singleXmlCell id="362" xr6:uid="{88E4F81A-B50D-495B-AEAD-CE329C0B5E5E}" r="D27" connectionId="0">
    <xmlCellPr id="1" xr6:uid="{00000000-0010-0000-D102-000001000000}" uniqueName="increases">
      <xmlPr mapId="1" xpath="/ReportingInfo/capital/premiumReserve/subsequentValuationsOfFinancialAssetsAndInstruments/increases" xmlDataType="integer"/>
    </xmlCellPr>
  </singleXmlCell>
  <singleXmlCell id="363" xr6:uid="{D1CDEF8D-D38B-4585-9F72-0C1D01E3C473}" r="D28" connectionId="0">
    <xmlCellPr id="1" xr6:uid="{00000000-0010-0000-D302-000001000000}" uniqueName="decreases">
      <xmlPr mapId="1" xpath="/ReportingInfo/capital/premiumReserve/subsequentValuationsOfFinancialAssetsAndInstruments/decreases" xmlDataType="integer"/>
    </xmlCellPr>
  </singleXmlCell>
  <singleXmlCell id="364" xr6:uid="{2B8F2E68-394B-47C1-BAFE-8A4F077D02B3}" r="D29" connectionId="0">
    <xmlCellPr id="1" xr6:uid="{00000000-0010-0000-D502-000001000000}" uniqueName="effectOfDeferredTaxes">
      <xmlPr mapId="1" xpath="/ReportingInfo/capital/premiumReserve/effectOfDeferredTaxes" xmlDataType="integer"/>
    </xmlCellPr>
  </singleXmlCell>
  <singleXmlCell id="365" xr6:uid="{175F3D89-A338-41B6-A124-2B967B243807}" r="D30" connectionId="0">
    <xmlCellPr id="1" xr6:uid="{00000000-0010-0000-D702-000001000000}" uniqueName="otherAmendments">
      <xmlPr mapId="1" xpath="/ReportingInfo/capital/premiumReserve/otherAmendments" xmlDataType="integer"/>
    </xmlCellPr>
  </singleXmlCell>
  <singleXmlCell id="366" xr6:uid="{A8A1E0D6-2963-4603-B500-5EDAE2B90C48}" r="D32" connectionId="0">
    <xmlCellPr id="1" xr6:uid="{00000000-0010-0000-D902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7A3BDF25-9BEF-4B22-8654-0825D5A309AB}" r="D33" connectionId="0">
    <xmlCellPr id="1" xr6:uid="{00000000-0010-0000-DB02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AFD1457B-5E37-487F-8AAF-C13E5E1F6757}" r="E15" connectionId="0">
    <xmlCellPr id="1" xr6:uid="{00000000-0010-0000-DD02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C89B7D32-3332-40D6-9CAB-05D1B01CE055}" r="E16" connectionId="0">
    <xmlCellPr id="1" xr6:uid="{00000000-0010-0000-DF02-000001000000}" uniqueName="fundamentalMistakes">
      <xmlPr mapId="1" xpath="/ReportingInfo/capital/reserveFromSubsequentValuations/changesInOpeningBalances/fundamentalMistakes" xmlDataType="integer"/>
    </xmlCellPr>
  </singleXmlCell>
  <singleXmlCell id="370" xr6:uid="{3A2D1950-BEE9-48A1-87BD-D8FD2B117883}" r="E20" connectionId="0">
    <xmlCellPr id="1" xr6:uid="{00000000-0010-0000-E102-000001000000}" uniqueName="dividends">
      <xmlPr mapId="1" xpath="/ReportingInfo/capital/reserveFromSubsequentValuations/profitSharing/dividends" xmlDataType="integer"/>
    </xmlCellPr>
  </singleXmlCell>
  <singleXmlCell id="371" xr6:uid="{825FEF15-6895-4365-B8EE-487CC8ABA7FE}" r="E21" connectionId="0">
    <xmlCellPr id="1" xr6:uid="{00000000-0010-0000-E302-000001000000}" uniqueName="others">
      <xmlPr mapId="1" xpath="/ReportingInfo/capital/reserveFromSubsequentValuations/profitSharing/others" xmlDataType="integer"/>
    </xmlCellPr>
  </singleXmlCell>
  <singleXmlCell id="372" xr6:uid="{1D57DE97-3FAE-4C09-B09E-C32818FBE903}" r="E22" connectionId="0">
    <xmlCellPr id="1" xr6:uid="{00000000-0010-0000-E502-000001000000}" uniqueName="coveringLosses">
      <xmlPr mapId="1" xpath="/ReportingInfo/capital/reserveFromSubsequentValuations/coveringLosses" xmlDataType="integer"/>
    </xmlCellPr>
  </singleXmlCell>
  <singleXmlCell id="373" xr6:uid="{846B0B49-43AC-4CBE-8F63-C44F231BEB65}" r="E24" connectionId="0">
    <xmlCellPr id="1" xr6:uid="{00000000-0010-0000-E702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3DD100B0-EDAF-468A-AD6F-50A44043A950}" r="E25" connectionId="0">
    <xmlCellPr id="1" xr6:uid="{00000000-0010-0000-E902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D6BB82BA-E6EB-4F51-80C6-E572566F071C}" r="E27" connectionId="0">
    <xmlCellPr id="1" xr6:uid="{00000000-0010-0000-EB02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8592F68A-37B3-4CDE-B3D4-3FEF5A8DA15C}" r="E28" connectionId="0">
    <xmlCellPr id="1" xr6:uid="{00000000-0010-0000-ED02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55A2BE60-90C1-411B-817E-D0263E758FDD}" r="E29" connectionId="0">
    <xmlCellPr id="1" xr6:uid="{00000000-0010-0000-EF02-000001000000}" uniqueName="effectOfDeferredTaxes">
      <xmlPr mapId="1" xpath="/ReportingInfo/capital/reserveFromSubsequentValuations/effectOfDeferredTaxes" xmlDataType="integer"/>
    </xmlCellPr>
  </singleXmlCell>
  <singleXmlCell id="378" xr6:uid="{327DD10B-5BF8-4DA0-8C39-232F4740695D}" r="E30" connectionId="0">
    <xmlCellPr id="1" xr6:uid="{00000000-0010-0000-F102-000001000000}" uniqueName="otherAmendments">
      <xmlPr mapId="1" xpath="/ReportingInfo/capital/reserveFromSubsequentValuations/otherAmendments" xmlDataType="integer"/>
    </xmlCellPr>
  </singleXmlCell>
  <singleXmlCell id="379" xr6:uid="{7E18BF62-B918-452E-9807-2D9C92CD53CC}" r="E32" connectionId="0">
    <xmlCellPr id="1" xr6:uid="{00000000-0010-0000-F302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3F593717-32CD-4CCE-AB89-F880BC81C5E7}" r="E33" connectionId="0">
    <xmlCellPr id="1" xr6:uid="{00000000-0010-0000-F502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1FAAC838-8245-47CF-96B7-93D6A53AE991}" r="F15" connectionId="0">
    <xmlCellPr id="1" xr6:uid="{00000000-0010-0000-F702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A98CA4DF-568A-447C-ADE7-6FB7E1F18A1F}" r="F16" connectionId="0">
    <xmlCellPr id="1" xr6:uid="{00000000-0010-0000-F902-000001000000}" uniqueName="fundamentalMistakes">
      <xmlPr mapId="1" xpath="/ReportingInfo/capital/generalTargetReserves/changesInOpeningBalances/fundamentalMistakes" xmlDataType="integer"/>
    </xmlCellPr>
  </singleXmlCell>
  <singleXmlCell id="383" xr6:uid="{00E7C282-CFE6-4096-B67E-077196321F2B}" r="F20" connectionId="0">
    <xmlCellPr id="1" xr6:uid="{00000000-0010-0000-FB02-000001000000}" uniqueName="dividends">
      <xmlPr mapId="1" xpath="/ReportingInfo/capital/generalTargetReserves/profitSharing/dividends" xmlDataType="integer"/>
    </xmlCellPr>
  </singleXmlCell>
  <singleXmlCell id="384" xr6:uid="{5EECAAEB-CB31-4806-BD76-A43FF3B0D73A}" r="F21" connectionId="0">
    <xmlCellPr id="1" xr6:uid="{00000000-0010-0000-FD02-000001000000}" uniqueName="others">
      <xmlPr mapId="1" xpath="/ReportingInfo/capital/generalTargetReserves/profitSharing/others" xmlDataType="integer"/>
    </xmlCellPr>
  </singleXmlCell>
  <singleXmlCell id="385" xr6:uid="{9556061D-5AF5-4C04-9680-B654D4C83326}" r="F22" connectionId="0">
    <xmlCellPr id="1" xr6:uid="{00000000-0010-0000-FF02-000001000000}" uniqueName="coveringLosses">
      <xmlPr mapId="1" xpath="/ReportingInfo/capital/generalTargetReserves/coveringLosses" xmlDataType="integer"/>
    </xmlCellPr>
  </singleXmlCell>
  <singleXmlCell id="386" xr6:uid="{AB28242D-9E3F-417B-A0E9-9B7B7DC97EFE}" r="F24" connectionId="0">
    <xmlCellPr id="1" xr6:uid="{00000000-0010-0000-0103-000001000000}" uniqueName="increases">
      <xmlPr mapId="1" xpath="/ReportingInfo/capital/generalTargetReserves/subsequentValuationsOfTangibleAndIntangibleFixedAssets/increases" xmlDataType="integer"/>
    </xmlCellPr>
  </singleXmlCell>
  <singleXmlCell id="387" xr6:uid="{4DD2CFAF-B4A2-4A40-B716-408BB991F294}" r="F25" connectionId="0">
    <xmlCellPr id="1" xr6:uid="{00000000-0010-0000-0303-000001000000}" uniqueName="decreases">
      <xmlPr mapId="1" xpath="/ReportingInfo/capital/generalTargetReserves/subsequentValuationsOfTangibleAndIntangibleFixedAssets/decreases" xmlDataType="integer"/>
    </xmlCellPr>
  </singleXmlCell>
  <singleXmlCell id="388" xr6:uid="{6A8DDFC3-3257-4973-B98E-DF5F66D64654}" r="F27" connectionId="0">
    <xmlCellPr id="1" xr6:uid="{00000000-0010-0000-0503-000001000000}" uniqueName="increases">
      <xmlPr mapId="1" xpath="/ReportingInfo/capital/generalTargetReserves/subsequentValuationsOfFinancialAssetsAndInstruments/increases" xmlDataType="integer"/>
    </xmlCellPr>
  </singleXmlCell>
  <singleXmlCell id="389" xr6:uid="{7F513983-E56A-4C27-8D79-5ABF325881DB}" r="F28" connectionId="0">
    <xmlCellPr id="1" xr6:uid="{00000000-0010-0000-0703-000001000000}" uniqueName="decreases">
      <xmlPr mapId="1" xpath="/ReportingInfo/capital/generalTargetReserves/subsequentValuationsOfFinancialAssetsAndInstruments/decreases" xmlDataType="integer"/>
    </xmlCellPr>
  </singleXmlCell>
  <singleXmlCell id="390" xr6:uid="{5262AEB1-B903-428B-A353-8037687931F8}" r="F29" connectionId="0">
    <xmlCellPr id="1" xr6:uid="{00000000-0010-0000-0903-000001000000}" uniqueName="effectOfDeferredTaxes">
      <xmlPr mapId="1" xpath="/ReportingInfo/capital/generalTargetReserves/effectOfDeferredTaxes" xmlDataType="integer"/>
    </xmlCellPr>
  </singleXmlCell>
  <singleXmlCell id="391" xr6:uid="{AA658835-6A28-4AB6-96C6-2BDFF6629F9B}" r="F30" connectionId="0">
    <xmlCellPr id="1" xr6:uid="{00000000-0010-0000-0B03-000001000000}" uniqueName="otherAmendments">
      <xmlPr mapId="1" xpath="/ReportingInfo/capital/generalTargetReserves/otherAmendments" xmlDataType="integer"/>
    </xmlCellPr>
  </singleXmlCell>
  <singleXmlCell id="392" xr6:uid="{0F0E6C22-6725-4E55-9A18-E09527E7CE34}" r="F32" connectionId="0">
    <xmlCellPr id="1" xr6:uid="{00000000-0010-0000-0D03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DDE81990-2790-48E5-9DBA-2A55E422E7BA}" r="F33" connectionId="0">
    <xmlCellPr id="1" xr6:uid="{00000000-0010-0000-0F03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A58CAA48-9457-41F8-BD82-9E3FE3F1527C}" r="G15" connectionId="0">
    <xmlCellPr id="1" xr6:uid="{00000000-0010-0000-1103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4DD4B51B-5019-41DA-8213-7198270D8927}" r="G16" connectionId="0">
    <xmlCellPr id="1" xr6:uid="{00000000-0010-0000-1303-000001000000}" uniqueName="fundamentalMistakes">
      <xmlPr mapId="1" xpath="/ReportingInfo/capital/specializedTargetReserves/changesInOpeningBalances/fundamentalMistakes" xmlDataType="integer"/>
    </xmlCellPr>
  </singleXmlCell>
  <singleXmlCell id="396" xr6:uid="{AF44E125-CEF8-42CB-8E9B-9B368E7FA29F}" r="G20" connectionId="0">
    <xmlCellPr id="1" xr6:uid="{00000000-0010-0000-1503-000001000000}" uniqueName="dividends">
      <xmlPr mapId="1" xpath="/ReportingInfo/capital/specializedTargetReserves/profitSharing/dividends" xmlDataType="integer"/>
    </xmlCellPr>
  </singleXmlCell>
  <singleXmlCell id="397" xr6:uid="{0AF3E798-C9E8-4E77-B8A9-A18C73F9AFC5}" r="G21" connectionId="0">
    <xmlCellPr id="1" xr6:uid="{00000000-0010-0000-1703-000001000000}" uniqueName="others">
      <xmlPr mapId="1" xpath="/ReportingInfo/capital/specializedTargetReserves/profitSharing/others" xmlDataType="integer"/>
    </xmlCellPr>
  </singleXmlCell>
  <singleXmlCell id="398" xr6:uid="{8445E862-48E5-46A3-9447-4E7F851D88BD}" r="G22" connectionId="0">
    <xmlCellPr id="1" xr6:uid="{00000000-0010-0000-1903-000001000000}" uniqueName="coveringLosses">
      <xmlPr mapId="1" xpath="/ReportingInfo/capital/specializedTargetReserves/coveringLosses" xmlDataType="integer"/>
    </xmlCellPr>
  </singleXmlCell>
  <singleXmlCell id="399" xr6:uid="{52A2E1A3-92FB-4761-9EBB-0AF9B0783DA9}" r="G24" connectionId="0">
    <xmlCellPr id="1" xr6:uid="{00000000-0010-0000-1B03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6564AB8E-25CF-4F50-AB3D-CCC1D305798E}" r="G25" connectionId="0">
    <xmlCellPr id="1" xr6:uid="{00000000-0010-0000-1D03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5CB57492-143D-4C4D-AA7C-F2ABB37E59FF}" r="G27" connectionId="0">
    <xmlCellPr id="1" xr6:uid="{00000000-0010-0000-1F03-000001000000}" uniqueName="increases">
      <xmlPr mapId="1" xpath="/ReportingInfo/capital/specializedTargetReserves/subsequentValuationsOfFinancialAssetsAndInstruments/increases" xmlDataType="integer"/>
    </xmlCellPr>
  </singleXmlCell>
  <singleXmlCell id="402" xr6:uid="{CDA90DFE-EDB2-416D-8311-B488AE3F26F3}" r="G28" connectionId="0">
    <xmlCellPr id="1" xr6:uid="{00000000-0010-0000-2103-000001000000}" uniqueName="decreases">
      <xmlPr mapId="1" xpath="/ReportingInfo/capital/specializedTargetReserves/subsequentValuationsOfFinancialAssetsAndInstruments/decreases" xmlDataType="integer"/>
    </xmlCellPr>
  </singleXmlCell>
  <singleXmlCell id="403" xr6:uid="{055A3561-185B-48FC-976F-39778574BE52}" r="G29" connectionId="0">
    <xmlCellPr id="1" xr6:uid="{00000000-0010-0000-2303-000001000000}" uniqueName="effectOfDeferredTaxes">
      <xmlPr mapId="1" xpath="/ReportingInfo/capital/specializedTargetReserves/effectOfDeferredTaxes" xmlDataType="integer"/>
    </xmlCellPr>
  </singleXmlCell>
  <singleXmlCell id="404" xr6:uid="{AF648F1A-2DA5-460B-AB4B-07F0F8276338}" r="G30" connectionId="0">
    <xmlCellPr id="1" xr6:uid="{00000000-0010-0000-2503-000001000000}" uniqueName="otherAmendments">
      <xmlPr mapId="1" xpath="/ReportingInfo/capital/specializedTargetReserves/otherAmendments" xmlDataType="integer"/>
    </xmlCellPr>
  </singleXmlCell>
  <singleXmlCell id="405" xr6:uid="{B41144AA-2AC7-4733-881E-F1675625EAE7}" r="G32" connectionId="0">
    <xmlCellPr id="1" xr6:uid="{00000000-0010-0000-2703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581F192E-A86A-4BEA-8B73-6B146A727082}" r="G33" connectionId="0">
    <xmlCellPr id="1" xr6:uid="{00000000-0010-0000-2903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63BBCD47-F3BD-4C8E-9000-66503186A19B}" r="H15" connectionId="0">
    <xmlCellPr id="1" xr6:uid="{00000000-0010-0000-2B03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A799CDF5-A3B8-4BFA-B277-2028CFB0FB36}" r="H16" connectionId="0">
    <xmlCellPr id="1" xr6:uid="{00000000-0010-0000-2D03-000001000000}" uniqueName="fundamentalMistakes">
      <xmlPr mapId="1" xpath="/ReportingInfo/capital/otherTargetReserves/changesInOpeningBalances/fundamentalMistakes" xmlDataType="integer"/>
    </xmlCellPr>
  </singleXmlCell>
  <singleXmlCell id="409" xr6:uid="{B4E85FBD-B5AD-4D80-8E3B-15773621F75C}" r="H20" connectionId="0">
    <xmlCellPr id="1" xr6:uid="{00000000-0010-0000-2F03-000001000000}" uniqueName="dividends">
      <xmlPr mapId="1" xpath="/ReportingInfo/capital/otherTargetReserves/profitSharing/dividends" xmlDataType="integer"/>
    </xmlCellPr>
  </singleXmlCell>
  <singleXmlCell id="410" xr6:uid="{03624058-BA4B-4A3F-B133-F294DECB9769}" r="H21" connectionId="0">
    <xmlCellPr id="1" xr6:uid="{00000000-0010-0000-3103-000001000000}" uniqueName="others">
      <xmlPr mapId="1" xpath="/ReportingInfo/capital/otherTargetReserves/profitSharing/others" xmlDataType="integer"/>
    </xmlCellPr>
  </singleXmlCell>
  <singleXmlCell id="411" xr6:uid="{3C968123-621A-4C63-B858-5BC29BBE9BB5}" r="H22" connectionId="0">
    <xmlCellPr id="1" xr6:uid="{00000000-0010-0000-3303-000001000000}" uniqueName="coveringLosses">
      <xmlPr mapId="1" xpath="/ReportingInfo/capital/otherTargetReserves/coveringLosses" xmlDataType="integer"/>
    </xmlCellPr>
  </singleXmlCell>
  <singleXmlCell id="412" xr6:uid="{5EAD4CF4-AC51-4710-A113-FD1E2A939480}" r="H24" connectionId="0">
    <xmlCellPr id="1" xr6:uid="{00000000-0010-0000-3503-000001000000}" uniqueName="increases">
      <xmlPr mapId="1" xpath="/ReportingInfo/capital/otherTargetReserves/subsequentValuationsOfTangibleAndIntangibleFixedAssets/increases" xmlDataType="integer"/>
    </xmlCellPr>
  </singleXmlCell>
  <singleXmlCell id="413" xr6:uid="{27B1D712-856F-4967-9C35-915C73644ED1}" r="H25" connectionId="0">
    <xmlCellPr id="1" xr6:uid="{00000000-0010-0000-3703-000001000000}" uniqueName="decreases">
      <xmlPr mapId="1" xpath="/ReportingInfo/capital/otherTargetReserves/subsequentValuationsOfTangibleAndIntangibleFixedAssets/decreases" xmlDataType="integer"/>
    </xmlCellPr>
  </singleXmlCell>
  <singleXmlCell id="414" xr6:uid="{B7DF58EC-B837-4437-BC27-2EEA0708E021}" r="H27" connectionId="0">
    <xmlCellPr id="1" xr6:uid="{00000000-0010-0000-3903-000001000000}" uniqueName="increases">
      <xmlPr mapId="1" xpath="/ReportingInfo/capital/otherTargetReserves/subsequentValuationsOfFinancialAssetsAndInstruments/increases" xmlDataType="integer"/>
    </xmlCellPr>
  </singleXmlCell>
  <singleXmlCell id="415" xr6:uid="{7F1D0D76-BDF2-4A09-87F4-0B5B9DCB93C7}" r="H28" connectionId="0">
    <xmlCellPr id="1" xr6:uid="{00000000-0010-0000-3B03-000001000000}" uniqueName="decreases">
      <xmlPr mapId="1" xpath="/ReportingInfo/capital/otherTargetReserves/subsequentValuationsOfFinancialAssetsAndInstruments/decreases" xmlDataType="integer"/>
    </xmlCellPr>
  </singleXmlCell>
  <singleXmlCell id="416" xr6:uid="{9A73D4BC-2DB6-4243-942A-106B52B6124F}" r="H29" connectionId="0">
    <xmlCellPr id="1" xr6:uid="{00000000-0010-0000-3D03-000001000000}" uniqueName="effectOfDeferredTaxes">
      <xmlPr mapId="1" xpath="/ReportingInfo/capital/otherTargetReserves/effectOfDeferredTaxes" xmlDataType="integer"/>
    </xmlCellPr>
  </singleXmlCell>
  <singleXmlCell id="417" xr6:uid="{0A898BF7-49A6-4CD0-9D93-68C6B1458FD8}" r="H30" connectionId="0">
    <xmlCellPr id="1" xr6:uid="{00000000-0010-0000-3F03-000001000000}" uniqueName="otherAmendments">
      <xmlPr mapId="1" xpath="/ReportingInfo/capital/otherTargetReserves/otherAmendments" xmlDataType="integer"/>
    </xmlCellPr>
  </singleXmlCell>
  <singleXmlCell id="418" xr6:uid="{A2546943-AEB3-42EC-8D5D-60B63351FAF1}" r="H32" connectionId="0">
    <xmlCellPr id="1" xr6:uid="{00000000-0010-0000-4103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45C110DB-0995-410F-AB8D-85B746987E0B}" r="H33" connectionId="0">
    <xmlCellPr id="1" xr6:uid="{00000000-0010-0000-4303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5E8E5813-E1FB-4639-BE5F-C941595D3B7F}" r="H13" connectionId="0">
    <xmlCellPr id="1" xr6:uid="{00000000-0010-0000-4503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A645858D-FDC7-4B77-B30A-6705101D1638}" r="I15" connectionId="0">
    <xmlCellPr id="1" xr6:uid="{00000000-0010-0000-4703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3DC55811-8AE6-4C76-8A39-E7E8C6292A23}" r="I16" connectionId="0">
    <xmlCellPr id="1" xr6:uid="{00000000-0010-0000-4903-000001000000}" uniqueName="fundamentalMistakes">
      <xmlPr mapId="1" xpath="/ReportingInfo/capital/accumulatedProfit/changesInOpeningBalances/fundamentalMistakes" xmlDataType="integer"/>
    </xmlCellPr>
  </singleXmlCell>
  <singleXmlCell id="423" xr6:uid="{D8BEAF89-489B-44E0-A0E2-0EA99F986295}" r="I20" connectionId="0">
    <xmlCellPr id="1" xr6:uid="{00000000-0010-0000-4B03-000001000000}" uniqueName="dividends">
      <xmlPr mapId="1" xpath="/ReportingInfo/capital/accumulatedProfit/profitSharing/dividends" xmlDataType="integer"/>
    </xmlCellPr>
  </singleXmlCell>
  <singleXmlCell id="424" xr6:uid="{285ECE05-EEF4-4647-8BE8-5EB99D5BF2C9}" r="I21" connectionId="0">
    <xmlCellPr id="1" xr6:uid="{00000000-0010-0000-4D03-000001000000}" uniqueName="others">
      <xmlPr mapId="1" xpath="/ReportingInfo/capital/accumulatedProfit/profitSharing/others" xmlDataType="integer"/>
    </xmlCellPr>
  </singleXmlCell>
  <singleXmlCell id="425" xr6:uid="{8500435E-4A9B-4AC7-93B6-C93324D17AAE}" r="I22" connectionId="0">
    <xmlCellPr id="1" xr6:uid="{00000000-0010-0000-4F03-000001000000}" uniqueName="coveringLosses">
      <xmlPr mapId="1" xpath="/ReportingInfo/capital/accumulatedProfit/coveringLosses" xmlDataType="integer"/>
    </xmlCellPr>
  </singleXmlCell>
  <singleXmlCell id="426" xr6:uid="{B3BBB1ED-3B62-4889-999B-80A0FF214932}" r="I24" connectionId="0">
    <xmlCellPr id="1" xr6:uid="{00000000-0010-0000-5103-000001000000}" uniqueName="increases">
      <xmlPr mapId="1" xpath="/ReportingInfo/capital/accumulatedProfit/subsequentValuationsOfTangibleAndIntangibleFixedAssets/increases" xmlDataType="integer"/>
    </xmlCellPr>
  </singleXmlCell>
  <singleXmlCell id="427" xr6:uid="{9AE25247-103C-43C4-815D-721CC2A25DED}" r="I25" connectionId="0">
    <xmlCellPr id="1" xr6:uid="{00000000-0010-0000-5303-000001000000}" uniqueName="decreases">
      <xmlPr mapId="1" xpath="/ReportingInfo/capital/accumulatedProfit/subsequentValuationsOfTangibleAndIntangibleFixedAssets/decreases" xmlDataType="integer"/>
    </xmlCellPr>
  </singleXmlCell>
  <singleXmlCell id="428" xr6:uid="{DC588A9B-37A8-4FAC-87B7-4750080B7675}" r="I27" connectionId="0">
    <xmlCellPr id="1" xr6:uid="{00000000-0010-0000-5503-000001000000}" uniqueName="increases">
      <xmlPr mapId="1" xpath="/ReportingInfo/capital/accumulatedProfit/subsequentValuationsOfFinancialAssetsAndInstruments/increases" xmlDataType="integer"/>
    </xmlCellPr>
  </singleXmlCell>
  <singleXmlCell id="429" xr6:uid="{211C3E2F-AA70-485B-920D-4E341E6C4216}" r="I28" connectionId="0">
    <xmlCellPr id="1" xr6:uid="{00000000-0010-0000-5703-000001000000}" uniqueName="decreases">
      <xmlPr mapId="1" xpath="/ReportingInfo/capital/accumulatedProfit/subsequentValuationsOfFinancialAssetsAndInstruments/decreases" xmlDataType="integer"/>
    </xmlCellPr>
  </singleXmlCell>
  <singleXmlCell id="430" xr6:uid="{CB60726C-1539-47C9-A34F-7552AD2E219C}" r="I29" connectionId="0">
    <xmlCellPr id="1" xr6:uid="{00000000-0010-0000-5903-000001000000}" uniqueName="effectOfDeferredTaxes">
      <xmlPr mapId="1" xpath="/ReportingInfo/capital/accumulatedProfit/effectOfDeferredTaxes" xmlDataType="integer"/>
    </xmlCellPr>
  </singleXmlCell>
  <singleXmlCell id="431" xr6:uid="{B90A3841-D387-4F6E-91F6-D02C675A52A5}" r="I30" connectionId="0">
    <xmlCellPr id="1" xr6:uid="{00000000-0010-0000-5B03-000001000000}" uniqueName="otherAmendments">
      <xmlPr mapId="1" xpath="/ReportingInfo/capital/accumulatedProfit/otherAmendments" xmlDataType="integer"/>
    </xmlCellPr>
  </singleXmlCell>
  <singleXmlCell id="432" xr6:uid="{28F89135-222C-40D1-80F8-3249CFF8AE44}" r="I32" connectionId="0">
    <xmlCellPr id="1" xr6:uid="{00000000-0010-0000-5D03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1958983E-E1F2-47A7-B383-01322C9C16C1}" r="I33" connectionId="0">
    <xmlCellPr id="1" xr6:uid="{00000000-0010-0000-5F03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F25BAA54-099F-498D-9AA0-6C215845152F}" r="J15" connectionId="0">
    <xmlCellPr id="1" xr6:uid="{00000000-0010-0000-6103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F2BC713A-9E27-46DA-8932-FB1263631689}" r="J16" connectionId="0">
    <xmlCellPr id="1" xr6:uid="{00000000-0010-0000-6303-000001000000}" uniqueName="fundamentalMistakes">
      <xmlPr mapId="1" xpath="/ReportingInfo/capital/accumulatedLoss/changesInOpeningBalances/fundamentalMistakes" xmlDataType="integer"/>
    </xmlCellPr>
  </singleXmlCell>
  <singleXmlCell id="436" xr6:uid="{E8D96D4F-1645-4E02-9BE5-E0823566B789}" r="J20" connectionId="0">
    <xmlCellPr id="1" xr6:uid="{00000000-0010-0000-6503-000001000000}" uniqueName="dividends">
      <xmlPr mapId="1" xpath="/ReportingInfo/capital/accumulatedLoss/profitSharing/dividends" xmlDataType="integer"/>
    </xmlCellPr>
  </singleXmlCell>
  <singleXmlCell id="437" xr6:uid="{20F93818-2589-4876-BFDB-83231E7DE5B0}" r="J21" connectionId="0">
    <xmlCellPr id="1" xr6:uid="{00000000-0010-0000-6703-000001000000}" uniqueName="others">
      <xmlPr mapId="1" xpath="/ReportingInfo/capital/accumulatedLoss/profitSharing/others" xmlDataType="integer"/>
    </xmlCellPr>
  </singleXmlCell>
  <singleXmlCell id="438" xr6:uid="{7B4FEB85-94B0-4C6E-83FC-FE3648179CA9}" r="J22" connectionId="0">
    <xmlCellPr id="1" xr6:uid="{00000000-0010-0000-6903-000001000000}" uniqueName="coveringLosses">
      <xmlPr mapId="1" xpath="/ReportingInfo/capital/accumulatedLoss/coveringLosses" xmlDataType="integer"/>
    </xmlCellPr>
  </singleXmlCell>
  <singleXmlCell id="439" xr6:uid="{9B20C803-1F51-4C9F-BE30-B7B8FCC456F2}" r="J24" connectionId="0">
    <xmlCellPr id="1" xr6:uid="{00000000-0010-0000-6B03-000001000000}" uniqueName="increases">
      <xmlPr mapId="1" xpath="/ReportingInfo/capital/accumulatedLoss/subsequentValuationsOfTangibleAndIntangibleFixedAssets/increases" xmlDataType="integer"/>
    </xmlCellPr>
  </singleXmlCell>
  <singleXmlCell id="440" xr6:uid="{BA8EB432-E52F-44D8-839E-5993A3A7B82C}" r="J25" connectionId="0">
    <xmlCellPr id="1" xr6:uid="{00000000-0010-0000-6D03-000001000000}" uniqueName="decreases">
      <xmlPr mapId="1" xpath="/ReportingInfo/capital/accumulatedLoss/subsequentValuationsOfTangibleAndIntangibleFixedAssets/decreases" xmlDataType="integer"/>
    </xmlCellPr>
  </singleXmlCell>
  <singleXmlCell id="441" xr6:uid="{B294A853-CCEB-4DD7-AB3E-D7687ED157E9}" r="J27" connectionId="0">
    <xmlCellPr id="1" xr6:uid="{00000000-0010-0000-6F03-000001000000}" uniqueName="increases">
      <xmlPr mapId="1" xpath="/ReportingInfo/capital/accumulatedLoss/subsequentValuationsOfFinancialAssetsAndInstruments/increases" xmlDataType="integer"/>
    </xmlCellPr>
  </singleXmlCell>
  <singleXmlCell id="442" xr6:uid="{044647A6-BE4D-4797-BBAD-2AEDF5348C4D}" r="J28" connectionId="0">
    <xmlCellPr id="1" xr6:uid="{00000000-0010-0000-7103-000001000000}" uniqueName="decreases">
      <xmlPr mapId="1" xpath="/ReportingInfo/capital/accumulatedLoss/subsequentValuationsOfFinancialAssetsAndInstruments/decreases" xmlDataType="integer"/>
    </xmlCellPr>
  </singleXmlCell>
  <singleXmlCell id="443" xr6:uid="{0F6F16D0-A431-42D1-8A2E-27836C5DA435}" r="J29" connectionId="0">
    <xmlCellPr id="1" xr6:uid="{00000000-0010-0000-7303-000001000000}" uniqueName="effectOfDeferredTaxes">
      <xmlPr mapId="1" xpath="/ReportingInfo/capital/accumulatedLoss/effectOfDeferredTaxes" xmlDataType="integer"/>
    </xmlCellPr>
  </singleXmlCell>
  <singleXmlCell id="444" xr6:uid="{9E8F51C4-A14E-4499-B4B7-4FA324C464CF}" r="J30" connectionId="0">
    <xmlCellPr id="1" xr6:uid="{00000000-0010-0000-7503-000001000000}" uniqueName="otherAmendments">
      <xmlPr mapId="1" xpath="/ReportingInfo/capital/accumulatedLoss/otherAmendments" xmlDataType="integer"/>
    </xmlCellPr>
  </singleXmlCell>
  <singleXmlCell id="445" xr6:uid="{9F8EA621-7590-487B-BD41-0A2332847F83}" r="J32" connectionId="0">
    <xmlCellPr id="1" xr6:uid="{00000000-0010-0000-7703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4A35F6C1-C943-462D-B8D4-00455FA75EB6}" r="J33" connectionId="0">
    <xmlCellPr id="1" xr6:uid="{00000000-0010-0000-7903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F39E2337-9437-4A28-A9B3-DC5ED495F1D9}" r="K15" connectionId="0">
    <xmlCellPr id="1" xr6:uid="{00000000-0010-0000-7B03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3F58BF36-B40B-4B1F-9923-DF77DCA0D3C7}" r="K16" connectionId="0">
    <xmlCellPr id="1" xr6:uid="{00000000-0010-0000-7D03-000001000000}" uniqueName="fundamentalMistakes">
      <xmlPr mapId="1" xpath="/ReportingInfo/capital/transReserve/changesInOpeningBalances/fundamentalMistakes" xmlDataType="integer"/>
    </xmlCellPr>
  </singleXmlCell>
  <singleXmlCell id="449" xr6:uid="{47FBAC1D-4301-4B4C-82BB-A2AAE49A46B4}" r="K20" connectionId="0">
    <xmlCellPr id="1" xr6:uid="{00000000-0010-0000-7F03-000001000000}" uniqueName="dividends">
      <xmlPr mapId="1" xpath="/ReportingInfo/capital/transReserve/profitSharing/dividends" xmlDataType="integer"/>
    </xmlCellPr>
  </singleXmlCell>
  <singleXmlCell id="450" xr6:uid="{95ED6692-E6DA-4BA2-A915-5F234B0DBDD1}" r="K21" connectionId="0">
    <xmlCellPr id="1" xr6:uid="{00000000-0010-0000-8103-000001000000}" uniqueName="others">
      <xmlPr mapId="1" xpath="/ReportingInfo/capital/transReserve/profitSharing/others" xmlDataType="integer"/>
    </xmlCellPr>
  </singleXmlCell>
  <singleXmlCell id="451" xr6:uid="{0A412D6E-C2CB-4701-9F24-7C5E337C35CC}" r="K22" connectionId="0">
    <xmlCellPr id="1" xr6:uid="{00000000-0010-0000-8303-000001000000}" uniqueName="coveringLosses">
      <xmlPr mapId="1" xpath="/ReportingInfo/capital/transReserve/coveringLosses" xmlDataType="integer"/>
    </xmlCellPr>
  </singleXmlCell>
  <singleXmlCell id="452" xr6:uid="{471E2CBB-D59D-4E00-A628-C7846C69E419}" r="K24" connectionId="0">
    <xmlCellPr id="1" xr6:uid="{00000000-0010-0000-8503-000001000000}" uniqueName="increases">
      <xmlPr mapId="1" xpath="/ReportingInfo/capital/transReserve/subsequentValuationsOfTangibleAndIntangibleFixedAssets/increases" xmlDataType="integer"/>
    </xmlCellPr>
  </singleXmlCell>
  <singleXmlCell id="453" xr6:uid="{E63D2342-A9B6-44C4-9A78-61C5AC61824C}" r="K25" connectionId="0">
    <xmlCellPr id="1" xr6:uid="{00000000-0010-0000-8703-000001000000}" uniqueName="decreases">
      <xmlPr mapId="1" xpath="/ReportingInfo/capital/transReserve/subsequentValuationsOfTangibleAndIntangibleFixedAssets/decreases" xmlDataType="integer"/>
    </xmlCellPr>
  </singleXmlCell>
  <singleXmlCell id="454" xr6:uid="{0E25743F-B26B-40C7-8547-6CE398D52090}" r="K27" connectionId="0">
    <xmlCellPr id="1" xr6:uid="{00000000-0010-0000-8903-000001000000}" uniqueName="increases">
      <xmlPr mapId="1" xpath="/ReportingInfo/capital/transReserve/subsequentValuationsOfFinancialAssetsAndInstruments/increases" xmlDataType="integer"/>
    </xmlCellPr>
  </singleXmlCell>
  <singleXmlCell id="455" xr6:uid="{D6A51DA0-7F19-41D9-86DC-BAA13D67A211}" r="K28" connectionId="0">
    <xmlCellPr id="1" xr6:uid="{00000000-0010-0000-8B03-000001000000}" uniqueName="decreases">
      <xmlPr mapId="1" xpath="/ReportingInfo/capital/transReserve/subsequentValuationsOfFinancialAssetsAndInstruments/decreases" xmlDataType="integer"/>
    </xmlCellPr>
  </singleXmlCell>
  <singleXmlCell id="456" xr6:uid="{777839B0-B541-40EF-A4EA-8AC2D6637150}" r="K29" connectionId="0">
    <xmlCellPr id="1" xr6:uid="{00000000-0010-0000-8D03-000001000000}" uniqueName="effectOfDeferredTaxes">
      <xmlPr mapId="1" xpath="/ReportingInfo/capital/transReserve/effectOfDeferredTaxes" xmlDataType="integer"/>
    </xmlCellPr>
  </singleXmlCell>
  <singleXmlCell id="457" xr6:uid="{A86A6A22-7C81-476A-A000-DFEFFB15BF15}" r="K30" connectionId="0">
    <xmlCellPr id="1" xr6:uid="{00000000-0010-0000-8F03-000001000000}" uniqueName="otherAmendments">
      <xmlPr mapId="1" xpath="/ReportingInfo/capital/transReserve/otherAmendments" xmlDataType="integer"/>
    </xmlCellPr>
  </singleXmlCell>
  <singleXmlCell id="458" xr6:uid="{C7F170A8-80CA-4AD3-88D3-2181124FD6E9}" r="K32" connectionId="0">
    <xmlCellPr id="1" xr6:uid="{00000000-0010-0000-9103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167D8E69-C9F3-45C8-911F-F62D1B2F3E08}" r="K33" connectionId="0">
    <xmlCellPr id="1" xr6:uid="{00000000-0010-0000-9303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DD80FA43-1532-4007-8D0E-6F98BBC63E31}" r="K13" connectionId="0">
    <xmlCellPr id="1" xr6:uid="{00000000-0010-0000-9503-000001000000}" uniqueName="balanceAtTheBeginningOfTheReportingPeriod">
      <xmlPr mapId="1" xpath="/ReportingInfo/capital/transReserve/balanceAtTheBeginningOfTheReportingPeriod" xmlDataType="integer"/>
    </xmlCellPr>
  </singleXmlCell>
  <singleXmlCell id="461" xr6:uid="{4A8DF759-0588-4004-A071-3A547E221752}" r="K18" connectionId="0">
    <xmlCellPr id="1" xr6:uid="{00000000-0010-0000-9703-000001000000}" uniqueName="netProfitLossForThePeriod">
      <xmlPr mapId="1" xpath="/ReportingInfo/capital/transReserve/netProfitLossForThePeriod" xmlDataType="integer"/>
    </xmlCellPr>
  </singleXmlCell>
  <singleXmlCell id="462" xr6:uid="{E52E6BED-ED09-4C8A-8DE8-E75175014D9D}" r="M15" connectionId="0">
    <xmlCellPr id="1" xr6:uid="{00000000-0010-0000-9903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4D54F2D5-CEC1-4D59-B794-23EE151BD778}" r="M16" connectionId="0">
    <xmlCellPr id="1" xr6:uid="{00000000-0010-0000-9B03-000001000000}" uniqueName="fundamentalMistakes">
      <xmlPr mapId="1" xpath="/ReportingInfo/capital/minorityParticipation/changesInOpeningBalances/fundamentalMistakes" xmlDataType="integer"/>
    </xmlCellPr>
  </singleXmlCell>
  <singleXmlCell id="464" xr6:uid="{566FE4C1-9B57-4519-8DF9-8C08AD396578}" r="M20" connectionId="0">
    <xmlCellPr id="1" xr6:uid="{00000000-0010-0000-9D03-000001000000}" uniqueName="dividends">
      <xmlPr mapId="1" xpath="/ReportingInfo/capital/minorityParticipation/profitSharing/dividends" xmlDataType="integer"/>
    </xmlCellPr>
  </singleXmlCell>
  <singleXmlCell id="465" xr6:uid="{281E2194-73BE-49C9-903E-1A40C311B830}" r="M21" connectionId="0">
    <xmlCellPr id="1" xr6:uid="{00000000-0010-0000-9F03-000001000000}" uniqueName="others">
      <xmlPr mapId="1" xpath="/ReportingInfo/capital/minorityParticipation/profitSharing/others" xmlDataType="integer"/>
    </xmlCellPr>
  </singleXmlCell>
  <singleXmlCell id="466" xr6:uid="{F50E56A4-7092-4735-BAC0-1599AA18EFC0}" r="M22" connectionId="0">
    <xmlCellPr id="1" xr6:uid="{00000000-0010-0000-A103-000001000000}" uniqueName="coveringLosses">
      <xmlPr mapId="1" xpath="/ReportingInfo/capital/minorityParticipation/coveringLosses" xmlDataType="integer"/>
    </xmlCellPr>
  </singleXmlCell>
  <singleXmlCell id="467" xr6:uid="{68431DB1-B924-47A6-B7AF-21A6F46EAE87}" r="M24" connectionId="0">
    <xmlCellPr id="1" xr6:uid="{00000000-0010-0000-A303-000001000000}" uniqueName="increases">
      <xmlPr mapId="1" xpath="/ReportingInfo/capital/minorityParticipation/subsequentValuationsOfTangibleAndIntangibleFixedAssets/increases" xmlDataType="integer"/>
    </xmlCellPr>
  </singleXmlCell>
  <singleXmlCell id="468" xr6:uid="{4A14F5DD-6EE2-4A5B-9B06-54EC0AD0AE4F}" r="M25" connectionId="0">
    <xmlCellPr id="1" xr6:uid="{00000000-0010-0000-A503-000001000000}" uniqueName="decreases">
      <xmlPr mapId="1" xpath="/ReportingInfo/capital/minorityParticipation/subsequentValuationsOfTangibleAndIntangibleFixedAssets/decreases" xmlDataType="integer"/>
    </xmlCellPr>
  </singleXmlCell>
  <singleXmlCell id="469" xr6:uid="{B2B40ED2-A3DB-4EAE-8E07-0D04E5F29E83}" r="M27" connectionId="0">
    <xmlCellPr id="1" xr6:uid="{00000000-0010-0000-A703-000001000000}" uniqueName="increases">
      <xmlPr mapId="1" xpath="/ReportingInfo/capital/minorityParticipation/subsequentValuationsOfFinancialAssetsAndInstruments/increases" xmlDataType="integer"/>
    </xmlCellPr>
  </singleXmlCell>
  <singleXmlCell id="470" xr6:uid="{31A1185C-21F2-4F26-A429-1DEA34C6DDF4}" r="M28" connectionId="0">
    <xmlCellPr id="1" xr6:uid="{00000000-0010-0000-A903-000001000000}" uniqueName="decreases">
      <xmlPr mapId="1" xpath="/ReportingInfo/capital/minorityParticipation/subsequentValuationsOfFinancialAssetsAndInstruments/decreases" xmlDataType="integer"/>
    </xmlCellPr>
  </singleXmlCell>
  <singleXmlCell id="471" xr6:uid="{AD7875A7-5367-4205-960D-B431AAE11907}" r="M29" connectionId="0">
    <xmlCellPr id="1" xr6:uid="{00000000-0010-0000-AB03-000001000000}" uniqueName="effectOfDeferredTaxes">
      <xmlPr mapId="1" xpath="/ReportingInfo/capital/minorityParticipation/effectOfDeferredTaxes" xmlDataType="integer"/>
    </xmlCellPr>
  </singleXmlCell>
  <singleXmlCell id="472" xr6:uid="{B2EC6678-3CCC-47D9-BBB0-9774C462FAD5}" r="M30" connectionId="0">
    <xmlCellPr id="1" xr6:uid="{00000000-0010-0000-AD03-000001000000}" uniqueName="otherAmendments">
      <xmlPr mapId="1" xpath="/ReportingInfo/capital/minorityParticipation/otherAmendments" xmlDataType="integer"/>
    </xmlCellPr>
  </singleXmlCell>
  <singleXmlCell id="473" xr6:uid="{2E3EC04E-122D-4E4D-B4B8-FADDCA45EFC4}" r="M32" connectionId="0">
    <xmlCellPr id="1" xr6:uid="{00000000-0010-0000-AF03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D23720A9-05F7-4E2D-ADEF-FB928A58C1AC}" r="M33" connectionId="0">
    <xmlCellPr id="1" xr6:uid="{00000000-0010-0000-B103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EBBFF516-609A-4A5B-AFCF-FE534971D01D}" r="M18" connectionId="0">
    <xmlCellPr id="1" xr6:uid="{00000000-0010-0000-B303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EBF-FBAF-4DA6-A08A-38A6E9D4429B}">
  <sheetPr codeName="Sheet1">
    <pageSetUpPr fitToPage="1"/>
  </sheetPr>
  <dimension ref="A1:AA54"/>
  <sheetViews>
    <sheetView view="pageBreakPreview" topLeftCell="A14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Драганова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993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994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1002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996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996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1000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999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997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81DD3F4F-9CC9-49E2-A685-5944F975CE3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00B948C-D303-49B7-B9C2-1F3CC0417EE1}">
      <formula1>_consolidation</formula1>
    </dataValidation>
  </dataValidations>
  <hyperlinks>
    <hyperlink ref="B25" r:id="rId1" xr:uid="{21794D2C-77F7-4084-B6DD-9398DF62BBB2}"/>
    <hyperlink ref="B23" r:id="rId2" xr:uid="{38D2D4C1-DA70-45B9-AAFB-95A85D703D4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043-6BC0-468B-B269-FF1B533F92AC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34038</v>
      </c>
      <c r="D6" s="623">
        <f t="shared" ref="D6:D15" si="0">C6-E6</f>
        <v>0</v>
      </c>
      <c r="E6" s="596">
        <f>'1-Баланс'!G95</f>
        <v>34038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1351</v>
      </c>
      <c r="D7" s="623">
        <f t="shared" si="0"/>
        <v>207</v>
      </c>
      <c r="E7" s="596">
        <f>'1-Баланс'!G18</f>
        <v>1144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228</v>
      </c>
      <c r="D8" s="623">
        <f t="shared" si="0"/>
        <v>0</v>
      </c>
      <c r="E8" s="596">
        <f>ABS('2-Отчет за доходите'!C44)-ABS('2-Отчет за доходите'!G44)</f>
        <v>228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906</v>
      </c>
      <c r="D9" s="623">
        <f t="shared" si="0"/>
        <v>0</v>
      </c>
      <c r="E9" s="596">
        <f>'3-Отчет за паричния поток'!C45</f>
        <v>906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121</v>
      </c>
      <c r="D10" s="623">
        <f t="shared" si="0"/>
        <v>0</v>
      </c>
      <c r="E10" s="596">
        <f>'3-Отчет за паричния поток'!C46</f>
        <v>121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1351</v>
      </c>
      <c r="D11" s="623">
        <f t="shared" si="0"/>
        <v>0</v>
      </c>
      <c r="E11" s="596">
        <f>'4-Отчет за собствения капитал'!L34</f>
        <v>1351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7316</v>
      </c>
      <c r="D12" s="623">
        <f t="shared" si="0"/>
        <v>0</v>
      </c>
      <c r="E12" s="596">
        <f>'Справка 5'!C27+'Справка 5'!C97</f>
        <v>7316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8D1-C0A6-41D0-BD90-04AF26CB528C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0.31666666666666665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0.16876387860843819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6.9752500994279074E-3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6.6983959104530231E-3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1.1227301189730745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10.421942587495085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10.421942587495085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1.2076287848997247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4.7581596539520252E-2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21.818181818181817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2.1152829190904283E-2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0.9571043022702016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24.194670614359733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0.96030906633762259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1422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1.0525536639526276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0.79475738984941435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22.938245614035086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F5D-6C1F-410E-AA5F-68772097E2B6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Кий Трейдинг АД</v>
      </c>
      <c r="B3" s="625" t="str">
        <f t="shared" ref="B3:B34" si="1">pdeBulstat</f>
        <v>831628356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Кий Трейдинг АД</v>
      </c>
      <c r="B4" s="625" t="str">
        <f t="shared" si="1"/>
        <v>831628356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Кий Трейдинг АД</v>
      </c>
      <c r="B5" s="625" t="str">
        <f t="shared" si="1"/>
        <v>831628356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Кий Трейдинг АД</v>
      </c>
      <c r="B6" s="625" t="str">
        <f t="shared" si="1"/>
        <v>831628356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Кий Трейдинг АД</v>
      </c>
      <c r="B7" s="625" t="str">
        <f t="shared" si="1"/>
        <v>831628356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Кий Трейдинг АД</v>
      </c>
      <c r="B8" s="625" t="str">
        <f t="shared" si="1"/>
        <v>831628356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Кий Трейдинг АД</v>
      </c>
      <c r="B9" s="625" t="str">
        <f t="shared" si="1"/>
        <v>831628356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Кий Трейдинг АД</v>
      </c>
      <c r="B10" s="625" t="str">
        <f t="shared" si="1"/>
        <v>831628356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Кий Трейдинг АД</v>
      </c>
      <c r="B11" s="625" t="str">
        <f t="shared" si="1"/>
        <v>831628356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Кий Трейдинг АД</v>
      </c>
      <c r="B12" s="625" t="str">
        <f t="shared" si="1"/>
        <v>831628356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33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Кий Трейдинг АД</v>
      </c>
      <c r="B13" s="625" t="str">
        <f t="shared" si="1"/>
        <v>831628356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Кий Трейдинг АД</v>
      </c>
      <c r="B14" s="625" t="str">
        <f t="shared" si="1"/>
        <v>831628356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Кий Трейдинг АД</v>
      </c>
      <c r="B15" s="625" t="str">
        <f t="shared" si="1"/>
        <v>831628356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Кий Трейдинг АД</v>
      </c>
      <c r="B16" s="625" t="str">
        <f t="shared" si="1"/>
        <v>831628356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Кий Трейдинг АД</v>
      </c>
      <c r="B17" s="625" t="str">
        <f t="shared" si="1"/>
        <v>831628356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Кий Трейдинг АД</v>
      </c>
      <c r="B18" s="625" t="str">
        <f t="shared" si="1"/>
        <v>831628356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Кий Трейдинг АД</v>
      </c>
      <c r="B19" s="625" t="str">
        <f t="shared" si="1"/>
        <v>831628356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Кий Трейдинг АД</v>
      </c>
      <c r="B20" s="625" t="str">
        <f t="shared" si="1"/>
        <v>831628356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Кий Трейдинг АД</v>
      </c>
      <c r="B21" s="625" t="str">
        <f t="shared" si="1"/>
        <v>831628356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Кий Трейдинг АД</v>
      </c>
      <c r="B22" s="625" t="str">
        <f t="shared" si="1"/>
        <v>831628356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7316</v>
      </c>
    </row>
    <row r="23" spans="1:8">
      <c r="A23" s="625" t="str">
        <f t="shared" si="0"/>
        <v>Кий Трейдинг АД</v>
      </c>
      <c r="B23" s="625" t="str">
        <f t="shared" si="1"/>
        <v>831628356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7316</v>
      </c>
    </row>
    <row r="24" spans="1:8">
      <c r="A24" s="625" t="str">
        <f t="shared" si="0"/>
        <v>Кий Трейдинг АД</v>
      </c>
      <c r="B24" s="625" t="str">
        <f t="shared" si="1"/>
        <v>831628356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Кий Трейдинг АД</v>
      </c>
      <c r="B25" s="625" t="str">
        <f t="shared" si="1"/>
        <v>831628356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Кий Трейдинг АД</v>
      </c>
      <c r="B26" s="625" t="str">
        <f t="shared" si="1"/>
        <v>831628356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Кий Трейдинг АД</v>
      </c>
      <c r="B27" s="625" t="str">
        <f t="shared" si="1"/>
        <v>831628356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Кий Трейдинг АД</v>
      </c>
      <c r="B28" s="625" t="str">
        <f t="shared" si="1"/>
        <v>831628356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Кий Трейдинг АД</v>
      </c>
      <c r="B29" s="625" t="str">
        <f t="shared" si="1"/>
        <v>831628356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Кий Трейдинг АД</v>
      </c>
      <c r="B30" s="625" t="str">
        <f t="shared" si="1"/>
        <v>831628356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Кий Трейдинг АД</v>
      </c>
      <c r="B31" s="625" t="str">
        <f t="shared" si="1"/>
        <v>831628356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Кий Трейдинг АД</v>
      </c>
      <c r="B32" s="625" t="str">
        <f t="shared" si="1"/>
        <v>831628356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Кий Трейдинг АД</v>
      </c>
      <c r="B33" s="625" t="str">
        <f t="shared" si="1"/>
        <v>831628356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7316</v>
      </c>
    </row>
    <row r="34" spans="1:8">
      <c r="A34" s="625" t="str">
        <f t="shared" si="0"/>
        <v>Кий Трейдинг АД</v>
      </c>
      <c r="B34" s="625" t="str">
        <f t="shared" si="1"/>
        <v>831628356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Кий Трейдинг АД</v>
      </c>
      <c r="B35" s="625" t="str">
        <f t="shared" ref="B35:B66" si="4">pdeBulstat</f>
        <v>831628356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Кий Трейдинг АД</v>
      </c>
      <c r="B36" s="625" t="str">
        <f t="shared" si="4"/>
        <v>831628356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Кий Трейдинг АД</v>
      </c>
      <c r="B37" s="625" t="str">
        <f t="shared" si="4"/>
        <v>831628356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Кий Трейдинг АД</v>
      </c>
      <c r="B38" s="625" t="str">
        <f t="shared" si="4"/>
        <v>831628356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Кий Трейдинг АД</v>
      </c>
      <c r="B39" s="625" t="str">
        <f t="shared" si="4"/>
        <v>831628356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Кий Трейдинг АД</v>
      </c>
      <c r="B40" s="625" t="str">
        <f t="shared" si="4"/>
        <v>831628356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186</v>
      </c>
    </row>
    <row r="41" spans="1:8">
      <c r="A41" s="625" t="str">
        <f t="shared" si="3"/>
        <v>Кий Трейдинг АД</v>
      </c>
      <c r="B41" s="625" t="str">
        <f t="shared" si="4"/>
        <v>831628356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7535</v>
      </c>
    </row>
    <row r="42" spans="1:8">
      <c r="A42" s="625" t="str">
        <f t="shared" si="3"/>
        <v>Кий Трейдинг АД</v>
      </c>
      <c r="B42" s="625" t="str">
        <f t="shared" si="4"/>
        <v>831628356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Кий Трейдинг АД</v>
      </c>
      <c r="B43" s="625" t="str">
        <f t="shared" si="4"/>
        <v>831628356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Кий Трейдинг АД</v>
      </c>
      <c r="B44" s="625" t="str">
        <f t="shared" si="4"/>
        <v>831628356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Кий Трейдинг АД</v>
      </c>
      <c r="B45" s="625" t="str">
        <f t="shared" si="4"/>
        <v>831628356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Кий Трейдинг АД</v>
      </c>
      <c r="B46" s="625" t="str">
        <f t="shared" si="4"/>
        <v>831628356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Кий Трейдинг АД</v>
      </c>
      <c r="B47" s="625" t="str">
        <f t="shared" si="4"/>
        <v>831628356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Кий Трейдинг АД</v>
      </c>
      <c r="B48" s="625" t="str">
        <f t="shared" si="4"/>
        <v>831628356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Кий Трейдинг АД</v>
      </c>
      <c r="B49" s="625" t="str">
        <f t="shared" si="4"/>
        <v>831628356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4096</v>
      </c>
    </row>
    <row r="50" spans="1:8">
      <c r="A50" s="625" t="str">
        <f t="shared" si="3"/>
        <v>Кий Трейдинг АД</v>
      </c>
      <c r="B50" s="625" t="str">
        <f t="shared" si="4"/>
        <v>831628356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0</v>
      </c>
    </row>
    <row r="51" spans="1:8">
      <c r="A51" s="625" t="str">
        <f t="shared" si="3"/>
        <v>Кий Трейдинг АД</v>
      </c>
      <c r="B51" s="625" t="str">
        <f t="shared" si="4"/>
        <v>831628356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Кий Трейдинг АД</v>
      </c>
      <c r="B52" s="625" t="str">
        <f t="shared" si="4"/>
        <v>831628356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14</v>
      </c>
    </row>
    <row r="53" spans="1:8">
      <c r="A53" s="625" t="str">
        <f t="shared" si="3"/>
        <v>Кий Трейдинг АД</v>
      </c>
      <c r="B53" s="625" t="str">
        <f t="shared" si="4"/>
        <v>831628356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Кий Трейдинг АД</v>
      </c>
      <c r="B54" s="625" t="str">
        <f t="shared" si="4"/>
        <v>831628356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Кий Трейдинг АД</v>
      </c>
      <c r="B55" s="625" t="str">
        <f t="shared" si="4"/>
        <v>831628356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Кий Трейдинг АД</v>
      </c>
      <c r="B56" s="625" t="str">
        <f t="shared" si="4"/>
        <v>831628356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19322</v>
      </c>
    </row>
    <row r="57" spans="1:8">
      <c r="A57" s="625" t="str">
        <f t="shared" si="3"/>
        <v>Кий Трейдинг АД</v>
      </c>
      <c r="B57" s="625" t="str">
        <f t="shared" si="4"/>
        <v>831628356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23432</v>
      </c>
    </row>
    <row r="58" spans="1:8">
      <c r="A58" s="625" t="str">
        <f t="shared" si="3"/>
        <v>Кий Трейдинг АД</v>
      </c>
      <c r="B58" s="625" t="str">
        <f t="shared" si="4"/>
        <v>831628356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2950</v>
      </c>
    </row>
    <row r="59" spans="1:8">
      <c r="A59" s="625" t="str">
        <f t="shared" si="3"/>
        <v>Кий Трейдинг АД</v>
      </c>
      <c r="B59" s="625" t="str">
        <f t="shared" si="4"/>
        <v>831628356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Кий Трейдинг АД</v>
      </c>
      <c r="B60" s="625" t="str">
        <f t="shared" si="4"/>
        <v>831628356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Кий Трейдинг АД</v>
      </c>
      <c r="B61" s="625" t="str">
        <f t="shared" si="4"/>
        <v>831628356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2950</v>
      </c>
    </row>
    <row r="62" spans="1:8">
      <c r="A62" s="625" t="str">
        <f t="shared" si="3"/>
        <v>Кий Трейдинг АД</v>
      </c>
      <c r="B62" s="625" t="str">
        <f t="shared" si="4"/>
        <v>831628356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Кий Трейдинг АД</v>
      </c>
      <c r="B63" s="625" t="str">
        <f t="shared" si="4"/>
        <v>831628356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Кий Трейдинг АД</v>
      </c>
      <c r="B64" s="625" t="str">
        <f t="shared" si="4"/>
        <v>831628356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2950</v>
      </c>
    </row>
    <row r="65" spans="1:8">
      <c r="A65" s="625" t="str">
        <f t="shared" si="3"/>
        <v>Кий Трейдинг АД</v>
      </c>
      <c r="B65" s="625" t="str">
        <f t="shared" si="4"/>
        <v>831628356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0</v>
      </c>
    </row>
    <row r="66" spans="1:8">
      <c r="A66" s="625" t="str">
        <f t="shared" si="3"/>
        <v>Кий Трейдинг АД</v>
      </c>
      <c r="B66" s="625" t="str">
        <f t="shared" si="4"/>
        <v>831628356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121</v>
      </c>
    </row>
    <row r="67" spans="1:8">
      <c r="A67" s="625" t="str">
        <f t="shared" ref="A67:A98" si="6">pdeName</f>
        <v>Кий Трейдинг АД</v>
      </c>
      <c r="B67" s="625" t="str">
        <f t="shared" ref="B67:B98" si="7">pdeBulstat</f>
        <v>831628356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Кий Трейдинг АД</v>
      </c>
      <c r="B68" s="625" t="str">
        <f t="shared" si="7"/>
        <v>831628356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Кий Трейдинг АД</v>
      </c>
      <c r="B69" s="625" t="str">
        <f t="shared" si="7"/>
        <v>831628356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121</v>
      </c>
    </row>
    <row r="70" spans="1:8">
      <c r="A70" s="625" t="str">
        <f t="shared" si="6"/>
        <v>Кий Трейдинг АД</v>
      </c>
      <c r="B70" s="625" t="str">
        <f t="shared" si="7"/>
        <v>831628356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Кий Трейдинг АД</v>
      </c>
      <c r="B71" s="625" t="str">
        <f t="shared" si="7"/>
        <v>831628356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26503</v>
      </c>
    </row>
    <row r="72" spans="1:8">
      <c r="A72" s="625" t="str">
        <f t="shared" si="6"/>
        <v>Кий Трейдинг АД</v>
      </c>
      <c r="B72" s="625" t="str">
        <f t="shared" si="7"/>
        <v>831628356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34038</v>
      </c>
    </row>
    <row r="73" spans="1:8">
      <c r="A73" s="625" t="str">
        <f t="shared" si="6"/>
        <v>Кий Трейдинг АД</v>
      </c>
      <c r="B73" s="625" t="str">
        <f t="shared" si="7"/>
        <v>831628356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1144</v>
      </c>
    </row>
    <row r="74" spans="1:8">
      <c r="A74" s="625" t="str">
        <f t="shared" si="6"/>
        <v>Кий Трейдинг АД</v>
      </c>
      <c r="B74" s="625" t="str">
        <f t="shared" si="7"/>
        <v>831628356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1144</v>
      </c>
    </row>
    <row r="75" spans="1:8">
      <c r="A75" s="625" t="str">
        <f t="shared" si="6"/>
        <v>Кий Трейдинг АД</v>
      </c>
      <c r="B75" s="625" t="str">
        <f t="shared" si="7"/>
        <v>831628356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Кий Трейдинг АД</v>
      </c>
      <c r="B76" s="625" t="str">
        <f t="shared" si="7"/>
        <v>831628356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Кий Трейдинг АД</v>
      </c>
      <c r="B77" s="625" t="str">
        <f t="shared" si="7"/>
        <v>831628356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Кий Трейдинг АД</v>
      </c>
      <c r="B78" s="625" t="str">
        <f t="shared" si="7"/>
        <v>831628356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Кий Трейдинг АД</v>
      </c>
      <c r="B79" s="625" t="str">
        <f t="shared" si="7"/>
        <v>831628356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1144</v>
      </c>
    </row>
    <row r="80" spans="1:8">
      <c r="A80" s="625" t="str">
        <f t="shared" si="6"/>
        <v>Кий Трейдинг АД</v>
      </c>
      <c r="B80" s="625" t="str">
        <f t="shared" si="7"/>
        <v>831628356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Кий Трейдинг АД</v>
      </c>
      <c r="B81" s="625" t="str">
        <f t="shared" si="7"/>
        <v>831628356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Кий Трейдинг АД</v>
      </c>
      <c r="B82" s="625" t="str">
        <f t="shared" si="7"/>
        <v>831628356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88</v>
      </c>
    </row>
    <row r="83" spans="1:8">
      <c r="A83" s="625" t="str">
        <f t="shared" si="6"/>
        <v>Кий Трейдинг АД</v>
      </c>
      <c r="B83" s="625" t="str">
        <f t="shared" si="7"/>
        <v>831628356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Кий Трейдинг АД</v>
      </c>
      <c r="B84" s="625" t="str">
        <f t="shared" si="7"/>
        <v>831628356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Кий Трейдинг АД</v>
      </c>
      <c r="B85" s="625" t="str">
        <f t="shared" si="7"/>
        <v>831628356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88</v>
      </c>
    </row>
    <row r="86" spans="1:8">
      <c r="A86" s="625" t="str">
        <f t="shared" si="6"/>
        <v>Кий Трейдинг АД</v>
      </c>
      <c r="B86" s="625" t="str">
        <f t="shared" si="7"/>
        <v>831628356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88</v>
      </c>
    </row>
    <row r="87" spans="1:8">
      <c r="A87" s="625" t="str">
        <f t="shared" si="6"/>
        <v>Кий Трейдинг АД</v>
      </c>
      <c r="B87" s="625" t="str">
        <f t="shared" si="7"/>
        <v>831628356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-109</v>
      </c>
    </row>
    <row r="88" spans="1:8">
      <c r="A88" s="625" t="str">
        <f t="shared" si="6"/>
        <v>Кий Трейдинг АД</v>
      </c>
      <c r="B88" s="625" t="str">
        <f t="shared" si="7"/>
        <v>831628356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198</v>
      </c>
    </row>
    <row r="89" spans="1:8">
      <c r="A89" s="625" t="str">
        <f t="shared" si="6"/>
        <v>Кий Трейдинг АД</v>
      </c>
      <c r="B89" s="625" t="str">
        <f t="shared" si="7"/>
        <v>831628356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-307</v>
      </c>
    </row>
    <row r="90" spans="1:8">
      <c r="A90" s="625" t="str">
        <f t="shared" si="6"/>
        <v>Кий Трейдинг АД</v>
      </c>
      <c r="B90" s="625" t="str">
        <f t="shared" si="7"/>
        <v>831628356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Кий Трейдинг АД</v>
      </c>
      <c r="B91" s="625" t="str">
        <f t="shared" si="7"/>
        <v>831628356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228</v>
      </c>
    </row>
    <row r="92" spans="1:8">
      <c r="A92" s="625" t="str">
        <f t="shared" si="6"/>
        <v>Кий Трейдинг АД</v>
      </c>
      <c r="B92" s="625" t="str">
        <f t="shared" si="7"/>
        <v>831628356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Кий Трейдинг АД</v>
      </c>
      <c r="B93" s="625" t="str">
        <f t="shared" si="7"/>
        <v>831628356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119</v>
      </c>
    </row>
    <row r="94" spans="1:8">
      <c r="A94" s="625" t="str">
        <f t="shared" si="6"/>
        <v>Кий Трейдинг АД</v>
      </c>
      <c r="B94" s="625" t="str">
        <f t="shared" si="7"/>
        <v>831628356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1351</v>
      </c>
    </row>
    <row r="95" spans="1:8">
      <c r="A95" s="625" t="str">
        <f t="shared" si="6"/>
        <v>Кий Трейдинг АД</v>
      </c>
      <c r="B95" s="625" t="str">
        <f t="shared" si="7"/>
        <v>831628356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Кий Трейдинг АД</v>
      </c>
      <c r="B96" s="625" t="str">
        <f t="shared" si="7"/>
        <v>831628356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Кий Трейдинг АД</v>
      </c>
      <c r="B97" s="625" t="str">
        <f t="shared" si="7"/>
        <v>831628356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Кий Трейдинг АД</v>
      </c>
      <c r="B98" s="625" t="str">
        <f t="shared" si="7"/>
        <v>831628356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Кий Трейдинг АД</v>
      </c>
      <c r="B99" s="625" t="str">
        <f t="shared" ref="B99:B125" si="10">pdeBulstat</f>
        <v>831628356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Кий Трейдинг АД</v>
      </c>
      <c r="B100" s="625" t="str">
        <f t="shared" si="10"/>
        <v>831628356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30000</v>
      </c>
    </row>
    <row r="101" spans="1:8">
      <c r="A101" s="625" t="str">
        <f t="shared" si="9"/>
        <v>Кий Трейдинг АД</v>
      </c>
      <c r="B101" s="625" t="str">
        <f t="shared" si="10"/>
        <v>831628356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Кий Трейдинг АД</v>
      </c>
      <c r="B102" s="625" t="str">
        <f t="shared" si="10"/>
        <v>831628356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30000</v>
      </c>
    </row>
    <row r="103" spans="1:8">
      <c r="A103" s="625" t="str">
        <f t="shared" si="9"/>
        <v>Кий Трейдинг АД</v>
      </c>
      <c r="B103" s="625" t="str">
        <f t="shared" si="10"/>
        <v>831628356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Кий Трейдинг АД</v>
      </c>
      <c r="B104" s="625" t="str">
        <f t="shared" si="10"/>
        <v>831628356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Кий Трейдинг АД</v>
      </c>
      <c r="B105" s="625" t="str">
        <f t="shared" si="10"/>
        <v>831628356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144</v>
      </c>
    </row>
    <row r="106" spans="1:8">
      <c r="A106" s="625" t="str">
        <f t="shared" si="9"/>
        <v>Кий Трейдинг АД</v>
      </c>
      <c r="B106" s="625" t="str">
        <f t="shared" si="10"/>
        <v>831628356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Кий Трейдинг АД</v>
      </c>
      <c r="B107" s="625" t="str">
        <f t="shared" si="10"/>
        <v>831628356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30144</v>
      </c>
    </row>
    <row r="108" spans="1:8">
      <c r="A108" s="625" t="str">
        <f t="shared" si="9"/>
        <v>Кий Трейдинг АД</v>
      </c>
      <c r="B108" s="625" t="str">
        <f t="shared" si="10"/>
        <v>831628356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Кий Трейдинг АД</v>
      </c>
      <c r="B109" s="625" t="str">
        <f t="shared" si="10"/>
        <v>831628356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52</v>
      </c>
    </row>
    <row r="110" spans="1:8">
      <c r="A110" s="625" t="str">
        <f t="shared" si="9"/>
        <v>Кий Трейдинг АД</v>
      </c>
      <c r="B110" s="625" t="str">
        <f t="shared" si="10"/>
        <v>831628356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1085</v>
      </c>
    </row>
    <row r="111" spans="1:8">
      <c r="A111" s="625" t="str">
        <f t="shared" si="9"/>
        <v>Кий Трейдинг АД</v>
      </c>
      <c r="B111" s="625" t="str">
        <f t="shared" si="10"/>
        <v>831628356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0</v>
      </c>
    </row>
    <row r="112" spans="1:8">
      <c r="A112" s="625" t="str">
        <f t="shared" si="9"/>
        <v>Кий Трейдинг АД</v>
      </c>
      <c r="B112" s="625" t="str">
        <f t="shared" si="10"/>
        <v>831628356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496</v>
      </c>
    </row>
    <row r="113" spans="1:8">
      <c r="A113" s="625" t="str">
        <f t="shared" si="9"/>
        <v>Кий Трейдинг АД</v>
      </c>
      <c r="B113" s="625" t="str">
        <f t="shared" si="10"/>
        <v>831628356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589</v>
      </c>
    </row>
    <row r="114" spans="1:8">
      <c r="A114" s="625" t="str">
        <f t="shared" si="9"/>
        <v>Кий Трейдинг АД</v>
      </c>
      <c r="B114" s="625" t="str">
        <f t="shared" si="10"/>
        <v>831628356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Кий Трейдинг АД</v>
      </c>
      <c r="B115" s="625" t="str">
        <f t="shared" si="10"/>
        <v>831628356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0</v>
      </c>
    </row>
    <row r="116" spans="1:8">
      <c r="A116" s="625" t="str">
        <f t="shared" si="9"/>
        <v>Кий Трейдинг АД</v>
      </c>
      <c r="B116" s="625" t="str">
        <f t="shared" si="10"/>
        <v>831628356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0</v>
      </c>
    </row>
    <row r="117" spans="1:8">
      <c r="A117" s="625" t="str">
        <f t="shared" si="9"/>
        <v>Кий Трейдинг АД</v>
      </c>
      <c r="B117" s="625" t="str">
        <f t="shared" si="10"/>
        <v>831628356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0</v>
      </c>
    </row>
    <row r="118" spans="1:8">
      <c r="A118" s="625" t="str">
        <f t="shared" si="9"/>
        <v>Кий Трейдинг АД</v>
      </c>
      <c r="B118" s="625" t="str">
        <f t="shared" si="10"/>
        <v>831628356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1406</v>
      </c>
    </row>
    <row r="119" spans="1:8">
      <c r="A119" s="625" t="str">
        <f t="shared" si="9"/>
        <v>Кий Трейдинг АД</v>
      </c>
      <c r="B119" s="625" t="str">
        <f t="shared" si="10"/>
        <v>831628356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Кий Трейдинг АД</v>
      </c>
      <c r="B120" s="625" t="str">
        <f t="shared" si="10"/>
        <v>831628356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2543</v>
      </c>
    </row>
    <row r="121" spans="1:8">
      <c r="A121" s="625" t="str">
        <f t="shared" si="9"/>
        <v>Кий Трейдинг АД</v>
      </c>
      <c r="B121" s="625" t="str">
        <f t="shared" si="10"/>
        <v>831628356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Кий Трейдинг АД</v>
      </c>
      <c r="B122" s="625" t="str">
        <f t="shared" si="10"/>
        <v>831628356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Кий Трейдинг АД</v>
      </c>
      <c r="B123" s="625" t="str">
        <f t="shared" si="10"/>
        <v>831628356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Кий Трейдинг АД</v>
      </c>
      <c r="B124" s="625" t="str">
        <f t="shared" si="10"/>
        <v>831628356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2543</v>
      </c>
    </row>
    <row r="125" spans="1:8">
      <c r="A125" s="625" t="str">
        <f t="shared" si="9"/>
        <v>Кий Трейдинг АД</v>
      </c>
      <c r="B125" s="625" t="str">
        <f t="shared" si="10"/>
        <v>831628356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34038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Кий Трейдинг АД</v>
      </c>
      <c r="B127" s="625" t="str">
        <f t="shared" ref="B127:B158" si="13">pdeBulstat</f>
        <v>831628356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Кий Трейдинг АД</v>
      </c>
      <c r="B128" s="625" t="str">
        <f t="shared" si="13"/>
        <v>831628356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293</v>
      </c>
    </row>
    <row r="129" spans="1:8">
      <c r="A129" s="625" t="str">
        <f t="shared" si="12"/>
        <v>Кий Трейдинг АД</v>
      </c>
      <c r="B129" s="625" t="str">
        <f t="shared" si="13"/>
        <v>831628356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3</v>
      </c>
    </row>
    <row r="130" spans="1:8">
      <c r="A130" s="625" t="str">
        <f t="shared" si="12"/>
        <v>Кий Трейдинг АД</v>
      </c>
      <c r="B130" s="625" t="str">
        <f t="shared" si="13"/>
        <v>831628356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51</v>
      </c>
    </row>
    <row r="131" spans="1:8">
      <c r="A131" s="625" t="str">
        <f t="shared" si="12"/>
        <v>Кий Трейдинг АД</v>
      </c>
      <c r="B131" s="625" t="str">
        <f t="shared" si="13"/>
        <v>831628356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0</v>
      </c>
    </row>
    <row r="132" spans="1:8">
      <c r="A132" s="625" t="str">
        <f t="shared" si="12"/>
        <v>Кий Трейдинг АД</v>
      </c>
      <c r="B132" s="625" t="str">
        <f t="shared" si="13"/>
        <v>831628356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Кий Трейдинг АД</v>
      </c>
      <c r="B133" s="625" t="str">
        <f t="shared" si="13"/>
        <v>831628356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Кий Трейдинг АД</v>
      </c>
      <c r="B134" s="625" t="str">
        <f t="shared" si="13"/>
        <v>831628356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23</v>
      </c>
    </row>
    <row r="135" spans="1:8">
      <c r="A135" s="625" t="str">
        <f t="shared" si="12"/>
        <v>Кий Трейдинг АД</v>
      </c>
      <c r="B135" s="625" t="str">
        <f t="shared" si="13"/>
        <v>831628356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Кий Трейдинг АД</v>
      </c>
      <c r="B136" s="625" t="str">
        <f t="shared" si="13"/>
        <v>831628356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Кий Трейдинг АД</v>
      </c>
      <c r="B137" s="625" t="str">
        <f t="shared" si="13"/>
        <v>831628356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370</v>
      </c>
    </row>
    <row r="138" spans="1:8">
      <c r="A138" s="625" t="str">
        <f t="shared" si="12"/>
        <v>Кий Трейдинг АД</v>
      </c>
      <c r="B138" s="625" t="str">
        <f t="shared" si="13"/>
        <v>831628356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1226</v>
      </c>
    </row>
    <row r="139" spans="1:8">
      <c r="A139" s="625" t="str">
        <f t="shared" si="12"/>
        <v>Кий Трейдинг АД</v>
      </c>
      <c r="B139" s="625" t="str">
        <f t="shared" si="13"/>
        <v>831628356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Кий Трейдинг АД</v>
      </c>
      <c r="B140" s="625" t="str">
        <f t="shared" si="13"/>
        <v>831628356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Кий Трейдинг АД</v>
      </c>
      <c r="B141" s="625" t="str">
        <f t="shared" si="13"/>
        <v>831628356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1</v>
      </c>
    </row>
    <row r="142" spans="1:8">
      <c r="A142" s="625" t="str">
        <f t="shared" si="12"/>
        <v>Кий Трейдинг АД</v>
      </c>
      <c r="B142" s="625" t="str">
        <f t="shared" si="13"/>
        <v>831628356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1227</v>
      </c>
    </row>
    <row r="143" spans="1:8">
      <c r="A143" s="625" t="str">
        <f t="shared" si="12"/>
        <v>Кий Трейдинг АД</v>
      </c>
      <c r="B143" s="625" t="str">
        <f t="shared" si="13"/>
        <v>831628356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1597</v>
      </c>
    </row>
    <row r="144" spans="1:8">
      <c r="A144" s="625" t="str">
        <f t="shared" si="12"/>
        <v>Кий Трейдинг АД</v>
      </c>
      <c r="B144" s="625" t="str">
        <f t="shared" si="13"/>
        <v>831628356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196</v>
      </c>
    </row>
    <row r="145" spans="1:8">
      <c r="A145" s="625" t="str">
        <f t="shared" si="12"/>
        <v>Кий Трейдинг АД</v>
      </c>
      <c r="B145" s="625" t="str">
        <f t="shared" si="13"/>
        <v>831628356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Кий Трейдинг АД</v>
      </c>
      <c r="B146" s="625" t="str">
        <f t="shared" si="13"/>
        <v>831628356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Кий Трейдинг АД</v>
      </c>
      <c r="B147" s="625" t="str">
        <f t="shared" si="13"/>
        <v>831628356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1597</v>
      </c>
    </row>
    <row r="148" spans="1:8">
      <c r="A148" s="625" t="str">
        <f t="shared" si="12"/>
        <v>Кий Трейдинг АД</v>
      </c>
      <c r="B148" s="625" t="str">
        <f t="shared" si="13"/>
        <v>831628356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196</v>
      </c>
    </row>
    <row r="149" spans="1:8">
      <c r="A149" s="625" t="str">
        <f t="shared" si="12"/>
        <v>Кий Трейдинг АД</v>
      </c>
      <c r="B149" s="625" t="str">
        <f t="shared" si="13"/>
        <v>831628356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-32</v>
      </c>
    </row>
    <row r="150" spans="1:8">
      <c r="A150" s="625" t="str">
        <f t="shared" si="12"/>
        <v>Кий Трейдинг АД</v>
      </c>
      <c r="B150" s="625" t="str">
        <f t="shared" si="13"/>
        <v>831628356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Кий Трейдинг АД</v>
      </c>
      <c r="B151" s="625" t="str">
        <f t="shared" si="13"/>
        <v>831628356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-32</v>
      </c>
    </row>
    <row r="152" spans="1:8">
      <c r="A152" s="625" t="str">
        <f t="shared" si="12"/>
        <v>Кий Трейдинг АД</v>
      </c>
      <c r="B152" s="625" t="str">
        <f t="shared" si="13"/>
        <v>831628356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Кий Трейдинг АД</v>
      </c>
      <c r="B153" s="625" t="str">
        <f t="shared" si="13"/>
        <v>831628356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228</v>
      </c>
    </row>
    <row r="154" spans="1:8">
      <c r="A154" s="625" t="str">
        <f t="shared" si="12"/>
        <v>Кий Трейдинг АД</v>
      </c>
      <c r="B154" s="625" t="str">
        <f t="shared" si="13"/>
        <v>831628356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Кий Трейдинг АД</v>
      </c>
      <c r="B155" s="625" t="str">
        <f t="shared" si="13"/>
        <v>831628356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228</v>
      </c>
    </row>
    <row r="156" spans="1:8">
      <c r="A156" s="625" t="str">
        <f t="shared" si="12"/>
        <v>Кий Трейдинг АД</v>
      </c>
      <c r="B156" s="625" t="str">
        <f t="shared" si="13"/>
        <v>831628356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1793</v>
      </c>
    </row>
    <row r="157" spans="1:8">
      <c r="A157" s="625" t="str">
        <f t="shared" si="12"/>
        <v>Кий Трейдинг АД</v>
      </c>
      <c r="B157" s="625" t="str">
        <f t="shared" si="13"/>
        <v>831628356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Кий Трейдинг АД</v>
      </c>
      <c r="B158" s="625" t="str">
        <f t="shared" si="13"/>
        <v>831628356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Кий Трейдинг АД</v>
      </c>
      <c r="B159" s="625" t="str">
        <f t="shared" ref="B159:B179" si="16">pdeBulstat</f>
        <v>831628356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0</v>
      </c>
    </row>
    <row r="160" spans="1:8">
      <c r="A160" s="625" t="str">
        <f t="shared" si="15"/>
        <v>Кий Трейдинг АД</v>
      </c>
      <c r="B160" s="625" t="str">
        <f t="shared" si="16"/>
        <v>831628356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720</v>
      </c>
    </row>
    <row r="161" spans="1:8">
      <c r="A161" s="625" t="str">
        <f t="shared" si="15"/>
        <v>Кий Трейдинг АД</v>
      </c>
      <c r="B161" s="625" t="str">
        <f t="shared" si="16"/>
        <v>831628356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720</v>
      </c>
    </row>
    <row r="162" spans="1:8">
      <c r="A162" s="625" t="str">
        <f t="shared" si="15"/>
        <v>Кий Трейдинг АД</v>
      </c>
      <c r="B162" s="625" t="str">
        <f t="shared" si="16"/>
        <v>831628356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Кий Трейдинг АД</v>
      </c>
      <c r="B163" s="625" t="str">
        <f t="shared" si="16"/>
        <v>831628356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Кий Трейдинг АД</v>
      </c>
      <c r="B164" s="625" t="str">
        <f t="shared" si="16"/>
        <v>831628356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1029</v>
      </c>
    </row>
    <row r="165" spans="1:8">
      <c r="A165" s="625" t="str">
        <f t="shared" si="15"/>
        <v>Кий Трейдинг АД</v>
      </c>
      <c r="B165" s="625" t="str">
        <f t="shared" si="16"/>
        <v>831628356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Кий Трейдинг АД</v>
      </c>
      <c r="B166" s="625" t="str">
        <f t="shared" si="16"/>
        <v>831628356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Кий Трейдинг АД</v>
      </c>
      <c r="B167" s="625" t="str">
        <f t="shared" si="16"/>
        <v>831628356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Кий Трейдинг АД</v>
      </c>
      <c r="B168" s="625" t="str">
        <f t="shared" si="16"/>
        <v>831628356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44</v>
      </c>
    </row>
    <row r="169" spans="1:8">
      <c r="A169" s="625" t="str">
        <f t="shared" si="15"/>
        <v>Кий Трейдинг АД</v>
      </c>
      <c r="B169" s="625" t="str">
        <f t="shared" si="16"/>
        <v>831628356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1073</v>
      </c>
    </row>
    <row r="170" spans="1:8">
      <c r="A170" s="625" t="str">
        <f t="shared" si="15"/>
        <v>Кий Трейдинг АД</v>
      </c>
      <c r="B170" s="625" t="str">
        <f t="shared" si="16"/>
        <v>831628356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1793</v>
      </c>
    </row>
    <row r="171" spans="1:8">
      <c r="A171" s="625" t="str">
        <f t="shared" si="15"/>
        <v>Кий Трейдинг АД</v>
      </c>
      <c r="B171" s="625" t="str">
        <f t="shared" si="16"/>
        <v>831628356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Кий Трейдинг АД</v>
      </c>
      <c r="B172" s="625" t="str">
        <f t="shared" si="16"/>
        <v>831628356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Кий Трейдинг АД</v>
      </c>
      <c r="B173" s="625" t="str">
        <f t="shared" si="16"/>
        <v>831628356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Кий Трейдинг АД</v>
      </c>
      <c r="B174" s="625" t="str">
        <f t="shared" si="16"/>
        <v>831628356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1793</v>
      </c>
    </row>
    <row r="175" spans="1:8">
      <c r="A175" s="625" t="str">
        <f t="shared" si="15"/>
        <v>Кий Трейдинг АД</v>
      </c>
      <c r="B175" s="625" t="str">
        <f t="shared" si="16"/>
        <v>831628356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Кий Трейдинг АД</v>
      </c>
      <c r="B176" s="625" t="str">
        <f t="shared" si="16"/>
        <v>831628356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Кий Трейдинг АД</v>
      </c>
      <c r="B177" s="625" t="str">
        <f t="shared" si="16"/>
        <v>831628356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Кий Трейдинг АД</v>
      </c>
      <c r="B178" s="625" t="str">
        <f t="shared" si="16"/>
        <v>831628356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Кий Трейдинг АД</v>
      </c>
      <c r="B179" s="625" t="str">
        <f t="shared" si="16"/>
        <v>831628356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1793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Кий Трейдинг АД</v>
      </c>
      <c r="B181" s="625" t="str">
        <f t="shared" ref="B181:B216" si="19">pdeBulstat</f>
        <v>831628356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3071</v>
      </c>
    </row>
    <row r="182" spans="1:8">
      <c r="A182" s="625" t="str">
        <f t="shared" si="18"/>
        <v>Кий Трейдинг АД</v>
      </c>
      <c r="B182" s="625" t="str">
        <f t="shared" si="19"/>
        <v>831628356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-3463</v>
      </c>
    </row>
    <row r="183" spans="1:8">
      <c r="A183" s="625" t="str">
        <f t="shared" si="18"/>
        <v>Кий Трейдинг АД</v>
      </c>
      <c r="B183" s="625" t="str">
        <f t="shared" si="19"/>
        <v>831628356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Кий Трейдинг АД</v>
      </c>
      <c r="B184" s="625" t="str">
        <f t="shared" si="19"/>
        <v>831628356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-46</v>
      </c>
    </row>
    <row r="185" spans="1:8">
      <c r="A185" s="625" t="str">
        <f t="shared" si="18"/>
        <v>Кий Трейдинг АД</v>
      </c>
      <c r="B185" s="625" t="str">
        <f t="shared" si="19"/>
        <v>831628356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-5</v>
      </c>
    </row>
    <row r="186" spans="1:8">
      <c r="A186" s="625" t="str">
        <f t="shared" si="18"/>
        <v>Кий Трейдинг АД</v>
      </c>
      <c r="B186" s="625" t="str">
        <f t="shared" si="19"/>
        <v>831628356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-8</v>
      </c>
    </row>
    <row r="187" spans="1:8">
      <c r="A187" s="625" t="str">
        <f t="shared" si="18"/>
        <v>Кий Трейдинг АД</v>
      </c>
      <c r="B187" s="625" t="str">
        <f t="shared" si="19"/>
        <v>831628356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Кий Трейдинг АД</v>
      </c>
      <c r="B188" s="625" t="str">
        <f t="shared" si="19"/>
        <v>831628356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Кий Трейдинг АД</v>
      </c>
      <c r="B189" s="625" t="str">
        <f t="shared" si="19"/>
        <v>831628356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Кий Трейдинг АД</v>
      </c>
      <c r="B190" s="625" t="str">
        <f t="shared" si="19"/>
        <v>831628356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Кий Трейдинг АД</v>
      </c>
      <c r="B191" s="625" t="str">
        <f t="shared" si="19"/>
        <v>831628356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-451</v>
      </c>
    </row>
    <row r="192" spans="1:8">
      <c r="A192" s="625" t="str">
        <f t="shared" si="18"/>
        <v>Кий Трейдинг АД</v>
      </c>
      <c r="B192" s="625" t="str">
        <f t="shared" si="19"/>
        <v>831628356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Кий Трейдинг АД</v>
      </c>
      <c r="B193" s="625" t="str">
        <f t="shared" si="19"/>
        <v>831628356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Кий Трейдинг АД</v>
      </c>
      <c r="B194" s="625" t="str">
        <f t="shared" si="19"/>
        <v>831628356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0</v>
      </c>
    </row>
    <row r="195" spans="1:8">
      <c r="A195" s="625" t="str">
        <f t="shared" si="18"/>
        <v>Кий Трейдинг АД</v>
      </c>
      <c r="B195" s="625" t="str">
        <f t="shared" si="19"/>
        <v>831628356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Кий Трейдинг АД</v>
      </c>
      <c r="B196" s="625" t="str">
        <f t="shared" si="19"/>
        <v>831628356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Кий Трейдинг АД</v>
      </c>
      <c r="B197" s="625" t="str">
        <f t="shared" si="19"/>
        <v>831628356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Кий Трейдинг АД</v>
      </c>
      <c r="B198" s="625" t="str">
        <f t="shared" si="19"/>
        <v>831628356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Кий Трейдинг АД</v>
      </c>
      <c r="B199" s="625" t="str">
        <f t="shared" si="19"/>
        <v>831628356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Кий Трейдинг АД</v>
      </c>
      <c r="B200" s="625" t="str">
        <f t="shared" si="19"/>
        <v>831628356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Кий Трейдинг АД</v>
      </c>
      <c r="B201" s="625" t="str">
        <f t="shared" si="19"/>
        <v>831628356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Кий Трейдинг АД</v>
      </c>
      <c r="B202" s="625" t="str">
        <f t="shared" si="19"/>
        <v>831628356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0</v>
      </c>
    </row>
    <row r="203" spans="1:8">
      <c r="A203" s="625" t="str">
        <f t="shared" si="18"/>
        <v>Кий Трейдинг АД</v>
      </c>
      <c r="B203" s="625" t="str">
        <f t="shared" si="19"/>
        <v>831628356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350</v>
      </c>
    </row>
    <row r="204" spans="1:8">
      <c r="A204" s="625" t="str">
        <f t="shared" si="18"/>
        <v>Кий Трейдинг АД</v>
      </c>
      <c r="B204" s="625" t="str">
        <f t="shared" si="19"/>
        <v>831628356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Кий Трейдинг АД</v>
      </c>
      <c r="B205" s="625" t="str">
        <f t="shared" si="19"/>
        <v>831628356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0</v>
      </c>
    </row>
    <row r="206" spans="1:8">
      <c r="A206" s="625" t="str">
        <f t="shared" si="18"/>
        <v>Кий Трейдинг АД</v>
      </c>
      <c r="B206" s="625" t="str">
        <f t="shared" si="19"/>
        <v>831628356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0</v>
      </c>
    </row>
    <row r="207" spans="1:8">
      <c r="A207" s="625" t="str">
        <f t="shared" si="18"/>
        <v>Кий Трейдинг АД</v>
      </c>
      <c r="B207" s="625" t="str">
        <f t="shared" si="19"/>
        <v>831628356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-684</v>
      </c>
    </row>
    <row r="208" spans="1:8">
      <c r="A208" s="625" t="str">
        <f t="shared" si="18"/>
        <v>Кий Трейдинг АД</v>
      </c>
      <c r="B208" s="625" t="str">
        <f t="shared" si="19"/>
        <v>831628356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0</v>
      </c>
    </row>
    <row r="209" spans="1:8">
      <c r="A209" s="625" t="str">
        <f t="shared" si="18"/>
        <v>Кий Трейдинг АД</v>
      </c>
      <c r="B209" s="625" t="str">
        <f t="shared" si="19"/>
        <v>831628356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Кий Трейдинг АД</v>
      </c>
      <c r="B210" s="625" t="str">
        <f t="shared" si="19"/>
        <v>831628356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Кий Трейдинг АД</v>
      </c>
      <c r="B211" s="625" t="str">
        <f t="shared" si="19"/>
        <v>831628356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-334</v>
      </c>
    </row>
    <row r="212" spans="1:8">
      <c r="A212" s="625" t="str">
        <f t="shared" si="18"/>
        <v>Кий Трейдинг АД</v>
      </c>
      <c r="B212" s="625" t="str">
        <f t="shared" si="19"/>
        <v>831628356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-785</v>
      </c>
    </row>
    <row r="213" spans="1:8">
      <c r="A213" s="625" t="str">
        <f t="shared" si="18"/>
        <v>Кий Трейдинг АД</v>
      </c>
      <c r="B213" s="625" t="str">
        <f t="shared" si="19"/>
        <v>831628356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906</v>
      </c>
    </row>
    <row r="214" spans="1:8">
      <c r="A214" s="625" t="str">
        <f t="shared" si="18"/>
        <v>Кий Трейдинг АД</v>
      </c>
      <c r="B214" s="625" t="str">
        <f t="shared" si="19"/>
        <v>831628356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121</v>
      </c>
    </row>
    <row r="215" spans="1:8">
      <c r="A215" s="625" t="str">
        <f t="shared" si="18"/>
        <v>Кий Трейдинг АД</v>
      </c>
      <c r="B215" s="625" t="str">
        <f t="shared" si="19"/>
        <v>831628356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121</v>
      </c>
    </row>
    <row r="216" spans="1:8">
      <c r="A216" s="625" t="str">
        <f t="shared" si="18"/>
        <v>Кий Трейдинг АД</v>
      </c>
      <c r="B216" s="625" t="str">
        <f t="shared" si="19"/>
        <v>831628356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Кий Трейдинг АД</v>
      </c>
      <c r="B218" s="625" t="str">
        <f t="shared" ref="B218:B281" si="22">pdeBulstat</f>
        <v>831628356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794</v>
      </c>
    </row>
    <row r="219" spans="1:8">
      <c r="A219" s="625" t="str">
        <f t="shared" si="21"/>
        <v>Кий Трейдинг АД</v>
      </c>
      <c r="B219" s="625" t="str">
        <f t="shared" si="22"/>
        <v>831628356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Кий Трейдинг АД</v>
      </c>
      <c r="B220" s="625" t="str">
        <f t="shared" si="22"/>
        <v>831628356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Кий Трейдинг АД</v>
      </c>
      <c r="B221" s="625" t="str">
        <f t="shared" si="22"/>
        <v>831628356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Кий Трейдинг АД</v>
      </c>
      <c r="B222" s="625" t="str">
        <f t="shared" si="22"/>
        <v>831628356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794</v>
      </c>
    </row>
    <row r="223" spans="1:8">
      <c r="A223" s="625" t="str">
        <f t="shared" si="21"/>
        <v>Кий Трейдинг АД</v>
      </c>
      <c r="B223" s="625" t="str">
        <f t="shared" si="22"/>
        <v>831628356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Кий Трейдинг АД</v>
      </c>
      <c r="B224" s="625" t="str">
        <f t="shared" si="22"/>
        <v>831628356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Кий Трейдинг АД</v>
      </c>
      <c r="B225" s="625" t="str">
        <f t="shared" si="22"/>
        <v>831628356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Кий Трейдинг АД</v>
      </c>
      <c r="B226" s="625" t="str">
        <f t="shared" si="22"/>
        <v>831628356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Кий Трейдинг АД</v>
      </c>
      <c r="B227" s="625" t="str">
        <f t="shared" si="22"/>
        <v>831628356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Кий Трейдинг АД</v>
      </c>
      <c r="B228" s="625" t="str">
        <f t="shared" si="22"/>
        <v>831628356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Кий Трейдинг АД</v>
      </c>
      <c r="B229" s="625" t="str">
        <f t="shared" si="22"/>
        <v>831628356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Кий Трейдинг АД</v>
      </c>
      <c r="B230" s="625" t="str">
        <f t="shared" si="22"/>
        <v>831628356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Кий Трейдинг АД</v>
      </c>
      <c r="B231" s="625" t="str">
        <f t="shared" si="22"/>
        <v>831628356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Кий Трейдинг АД</v>
      </c>
      <c r="B232" s="625" t="str">
        <f t="shared" si="22"/>
        <v>831628356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Кий Трейдинг АД</v>
      </c>
      <c r="B233" s="625" t="str">
        <f t="shared" si="22"/>
        <v>831628356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Кий Трейдинг АД</v>
      </c>
      <c r="B234" s="625" t="str">
        <f t="shared" si="22"/>
        <v>831628356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Кий Трейдинг АД</v>
      </c>
      <c r="B235" s="625" t="str">
        <f t="shared" si="22"/>
        <v>831628356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350</v>
      </c>
    </row>
    <row r="236" spans="1:8">
      <c r="A236" s="625" t="str">
        <f t="shared" si="21"/>
        <v>Кий Трейдинг АД</v>
      </c>
      <c r="B236" s="625" t="str">
        <f t="shared" si="22"/>
        <v>831628356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1144</v>
      </c>
    </row>
    <row r="237" spans="1:8">
      <c r="A237" s="625" t="str">
        <f t="shared" si="21"/>
        <v>Кий Трейдинг АД</v>
      </c>
      <c r="B237" s="625" t="str">
        <f t="shared" si="22"/>
        <v>831628356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Кий Трейдинг АД</v>
      </c>
      <c r="B238" s="625" t="str">
        <f t="shared" si="22"/>
        <v>831628356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Кий Трейдинг АД</v>
      </c>
      <c r="B239" s="625" t="str">
        <f t="shared" si="22"/>
        <v>831628356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1144</v>
      </c>
    </row>
    <row r="240" spans="1:8">
      <c r="A240" s="625" t="str">
        <f t="shared" si="21"/>
        <v>Кий Трейдинг АД</v>
      </c>
      <c r="B240" s="625" t="str">
        <f t="shared" si="22"/>
        <v>831628356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Кий Трейдинг АД</v>
      </c>
      <c r="B241" s="625" t="str">
        <f t="shared" si="22"/>
        <v>831628356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Кий Трейдинг АД</v>
      </c>
      <c r="B242" s="625" t="str">
        <f t="shared" si="22"/>
        <v>831628356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Кий Трейдинг АД</v>
      </c>
      <c r="B243" s="625" t="str">
        <f t="shared" si="22"/>
        <v>831628356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Кий Трейдинг АД</v>
      </c>
      <c r="B244" s="625" t="str">
        <f t="shared" si="22"/>
        <v>831628356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Кий Трейдинг АД</v>
      </c>
      <c r="B245" s="625" t="str">
        <f t="shared" si="22"/>
        <v>831628356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Кий Трейдинг АД</v>
      </c>
      <c r="B246" s="625" t="str">
        <f t="shared" si="22"/>
        <v>831628356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Кий Трейдинг АД</v>
      </c>
      <c r="B247" s="625" t="str">
        <f t="shared" si="22"/>
        <v>831628356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Кий Трейдинг АД</v>
      </c>
      <c r="B248" s="625" t="str">
        <f t="shared" si="22"/>
        <v>831628356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Кий Трейдинг АД</v>
      </c>
      <c r="B249" s="625" t="str">
        <f t="shared" si="22"/>
        <v>831628356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Кий Трейдинг АД</v>
      </c>
      <c r="B250" s="625" t="str">
        <f t="shared" si="22"/>
        <v>831628356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Кий Трейдинг АД</v>
      </c>
      <c r="B251" s="625" t="str">
        <f t="shared" si="22"/>
        <v>831628356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Кий Трейдинг АД</v>
      </c>
      <c r="B252" s="625" t="str">
        <f t="shared" si="22"/>
        <v>831628356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Кий Трейдинг АД</v>
      </c>
      <c r="B253" s="625" t="str">
        <f t="shared" si="22"/>
        <v>831628356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Кий Трейдинг АД</v>
      </c>
      <c r="B254" s="625" t="str">
        <f t="shared" si="22"/>
        <v>831628356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Кий Трейдинг АД</v>
      </c>
      <c r="B255" s="625" t="str">
        <f t="shared" si="22"/>
        <v>831628356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Кий Трейдинг АД</v>
      </c>
      <c r="B256" s="625" t="str">
        <f t="shared" si="22"/>
        <v>831628356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Кий Трейдинг АД</v>
      </c>
      <c r="B257" s="625" t="str">
        <f t="shared" si="22"/>
        <v>831628356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Кий Трейдинг АД</v>
      </c>
      <c r="B258" s="625" t="str">
        <f t="shared" si="22"/>
        <v>831628356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Кий Трейдинг АД</v>
      </c>
      <c r="B259" s="625" t="str">
        <f t="shared" si="22"/>
        <v>831628356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Кий Трейдинг АД</v>
      </c>
      <c r="B260" s="625" t="str">
        <f t="shared" si="22"/>
        <v>831628356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Кий Трейдинг АД</v>
      </c>
      <c r="B261" s="625" t="str">
        <f t="shared" si="22"/>
        <v>831628356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Кий Трейдинг АД</v>
      </c>
      <c r="B262" s="625" t="str">
        <f t="shared" si="22"/>
        <v>831628356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Кий Трейдинг АД</v>
      </c>
      <c r="B263" s="625" t="str">
        <f t="shared" si="22"/>
        <v>831628356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Кий Трейдинг АД</v>
      </c>
      <c r="B264" s="625" t="str">
        <f t="shared" si="22"/>
        <v>831628356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Кий Трейдинг АД</v>
      </c>
      <c r="B265" s="625" t="str">
        <f t="shared" si="22"/>
        <v>831628356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Кий Трейдинг АД</v>
      </c>
      <c r="B266" s="625" t="str">
        <f t="shared" si="22"/>
        <v>831628356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Кий Трейдинг АД</v>
      </c>
      <c r="B267" s="625" t="str">
        <f t="shared" si="22"/>
        <v>831628356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Кий Трейдинг АД</v>
      </c>
      <c r="B268" s="625" t="str">
        <f t="shared" si="22"/>
        <v>831628356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Кий Трейдинг АД</v>
      </c>
      <c r="B269" s="625" t="str">
        <f t="shared" si="22"/>
        <v>831628356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Кий Трейдинг АД</v>
      </c>
      <c r="B270" s="625" t="str">
        <f t="shared" si="22"/>
        <v>831628356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Кий Трейдинг АД</v>
      </c>
      <c r="B271" s="625" t="str">
        <f t="shared" si="22"/>
        <v>831628356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Кий Трейдинг АД</v>
      </c>
      <c r="B272" s="625" t="str">
        <f t="shared" si="22"/>
        <v>831628356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Кий Трейдинг АД</v>
      </c>
      <c r="B273" s="625" t="str">
        <f t="shared" si="22"/>
        <v>831628356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Кий Трейдинг АД</v>
      </c>
      <c r="B274" s="625" t="str">
        <f t="shared" si="22"/>
        <v>831628356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Кий Трейдинг АД</v>
      </c>
      <c r="B275" s="625" t="str">
        <f t="shared" si="22"/>
        <v>831628356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Кий Трейдинг АД</v>
      </c>
      <c r="B276" s="625" t="str">
        <f t="shared" si="22"/>
        <v>831628356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Кий Трейдинг АД</v>
      </c>
      <c r="B277" s="625" t="str">
        <f t="shared" si="22"/>
        <v>831628356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Кий Трейдинг АД</v>
      </c>
      <c r="B278" s="625" t="str">
        <f t="shared" si="22"/>
        <v>831628356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Кий Трейдинг АД</v>
      </c>
      <c r="B279" s="625" t="str">
        <f t="shared" si="22"/>
        <v>831628356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Кий Трейдинг АД</v>
      </c>
      <c r="B280" s="625" t="str">
        <f t="shared" si="22"/>
        <v>831628356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Кий Трейдинг АД</v>
      </c>
      <c r="B281" s="625" t="str">
        <f t="shared" si="22"/>
        <v>831628356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Кий Трейдинг АД</v>
      </c>
      <c r="B282" s="625" t="str">
        <f t="shared" ref="B282:B345" si="25">pdeBulstat</f>
        <v>831628356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Кий Трейдинг АД</v>
      </c>
      <c r="B283" s="625" t="str">
        <f t="shared" si="25"/>
        <v>831628356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Кий Трейдинг АД</v>
      </c>
      <c r="B284" s="625" t="str">
        <f t="shared" si="25"/>
        <v>831628356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Кий Трейдинг АД</v>
      </c>
      <c r="B285" s="625" t="str">
        <f t="shared" si="25"/>
        <v>831628356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Кий Трейдинг АД</v>
      </c>
      <c r="B286" s="625" t="str">
        <f t="shared" si="25"/>
        <v>831628356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Кий Трейдинг АД</v>
      </c>
      <c r="B287" s="625" t="str">
        <f t="shared" si="25"/>
        <v>831628356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Кий Трейдинг АД</v>
      </c>
      <c r="B288" s="625" t="str">
        <f t="shared" si="25"/>
        <v>831628356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Кий Трейдинг АД</v>
      </c>
      <c r="B289" s="625" t="str">
        <f t="shared" si="25"/>
        <v>831628356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Кий Трейдинг АД</v>
      </c>
      <c r="B290" s="625" t="str">
        <f t="shared" si="25"/>
        <v>831628356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Кий Трейдинг АД</v>
      </c>
      <c r="B291" s="625" t="str">
        <f t="shared" si="25"/>
        <v>831628356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Кий Трейдинг АД</v>
      </c>
      <c r="B292" s="625" t="str">
        <f t="shared" si="25"/>
        <v>831628356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Кий Трейдинг АД</v>
      </c>
      <c r="B293" s="625" t="str">
        <f t="shared" si="25"/>
        <v>831628356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Кий Трейдинг АД</v>
      </c>
      <c r="B294" s="625" t="str">
        <f t="shared" si="25"/>
        <v>831628356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Кий Трейдинг АД</v>
      </c>
      <c r="B295" s="625" t="str">
        <f t="shared" si="25"/>
        <v>831628356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Кий Трейдинг АД</v>
      </c>
      <c r="B296" s="625" t="str">
        <f t="shared" si="25"/>
        <v>831628356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Кий Трейдинг АД</v>
      </c>
      <c r="B297" s="625" t="str">
        <f t="shared" si="25"/>
        <v>831628356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Кий Трейдинг АД</v>
      </c>
      <c r="B298" s="625" t="str">
        <f t="shared" si="25"/>
        <v>831628356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Кий Трейдинг АД</v>
      </c>
      <c r="B299" s="625" t="str">
        <f t="shared" si="25"/>
        <v>831628356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Кий Трейдинг АД</v>
      </c>
      <c r="B300" s="625" t="str">
        <f t="shared" si="25"/>
        <v>831628356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Кий Трейдинг АД</v>
      </c>
      <c r="B301" s="625" t="str">
        <f t="shared" si="25"/>
        <v>831628356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Кий Трейдинг АД</v>
      </c>
      <c r="B302" s="625" t="str">
        <f t="shared" si="25"/>
        <v>831628356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Кий Трейдинг АД</v>
      </c>
      <c r="B303" s="625" t="str">
        <f t="shared" si="25"/>
        <v>831628356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Кий Трейдинг АД</v>
      </c>
      <c r="B304" s="625" t="str">
        <f t="shared" si="25"/>
        <v>831628356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Кий Трейдинг АД</v>
      </c>
      <c r="B305" s="625" t="str">
        <f t="shared" si="25"/>
        <v>831628356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Кий Трейдинг АД</v>
      </c>
      <c r="B306" s="625" t="str">
        <f t="shared" si="25"/>
        <v>831628356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Кий Трейдинг АД</v>
      </c>
      <c r="B307" s="625" t="str">
        <f t="shared" si="25"/>
        <v>831628356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Кий Трейдинг АД</v>
      </c>
      <c r="B308" s="625" t="str">
        <f t="shared" si="25"/>
        <v>831628356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Кий Трейдинг АД</v>
      </c>
      <c r="B309" s="625" t="str">
        <f t="shared" si="25"/>
        <v>831628356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Кий Трейдинг АД</v>
      </c>
      <c r="B310" s="625" t="str">
        <f t="shared" si="25"/>
        <v>831628356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Кий Трейдинг АД</v>
      </c>
      <c r="B311" s="625" t="str">
        <f t="shared" si="25"/>
        <v>831628356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Кий Трейдинг АД</v>
      </c>
      <c r="B312" s="625" t="str">
        <f t="shared" si="25"/>
        <v>831628356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Кий Трейдинг АД</v>
      </c>
      <c r="B313" s="625" t="str">
        <f t="shared" si="25"/>
        <v>831628356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Кий Трейдинг АД</v>
      </c>
      <c r="B314" s="625" t="str">
        <f t="shared" si="25"/>
        <v>831628356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Кий Трейдинг АД</v>
      </c>
      <c r="B315" s="625" t="str">
        <f t="shared" si="25"/>
        <v>831628356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Кий Трейдинг АД</v>
      </c>
      <c r="B316" s="625" t="str">
        <f t="shared" si="25"/>
        <v>831628356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Кий Трейдинг АД</v>
      </c>
      <c r="B317" s="625" t="str">
        <f t="shared" si="25"/>
        <v>831628356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Кий Трейдинг АД</v>
      </c>
      <c r="B318" s="625" t="str">
        <f t="shared" si="25"/>
        <v>831628356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Кий Трейдинг АД</v>
      </c>
      <c r="B319" s="625" t="str">
        <f t="shared" si="25"/>
        <v>831628356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Кий Трейдинг АД</v>
      </c>
      <c r="B320" s="625" t="str">
        <f t="shared" si="25"/>
        <v>831628356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Кий Трейдинг АД</v>
      </c>
      <c r="B321" s="625" t="str">
        <f t="shared" si="25"/>
        <v>831628356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Кий Трейдинг АД</v>
      </c>
      <c r="B322" s="625" t="str">
        <f t="shared" si="25"/>
        <v>831628356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Кий Трейдинг АД</v>
      </c>
      <c r="B323" s="625" t="str">
        <f t="shared" si="25"/>
        <v>831628356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Кий Трейдинг АД</v>
      </c>
      <c r="B324" s="625" t="str">
        <f t="shared" si="25"/>
        <v>831628356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Кий Трейдинг АД</v>
      </c>
      <c r="B325" s="625" t="str">
        <f t="shared" si="25"/>
        <v>831628356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Кий Трейдинг АД</v>
      </c>
      <c r="B326" s="625" t="str">
        <f t="shared" si="25"/>
        <v>831628356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Кий Трейдинг АД</v>
      </c>
      <c r="B327" s="625" t="str">
        <f t="shared" si="25"/>
        <v>831628356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Кий Трейдинг АД</v>
      </c>
      <c r="B328" s="625" t="str">
        <f t="shared" si="25"/>
        <v>831628356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88</v>
      </c>
    </row>
    <row r="329" spans="1:8">
      <c r="A329" s="625" t="str">
        <f t="shared" si="24"/>
        <v>Кий Трейдинг АД</v>
      </c>
      <c r="B329" s="625" t="str">
        <f t="shared" si="25"/>
        <v>831628356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Кий Трейдинг АД</v>
      </c>
      <c r="B330" s="625" t="str">
        <f t="shared" si="25"/>
        <v>831628356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Кий Трейдинг АД</v>
      </c>
      <c r="B331" s="625" t="str">
        <f t="shared" si="25"/>
        <v>831628356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Кий Трейдинг АД</v>
      </c>
      <c r="B332" s="625" t="str">
        <f t="shared" si="25"/>
        <v>831628356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88</v>
      </c>
    </row>
    <row r="333" spans="1:8">
      <c r="A333" s="625" t="str">
        <f t="shared" si="24"/>
        <v>Кий Трейдинг АД</v>
      </c>
      <c r="B333" s="625" t="str">
        <f t="shared" si="25"/>
        <v>831628356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Кий Трейдинг АД</v>
      </c>
      <c r="B334" s="625" t="str">
        <f t="shared" si="25"/>
        <v>831628356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Кий Трейдинг АД</v>
      </c>
      <c r="B335" s="625" t="str">
        <f t="shared" si="25"/>
        <v>831628356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Кий Трейдинг АД</v>
      </c>
      <c r="B336" s="625" t="str">
        <f t="shared" si="25"/>
        <v>831628356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Кий Трейдинг АД</v>
      </c>
      <c r="B337" s="625" t="str">
        <f t="shared" si="25"/>
        <v>831628356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Кий Трейдинг АД</v>
      </c>
      <c r="B338" s="625" t="str">
        <f t="shared" si="25"/>
        <v>831628356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Кий Трейдинг АД</v>
      </c>
      <c r="B339" s="625" t="str">
        <f t="shared" si="25"/>
        <v>831628356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Кий Трейдинг АД</v>
      </c>
      <c r="B340" s="625" t="str">
        <f t="shared" si="25"/>
        <v>831628356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Кий Трейдинг АД</v>
      </c>
      <c r="B341" s="625" t="str">
        <f t="shared" si="25"/>
        <v>831628356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Кий Трейдинг АД</v>
      </c>
      <c r="B342" s="625" t="str">
        <f t="shared" si="25"/>
        <v>831628356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Кий Трейдинг АД</v>
      </c>
      <c r="B343" s="625" t="str">
        <f t="shared" si="25"/>
        <v>831628356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Кий Трейдинг АД</v>
      </c>
      <c r="B344" s="625" t="str">
        <f t="shared" si="25"/>
        <v>831628356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Кий Трейдинг АД</v>
      </c>
      <c r="B345" s="625" t="str">
        <f t="shared" si="25"/>
        <v>831628356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Кий Трейдинг АД</v>
      </c>
      <c r="B346" s="625" t="str">
        <f t="shared" ref="B346:B409" si="28">pdeBulstat</f>
        <v>831628356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88</v>
      </c>
    </row>
    <row r="347" spans="1:8">
      <c r="A347" s="625" t="str">
        <f t="shared" si="27"/>
        <v>Кий Трейдинг АД</v>
      </c>
      <c r="B347" s="625" t="str">
        <f t="shared" si="28"/>
        <v>831628356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Кий Трейдинг АД</v>
      </c>
      <c r="B348" s="625" t="str">
        <f t="shared" si="28"/>
        <v>831628356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Кий Трейдинг АД</v>
      </c>
      <c r="B349" s="625" t="str">
        <f t="shared" si="28"/>
        <v>831628356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88</v>
      </c>
    </row>
    <row r="350" spans="1:8">
      <c r="A350" s="625" t="str">
        <f t="shared" si="27"/>
        <v>Кий Трейдинг АД</v>
      </c>
      <c r="B350" s="625" t="str">
        <f t="shared" si="28"/>
        <v>831628356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198</v>
      </c>
    </row>
    <row r="351" spans="1:8">
      <c r="A351" s="625" t="str">
        <f t="shared" si="27"/>
        <v>Кий Трейдинг АД</v>
      </c>
      <c r="B351" s="625" t="str">
        <f t="shared" si="28"/>
        <v>831628356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Кий Трейдинг АД</v>
      </c>
      <c r="B352" s="625" t="str">
        <f t="shared" si="28"/>
        <v>831628356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Кий Трейдинг АД</v>
      </c>
      <c r="B353" s="625" t="str">
        <f t="shared" si="28"/>
        <v>831628356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Кий Трейдинг АД</v>
      </c>
      <c r="B354" s="625" t="str">
        <f t="shared" si="28"/>
        <v>831628356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198</v>
      </c>
    </row>
    <row r="355" spans="1:8">
      <c r="A355" s="625" t="str">
        <f t="shared" si="27"/>
        <v>Кий Трейдинг АД</v>
      </c>
      <c r="B355" s="625" t="str">
        <f t="shared" si="28"/>
        <v>831628356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228</v>
      </c>
    </row>
    <row r="356" spans="1:8">
      <c r="A356" s="625" t="str">
        <f t="shared" si="27"/>
        <v>Кий Трейдинг АД</v>
      </c>
      <c r="B356" s="625" t="str">
        <f t="shared" si="28"/>
        <v>831628356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Кий Трейдинг АД</v>
      </c>
      <c r="B357" s="625" t="str">
        <f t="shared" si="28"/>
        <v>831628356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Кий Трейдинг АД</v>
      </c>
      <c r="B358" s="625" t="str">
        <f t="shared" si="28"/>
        <v>831628356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Кий Трейдинг АД</v>
      </c>
      <c r="B359" s="625" t="str">
        <f t="shared" si="28"/>
        <v>831628356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Кий Трейдинг АД</v>
      </c>
      <c r="B360" s="625" t="str">
        <f t="shared" si="28"/>
        <v>831628356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Кий Трейдинг АД</v>
      </c>
      <c r="B361" s="625" t="str">
        <f t="shared" si="28"/>
        <v>831628356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Кий Трейдинг АД</v>
      </c>
      <c r="B362" s="625" t="str">
        <f t="shared" si="28"/>
        <v>831628356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Кий Трейдинг АД</v>
      </c>
      <c r="B363" s="625" t="str">
        <f t="shared" si="28"/>
        <v>831628356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Кий Трейдинг АД</v>
      </c>
      <c r="B364" s="625" t="str">
        <f t="shared" si="28"/>
        <v>831628356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Кий Трейдинг АД</v>
      </c>
      <c r="B365" s="625" t="str">
        <f t="shared" si="28"/>
        <v>831628356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Кий Трейдинг АД</v>
      </c>
      <c r="B366" s="625" t="str">
        <f t="shared" si="28"/>
        <v>831628356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Кий Трейдинг АД</v>
      </c>
      <c r="B367" s="625" t="str">
        <f t="shared" si="28"/>
        <v>831628356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Кий Трейдинг АД</v>
      </c>
      <c r="B368" s="625" t="str">
        <f t="shared" si="28"/>
        <v>831628356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426</v>
      </c>
    </row>
    <row r="369" spans="1:8">
      <c r="A369" s="625" t="str">
        <f t="shared" si="27"/>
        <v>Кий Трейдинг АД</v>
      </c>
      <c r="B369" s="625" t="str">
        <f t="shared" si="28"/>
        <v>831628356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Кий Трейдинг АД</v>
      </c>
      <c r="B370" s="625" t="str">
        <f t="shared" si="28"/>
        <v>831628356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Кий Трейдинг АД</v>
      </c>
      <c r="B371" s="625" t="str">
        <f t="shared" si="28"/>
        <v>831628356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426</v>
      </c>
    </row>
    <row r="372" spans="1:8">
      <c r="A372" s="625" t="str">
        <f t="shared" si="27"/>
        <v>Кий Трейдинг АД</v>
      </c>
      <c r="B372" s="625" t="str">
        <f t="shared" si="28"/>
        <v>831628356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-276</v>
      </c>
    </row>
    <row r="373" spans="1:8">
      <c r="A373" s="625" t="str">
        <f t="shared" si="27"/>
        <v>Кий Трейдинг АД</v>
      </c>
      <c r="B373" s="625" t="str">
        <f t="shared" si="28"/>
        <v>831628356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Кий Трейдинг АД</v>
      </c>
      <c r="B374" s="625" t="str">
        <f t="shared" si="28"/>
        <v>831628356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Кий Трейдинг АД</v>
      </c>
      <c r="B375" s="625" t="str">
        <f t="shared" si="28"/>
        <v>831628356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Кий Трейдинг АД</v>
      </c>
      <c r="B376" s="625" t="str">
        <f t="shared" si="28"/>
        <v>831628356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-276</v>
      </c>
    </row>
    <row r="377" spans="1:8">
      <c r="A377" s="625" t="str">
        <f t="shared" si="27"/>
        <v>Кий Трейдинг АД</v>
      </c>
      <c r="B377" s="625" t="str">
        <f t="shared" si="28"/>
        <v>831628356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Кий Трейдинг АД</v>
      </c>
      <c r="B378" s="625" t="str">
        <f t="shared" si="28"/>
        <v>831628356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Кий Трейдинг АД</v>
      </c>
      <c r="B379" s="625" t="str">
        <f t="shared" si="28"/>
        <v>831628356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Кий Трейдинг АД</v>
      </c>
      <c r="B380" s="625" t="str">
        <f t="shared" si="28"/>
        <v>831628356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Кий Трейдинг АД</v>
      </c>
      <c r="B381" s="625" t="str">
        <f t="shared" si="28"/>
        <v>831628356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Кий Трейдинг АД</v>
      </c>
      <c r="B382" s="625" t="str">
        <f t="shared" si="28"/>
        <v>831628356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Кий Трейдинг АД</v>
      </c>
      <c r="B383" s="625" t="str">
        <f t="shared" si="28"/>
        <v>831628356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Кий Трейдинг АД</v>
      </c>
      <c r="B384" s="625" t="str">
        <f t="shared" si="28"/>
        <v>831628356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Кий Трейдинг АД</v>
      </c>
      <c r="B385" s="625" t="str">
        <f t="shared" si="28"/>
        <v>831628356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Кий Трейдинг АД</v>
      </c>
      <c r="B386" s="625" t="str">
        <f t="shared" si="28"/>
        <v>831628356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Кий Трейдинг АД</v>
      </c>
      <c r="B387" s="625" t="str">
        <f t="shared" si="28"/>
        <v>831628356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Кий Трейдинг АД</v>
      </c>
      <c r="B388" s="625" t="str">
        <f t="shared" si="28"/>
        <v>831628356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Кий Трейдинг АД</v>
      </c>
      <c r="B389" s="625" t="str">
        <f t="shared" si="28"/>
        <v>831628356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Кий Трейдинг АД</v>
      </c>
      <c r="B390" s="625" t="str">
        <f t="shared" si="28"/>
        <v>831628356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-276</v>
      </c>
    </row>
    <row r="391" spans="1:8">
      <c r="A391" s="625" t="str">
        <f t="shared" si="27"/>
        <v>Кий Трейдинг АД</v>
      </c>
      <c r="B391" s="625" t="str">
        <f t="shared" si="28"/>
        <v>831628356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Кий Трейдинг АД</v>
      </c>
      <c r="B392" s="625" t="str">
        <f t="shared" si="28"/>
        <v>831628356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-31</v>
      </c>
    </row>
    <row r="393" spans="1:8">
      <c r="A393" s="625" t="str">
        <f t="shared" si="27"/>
        <v>Кий Трейдинг АД</v>
      </c>
      <c r="B393" s="625" t="str">
        <f t="shared" si="28"/>
        <v>831628356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-307</v>
      </c>
    </row>
    <row r="394" spans="1:8">
      <c r="A394" s="625" t="str">
        <f t="shared" si="27"/>
        <v>Кий Трейдинг АД</v>
      </c>
      <c r="B394" s="625" t="str">
        <f t="shared" si="28"/>
        <v>831628356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Кий Трейдинг АД</v>
      </c>
      <c r="B395" s="625" t="str">
        <f t="shared" si="28"/>
        <v>831628356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Кий Трейдинг АД</v>
      </c>
      <c r="B396" s="625" t="str">
        <f t="shared" si="28"/>
        <v>831628356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Кий Трейдинг АД</v>
      </c>
      <c r="B397" s="625" t="str">
        <f t="shared" si="28"/>
        <v>831628356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Кий Трейдинг АД</v>
      </c>
      <c r="B398" s="625" t="str">
        <f t="shared" si="28"/>
        <v>831628356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Кий Трейдинг АД</v>
      </c>
      <c r="B399" s="625" t="str">
        <f t="shared" si="28"/>
        <v>831628356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Кий Трейдинг АД</v>
      </c>
      <c r="B400" s="625" t="str">
        <f t="shared" si="28"/>
        <v>831628356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Кий Трейдинг АД</v>
      </c>
      <c r="B401" s="625" t="str">
        <f t="shared" si="28"/>
        <v>831628356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Кий Трейдинг АД</v>
      </c>
      <c r="B402" s="625" t="str">
        <f t="shared" si="28"/>
        <v>831628356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Кий Трейдинг АД</v>
      </c>
      <c r="B403" s="625" t="str">
        <f t="shared" si="28"/>
        <v>831628356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Кий Трейдинг АД</v>
      </c>
      <c r="B404" s="625" t="str">
        <f t="shared" si="28"/>
        <v>831628356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Кий Трейдинг АД</v>
      </c>
      <c r="B405" s="625" t="str">
        <f t="shared" si="28"/>
        <v>831628356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Кий Трейдинг АД</v>
      </c>
      <c r="B406" s="625" t="str">
        <f t="shared" si="28"/>
        <v>831628356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Кий Трейдинг АД</v>
      </c>
      <c r="B407" s="625" t="str">
        <f t="shared" si="28"/>
        <v>831628356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Кий Трейдинг АД</v>
      </c>
      <c r="B408" s="625" t="str">
        <f t="shared" si="28"/>
        <v>831628356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Кий Трейдинг АД</v>
      </c>
      <c r="B409" s="625" t="str">
        <f t="shared" si="28"/>
        <v>831628356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Кий Трейдинг АД</v>
      </c>
      <c r="B410" s="625" t="str">
        <f t="shared" ref="B410:B459" si="31">pdeBulstat</f>
        <v>831628356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Кий Трейдинг АД</v>
      </c>
      <c r="B411" s="625" t="str">
        <f t="shared" si="31"/>
        <v>831628356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Кий Трейдинг АД</v>
      </c>
      <c r="B412" s="625" t="str">
        <f t="shared" si="31"/>
        <v>831628356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Кий Трейдинг АД</v>
      </c>
      <c r="B413" s="625" t="str">
        <f t="shared" si="31"/>
        <v>831628356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Кий Трейдинг АД</v>
      </c>
      <c r="B414" s="625" t="str">
        <f t="shared" si="31"/>
        <v>831628356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Кий Трейдинг АД</v>
      </c>
      <c r="B415" s="625" t="str">
        <f t="shared" si="31"/>
        <v>831628356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Кий Трейдинг АД</v>
      </c>
      <c r="B416" s="625" t="str">
        <f t="shared" si="31"/>
        <v>831628356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804</v>
      </c>
    </row>
    <row r="417" spans="1:8">
      <c r="A417" s="625" t="str">
        <f t="shared" si="30"/>
        <v>Кий Трейдинг АД</v>
      </c>
      <c r="B417" s="625" t="str">
        <f t="shared" si="31"/>
        <v>831628356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Кий Трейдинг АД</v>
      </c>
      <c r="B418" s="625" t="str">
        <f t="shared" si="31"/>
        <v>831628356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Кий Трейдинг АД</v>
      </c>
      <c r="B419" s="625" t="str">
        <f t="shared" si="31"/>
        <v>831628356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Кий Трейдинг АД</v>
      </c>
      <c r="B420" s="625" t="str">
        <f t="shared" si="31"/>
        <v>831628356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804</v>
      </c>
    </row>
    <row r="421" spans="1:8">
      <c r="A421" s="625" t="str">
        <f t="shared" si="30"/>
        <v>Кий Трейдинг АД</v>
      </c>
      <c r="B421" s="625" t="str">
        <f t="shared" si="31"/>
        <v>831628356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228</v>
      </c>
    </row>
    <row r="422" spans="1:8">
      <c r="A422" s="625" t="str">
        <f t="shared" si="30"/>
        <v>Кий Трейдинг АД</v>
      </c>
      <c r="B422" s="625" t="str">
        <f t="shared" si="31"/>
        <v>831628356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Кий Трейдинг АД</v>
      </c>
      <c r="B423" s="625" t="str">
        <f t="shared" si="31"/>
        <v>831628356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Кий Трейдинг АД</v>
      </c>
      <c r="B424" s="625" t="str">
        <f t="shared" si="31"/>
        <v>831628356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Кий Трейдинг АД</v>
      </c>
      <c r="B425" s="625" t="str">
        <f t="shared" si="31"/>
        <v>831628356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Кий Трейдинг АД</v>
      </c>
      <c r="B426" s="625" t="str">
        <f t="shared" si="31"/>
        <v>831628356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Кий Трейдинг АД</v>
      </c>
      <c r="B427" s="625" t="str">
        <f t="shared" si="31"/>
        <v>831628356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Кий Трейдинг АД</v>
      </c>
      <c r="B428" s="625" t="str">
        <f t="shared" si="31"/>
        <v>831628356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Кий Трейдинг АД</v>
      </c>
      <c r="B429" s="625" t="str">
        <f t="shared" si="31"/>
        <v>831628356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Кий Трейдинг АД</v>
      </c>
      <c r="B430" s="625" t="str">
        <f t="shared" si="31"/>
        <v>831628356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Кий Трейдинг АД</v>
      </c>
      <c r="B431" s="625" t="str">
        <f t="shared" si="31"/>
        <v>831628356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Кий Трейдинг АД</v>
      </c>
      <c r="B432" s="625" t="str">
        <f t="shared" si="31"/>
        <v>831628356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Кий Трейдинг АД</v>
      </c>
      <c r="B433" s="625" t="str">
        <f t="shared" si="31"/>
        <v>831628356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350</v>
      </c>
    </row>
    <row r="434" spans="1:8">
      <c r="A434" s="625" t="str">
        <f t="shared" si="30"/>
        <v>Кий Трейдинг АД</v>
      </c>
      <c r="B434" s="625" t="str">
        <f t="shared" si="31"/>
        <v>831628356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1382</v>
      </c>
    </row>
    <row r="435" spans="1:8">
      <c r="A435" s="625" t="str">
        <f t="shared" si="30"/>
        <v>Кий Трейдинг АД</v>
      </c>
      <c r="B435" s="625" t="str">
        <f t="shared" si="31"/>
        <v>831628356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Кий Трейдинг АД</v>
      </c>
      <c r="B436" s="625" t="str">
        <f t="shared" si="31"/>
        <v>831628356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-31</v>
      </c>
    </row>
    <row r="437" spans="1:8">
      <c r="A437" s="625" t="str">
        <f t="shared" si="30"/>
        <v>Кий Трейдинг АД</v>
      </c>
      <c r="B437" s="625" t="str">
        <f t="shared" si="31"/>
        <v>831628356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1351</v>
      </c>
    </row>
    <row r="438" spans="1:8">
      <c r="A438" s="625" t="str">
        <f t="shared" si="30"/>
        <v>Кий Трейдинг АД</v>
      </c>
      <c r="B438" s="625" t="str">
        <f t="shared" si="31"/>
        <v>831628356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Кий Трейдинг АД</v>
      </c>
      <c r="B439" s="625" t="str">
        <f t="shared" si="31"/>
        <v>831628356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Кий Трейдинг АД</v>
      </c>
      <c r="B440" s="625" t="str">
        <f t="shared" si="31"/>
        <v>831628356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Кий Трейдинг АД</v>
      </c>
      <c r="B441" s="625" t="str">
        <f t="shared" si="31"/>
        <v>831628356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Кий Трейдинг АД</v>
      </c>
      <c r="B442" s="625" t="str">
        <f t="shared" si="31"/>
        <v>831628356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Кий Трейдинг АД</v>
      </c>
      <c r="B443" s="625" t="str">
        <f t="shared" si="31"/>
        <v>831628356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Кий Трейдинг АД</v>
      </c>
      <c r="B444" s="625" t="str">
        <f t="shared" si="31"/>
        <v>831628356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Кий Трейдинг АД</v>
      </c>
      <c r="B445" s="625" t="str">
        <f t="shared" si="31"/>
        <v>831628356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Кий Трейдинг АД</v>
      </c>
      <c r="B446" s="625" t="str">
        <f t="shared" si="31"/>
        <v>831628356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Кий Трейдинг АД</v>
      </c>
      <c r="B447" s="625" t="str">
        <f t="shared" si="31"/>
        <v>831628356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Кий Трейдинг АД</v>
      </c>
      <c r="B448" s="625" t="str">
        <f t="shared" si="31"/>
        <v>831628356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Кий Трейдинг АД</v>
      </c>
      <c r="B449" s="625" t="str">
        <f t="shared" si="31"/>
        <v>831628356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Кий Трейдинг АД</v>
      </c>
      <c r="B450" s="625" t="str">
        <f t="shared" si="31"/>
        <v>831628356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Кий Трейдинг АД</v>
      </c>
      <c r="B451" s="625" t="str">
        <f t="shared" si="31"/>
        <v>831628356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Кий Трейдинг АД</v>
      </c>
      <c r="B452" s="625" t="str">
        <f t="shared" si="31"/>
        <v>831628356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Кий Трейдинг АД</v>
      </c>
      <c r="B453" s="625" t="str">
        <f t="shared" si="31"/>
        <v>831628356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Кий Трейдинг АД</v>
      </c>
      <c r="B454" s="625" t="str">
        <f t="shared" si="31"/>
        <v>831628356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Кий Трейдинг АД</v>
      </c>
      <c r="B455" s="625" t="str">
        <f t="shared" si="31"/>
        <v>831628356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Кий Трейдинг АД</v>
      </c>
      <c r="B456" s="625" t="str">
        <f t="shared" si="31"/>
        <v>831628356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Кий Трейдинг АД</v>
      </c>
      <c r="B457" s="625" t="str">
        <f t="shared" si="31"/>
        <v>831628356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Кий Трейдинг АД</v>
      </c>
      <c r="B458" s="625" t="str">
        <f t="shared" si="31"/>
        <v>831628356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Кий Трейдинг АД</v>
      </c>
      <c r="B459" s="625" t="str">
        <f t="shared" si="31"/>
        <v>831628356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Кий Трейдинг АД</v>
      </c>
      <c r="B461" s="625" t="str">
        <f t="shared" ref="B461:B524" si="34">pdeBulstat</f>
        <v>831628356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Кий Трейдинг АД</v>
      </c>
      <c r="B462" s="625" t="str">
        <f t="shared" si="34"/>
        <v>831628356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Кий Трейдинг АД</v>
      </c>
      <c r="B463" s="625" t="str">
        <f t="shared" si="34"/>
        <v>831628356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Кий Трейдинг АД</v>
      </c>
      <c r="B464" s="625" t="str">
        <f t="shared" si="34"/>
        <v>831628356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Кий Трейдинг АД</v>
      </c>
      <c r="B465" s="625" t="str">
        <f t="shared" si="34"/>
        <v>831628356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Кий Трейдинг АД</v>
      </c>
      <c r="B466" s="625" t="str">
        <f t="shared" si="34"/>
        <v>831628356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0</v>
      </c>
    </row>
    <row r="467" spans="1:8">
      <c r="A467" s="625" t="str">
        <f t="shared" si="33"/>
        <v>Кий Трейдинг АД</v>
      </c>
      <c r="B467" s="625" t="str">
        <f t="shared" si="34"/>
        <v>831628356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Кий Трейдинг АД</v>
      </c>
      <c r="B468" s="625" t="str">
        <f t="shared" si="34"/>
        <v>831628356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Кий Трейдинг АД</v>
      </c>
      <c r="B469" s="625" t="str">
        <f t="shared" si="34"/>
        <v>831628356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0</v>
      </c>
    </row>
    <row r="470" spans="1:8">
      <c r="A470" s="625" t="str">
        <f t="shared" si="33"/>
        <v>Кий Трейдинг АД</v>
      </c>
      <c r="B470" s="625" t="str">
        <f t="shared" si="34"/>
        <v>831628356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384</v>
      </c>
    </row>
    <row r="471" spans="1:8">
      <c r="A471" s="625" t="str">
        <f t="shared" si="33"/>
        <v>Кий Трейдинг АД</v>
      </c>
      <c r="B471" s="625" t="str">
        <f t="shared" si="34"/>
        <v>831628356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Кий Трейдинг АД</v>
      </c>
      <c r="B472" s="625" t="str">
        <f t="shared" si="34"/>
        <v>831628356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Кий Трейдинг АД</v>
      </c>
      <c r="B473" s="625" t="str">
        <f t="shared" si="34"/>
        <v>831628356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Кий Трейдинг АД</v>
      </c>
      <c r="B474" s="625" t="str">
        <f t="shared" si="34"/>
        <v>831628356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Кий Трейдинг АД</v>
      </c>
      <c r="B475" s="625" t="str">
        <f t="shared" si="34"/>
        <v>831628356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Кий Трейдинг АД</v>
      </c>
      <c r="B476" s="625" t="str">
        <f t="shared" si="34"/>
        <v>831628356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Кий Трейдинг АД</v>
      </c>
      <c r="B477" s="625" t="str">
        <f t="shared" si="34"/>
        <v>831628356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7316</v>
      </c>
    </row>
    <row r="478" spans="1:8">
      <c r="A478" s="625" t="str">
        <f t="shared" si="33"/>
        <v>Кий Трейдинг АД</v>
      </c>
      <c r="B478" s="625" t="str">
        <f t="shared" si="34"/>
        <v>831628356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7316</v>
      </c>
    </row>
    <row r="479" spans="1:8">
      <c r="A479" s="625" t="str">
        <f t="shared" si="33"/>
        <v>Кий Трейдинг АД</v>
      </c>
      <c r="B479" s="625" t="str">
        <f t="shared" si="34"/>
        <v>831628356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Кий Трейдинг АД</v>
      </c>
      <c r="B480" s="625" t="str">
        <f t="shared" si="34"/>
        <v>831628356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Кий Трейдинг АД</v>
      </c>
      <c r="B481" s="625" t="str">
        <f t="shared" si="34"/>
        <v>831628356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Кий Трейдинг АД</v>
      </c>
      <c r="B482" s="625" t="str">
        <f t="shared" si="34"/>
        <v>831628356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Кий Трейдинг АД</v>
      </c>
      <c r="B483" s="625" t="str">
        <f t="shared" si="34"/>
        <v>831628356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Кий Трейдинг АД</v>
      </c>
      <c r="B484" s="625" t="str">
        <f t="shared" si="34"/>
        <v>831628356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Кий Трейдинг АД</v>
      </c>
      <c r="B485" s="625" t="str">
        <f t="shared" si="34"/>
        <v>831628356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Кий Трейдинг АД</v>
      </c>
      <c r="B486" s="625" t="str">
        <f t="shared" si="34"/>
        <v>831628356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Кий Трейдинг АД</v>
      </c>
      <c r="B487" s="625" t="str">
        <f t="shared" si="34"/>
        <v>831628356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Кий Трейдинг АД</v>
      </c>
      <c r="B488" s="625" t="str">
        <f t="shared" si="34"/>
        <v>831628356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7316</v>
      </c>
    </row>
    <row r="489" spans="1:8">
      <c r="A489" s="625" t="str">
        <f t="shared" si="33"/>
        <v>Кий Трейдинг АД</v>
      </c>
      <c r="B489" s="625" t="str">
        <f t="shared" si="34"/>
        <v>831628356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Кий Трейдинг АД</v>
      </c>
      <c r="B490" s="625" t="str">
        <f t="shared" si="34"/>
        <v>831628356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7700</v>
      </c>
    </row>
    <row r="491" spans="1:8">
      <c r="A491" s="625" t="str">
        <f t="shared" si="33"/>
        <v>Кий Трейдинг АД</v>
      </c>
      <c r="B491" s="625" t="str">
        <f t="shared" si="34"/>
        <v>831628356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Кий Трейдинг АД</v>
      </c>
      <c r="B492" s="625" t="str">
        <f t="shared" si="34"/>
        <v>831628356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Кий Трейдинг АД</v>
      </c>
      <c r="B493" s="625" t="str">
        <f t="shared" si="34"/>
        <v>831628356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Кий Трейдинг АД</v>
      </c>
      <c r="B494" s="625" t="str">
        <f t="shared" si="34"/>
        <v>831628356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Кий Трейдинг АД</v>
      </c>
      <c r="B495" s="625" t="str">
        <f t="shared" si="34"/>
        <v>831628356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Кий Трейдинг АД</v>
      </c>
      <c r="B496" s="625" t="str">
        <f t="shared" si="34"/>
        <v>831628356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Кий Трейдинг АД</v>
      </c>
      <c r="B497" s="625" t="str">
        <f t="shared" si="34"/>
        <v>831628356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Кий Трейдинг АД</v>
      </c>
      <c r="B498" s="625" t="str">
        <f t="shared" si="34"/>
        <v>831628356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Кий Трейдинг АД</v>
      </c>
      <c r="B499" s="625" t="str">
        <f t="shared" si="34"/>
        <v>831628356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Кий Трейдинг АД</v>
      </c>
      <c r="B500" s="625" t="str">
        <f t="shared" si="34"/>
        <v>831628356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Кий Трейдинг АД</v>
      </c>
      <c r="B501" s="625" t="str">
        <f t="shared" si="34"/>
        <v>831628356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Кий Трейдинг АД</v>
      </c>
      <c r="B502" s="625" t="str">
        <f t="shared" si="34"/>
        <v>831628356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Кий Трейдинг АД</v>
      </c>
      <c r="B503" s="625" t="str">
        <f t="shared" si="34"/>
        <v>831628356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Кий Трейдинг АД</v>
      </c>
      <c r="B504" s="625" t="str">
        <f t="shared" si="34"/>
        <v>831628356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Кий Трейдинг АД</v>
      </c>
      <c r="B505" s="625" t="str">
        <f t="shared" si="34"/>
        <v>831628356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Кий Трейдинг АД</v>
      </c>
      <c r="B506" s="625" t="str">
        <f t="shared" si="34"/>
        <v>831628356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Кий Трейдинг АД</v>
      </c>
      <c r="B507" s="625" t="str">
        <f t="shared" si="34"/>
        <v>831628356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Кий Трейдинг АД</v>
      </c>
      <c r="B508" s="625" t="str">
        <f t="shared" si="34"/>
        <v>831628356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Кий Трейдинг АД</v>
      </c>
      <c r="B509" s="625" t="str">
        <f t="shared" si="34"/>
        <v>831628356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Кий Трейдинг АД</v>
      </c>
      <c r="B510" s="625" t="str">
        <f t="shared" si="34"/>
        <v>831628356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Кий Трейдинг АД</v>
      </c>
      <c r="B511" s="625" t="str">
        <f t="shared" si="34"/>
        <v>831628356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Кий Трейдинг АД</v>
      </c>
      <c r="B512" s="625" t="str">
        <f t="shared" si="34"/>
        <v>831628356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Кий Трейдинг АД</v>
      </c>
      <c r="B513" s="625" t="str">
        <f t="shared" si="34"/>
        <v>831628356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Кий Трейдинг АД</v>
      </c>
      <c r="B514" s="625" t="str">
        <f t="shared" si="34"/>
        <v>831628356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Кий Трейдинг АД</v>
      </c>
      <c r="B515" s="625" t="str">
        <f t="shared" si="34"/>
        <v>831628356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Кий Трейдинг АД</v>
      </c>
      <c r="B516" s="625" t="str">
        <f t="shared" si="34"/>
        <v>831628356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Кий Трейдинг АД</v>
      </c>
      <c r="B517" s="625" t="str">
        <f t="shared" si="34"/>
        <v>831628356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Кий Трейдинг АД</v>
      </c>
      <c r="B518" s="625" t="str">
        <f t="shared" si="34"/>
        <v>831628356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Кий Трейдинг АД</v>
      </c>
      <c r="B519" s="625" t="str">
        <f t="shared" si="34"/>
        <v>831628356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Кий Трейдинг АД</v>
      </c>
      <c r="B520" s="625" t="str">
        <f t="shared" si="34"/>
        <v>831628356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Кий Трейдинг АД</v>
      </c>
      <c r="B521" s="625" t="str">
        <f t="shared" si="34"/>
        <v>831628356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Кий Трейдинг АД</v>
      </c>
      <c r="B522" s="625" t="str">
        <f t="shared" si="34"/>
        <v>831628356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Кий Трейдинг АД</v>
      </c>
      <c r="B523" s="625" t="str">
        <f t="shared" si="34"/>
        <v>831628356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Кий Трейдинг АД</v>
      </c>
      <c r="B524" s="625" t="str">
        <f t="shared" si="34"/>
        <v>831628356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Кий Трейдинг АД</v>
      </c>
      <c r="B525" s="625" t="str">
        <f t="shared" ref="B525:B588" si="37">pdeBulstat</f>
        <v>831628356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Кий Трейдинг АД</v>
      </c>
      <c r="B526" s="625" t="str">
        <f t="shared" si="37"/>
        <v>831628356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Кий Трейдинг АД</v>
      </c>
      <c r="B527" s="625" t="str">
        <f t="shared" si="37"/>
        <v>831628356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Кий Трейдинг АД</v>
      </c>
      <c r="B528" s="625" t="str">
        <f t="shared" si="37"/>
        <v>831628356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Кий Трейдинг АД</v>
      </c>
      <c r="B529" s="625" t="str">
        <f t="shared" si="37"/>
        <v>831628356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Кий Трейдинг АД</v>
      </c>
      <c r="B530" s="625" t="str">
        <f t="shared" si="37"/>
        <v>831628356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Кий Трейдинг АД</v>
      </c>
      <c r="B531" s="625" t="str">
        <f t="shared" si="37"/>
        <v>831628356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Кий Трейдинг АД</v>
      </c>
      <c r="B532" s="625" t="str">
        <f t="shared" si="37"/>
        <v>831628356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Кий Трейдинг АД</v>
      </c>
      <c r="B533" s="625" t="str">
        <f t="shared" si="37"/>
        <v>831628356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Кий Трейдинг АД</v>
      </c>
      <c r="B534" s="625" t="str">
        <f t="shared" si="37"/>
        <v>831628356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Кий Трейдинг АД</v>
      </c>
      <c r="B535" s="625" t="str">
        <f t="shared" si="37"/>
        <v>831628356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Кий Трейдинг АД</v>
      </c>
      <c r="B536" s="625" t="str">
        <f t="shared" si="37"/>
        <v>831628356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Кий Трейдинг АД</v>
      </c>
      <c r="B537" s="625" t="str">
        <f t="shared" si="37"/>
        <v>831628356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Кий Трейдинг АД</v>
      </c>
      <c r="B538" s="625" t="str">
        <f t="shared" si="37"/>
        <v>831628356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Кий Трейдинг АД</v>
      </c>
      <c r="B539" s="625" t="str">
        <f t="shared" si="37"/>
        <v>831628356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Кий Трейдинг АД</v>
      </c>
      <c r="B540" s="625" t="str">
        <f t="shared" si="37"/>
        <v>831628356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Кий Трейдинг АД</v>
      </c>
      <c r="B541" s="625" t="str">
        <f t="shared" si="37"/>
        <v>831628356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Кий Трейдинг АД</v>
      </c>
      <c r="B542" s="625" t="str">
        <f t="shared" si="37"/>
        <v>831628356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Кий Трейдинг АД</v>
      </c>
      <c r="B543" s="625" t="str">
        <f t="shared" si="37"/>
        <v>831628356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Кий Трейдинг АД</v>
      </c>
      <c r="B544" s="625" t="str">
        <f t="shared" si="37"/>
        <v>831628356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Кий Трейдинг АД</v>
      </c>
      <c r="B545" s="625" t="str">
        <f t="shared" si="37"/>
        <v>831628356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Кий Трейдинг АД</v>
      </c>
      <c r="B546" s="625" t="str">
        <f t="shared" si="37"/>
        <v>831628356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Кий Трейдинг АД</v>
      </c>
      <c r="B547" s="625" t="str">
        <f t="shared" si="37"/>
        <v>831628356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Кий Трейдинг АД</v>
      </c>
      <c r="B548" s="625" t="str">
        <f t="shared" si="37"/>
        <v>831628356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Кий Трейдинг АД</v>
      </c>
      <c r="B549" s="625" t="str">
        <f t="shared" si="37"/>
        <v>831628356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Кий Трейдинг АД</v>
      </c>
      <c r="B550" s="625" t="str">
        <f t="shared" si="37"/>
        <v>831628356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Кий Трейдинг АД</v>
      </c>
      <c r="B551" s="625" t="str">
        <f t="shared" si="37"/>
        <v>831628356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Кий Трейдинг АД</v>
      </c>
      <c r="B552" s="625" t="str">
        <f t="shared" si="37"/>
        <v>831628356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Кий Трейдинг АД</v>
      </c>
      <c r="B553" s="625" t="str">
        <f t="shared" si="37"/>
        <v>831628356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Кий Трейдинг АД</v>
      </c>
      <c r="B554" s="625" t="str">
        <f t="shared" si="37"/>
        <v>831628356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Кий Трейдинг АД</v>
      </c>
      <c r="B555" s="625" t="str">
        <f t="shared" si="37"/>
        <v>831628356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Кий Трейдинг АД</v>
      </c>
      <c r="B556" s="625" t="str">
        <f t="shared" si="37"/>
        <v>831628356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0</v>
      </c>
    </row>
    <row r="557" spans="1:8">
      <c r="A557" s="625" t="str">
        <f t="shared" si="36"/>
        <v>Кий Трейдинг АД</v>
      </c>
      <c r="B557" s="625" t="str">
        <f t="shared" si="37"/>
        <v>831628356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Кий Трейдинг АД</v>
      </c>
      <c r="B558" s="625" t="str">
        <f t="shared" si="37"/>
        <v>831628356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Кий Трейдинг АД</v>
      </c>
      <c r="B559" s="625" t="str">
        <f t="shared" si="37"/>
        <v>831628356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0</v>
      </c>
    </row>
    <row r="560" spans="1:8">
      <c r="A560" s="625" t="str">
        <f t="shared" si="36"/>
        <v>Кий Трейдинг АД</v>
      </c>
      <c r="B560" s="625" t="str">
        <f t="shared" si="37"/>
        <v>831628356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384</v>
      </c>
    </row>
    <row r="561" spans="1:8">
      <c r="A561" s="625" t="str">
        <f t="shared" si="36"/>
        <v>Кий Трейдинг АД</v>
      </c>
      <c r="B561" s="625" t="str">
        <f t="shared" si="37"/>
        <v>831628356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Кий Трейдинг АД</v>
      </c>
      <c r="B562" s="625" t="str">
        <f t="shared" si="37"/>
        <v>831628356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Кий Трейдинг АД</v>
      </c>
      <c r="B563" s="625" t="str">
        <f t="shared" si="37"/>
        <v>831628356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Кий Трейдинг АД</v>
      </c>
      <c r="B564" s="625" t="str">
        <f t="shared" si="37"/>
        <v>831628356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Кий Трейдинг АД</v>
      </c>
      <c r="B565" s="625" t="str">
        <f t="shared" si="37"/>
        <v>831628356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Кий Трейдинг АД</v>
      </c>
      <c r="B566" s="625" t="str">
        <f t="shared" si="37"/>
        <v>831628356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Кий Трейдинг АД</v>
      </c>
      <c r="B567" s="625" t="str">
        <f t="shared" si="37"/>
        <v>831628356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7316</v>
      </c>
    </row>
    <row r="568" spans="1:8">
      <c r="A568" s="625" t="str">
        <f t="shared" si="36"/>
        <v>Кий Трейдинг АД</v>
      </c>
      <c r="B568" s="625" t="str">
        <f t="shared" si="37"/>
        <v>831628356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7316</v>
      </c>
    </row>
    <row r="569" spans="1:8">
      <c r="A569" s="625" t="str">
        <f t="shared" si="36"/>
        <v>Кий Трейдинг АД</v>
      </c>
      <c r="B569" s="625" t="str">
        <f t="shared" si="37"/>
        <v>831628356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Кий Трейдинг АД</v>
      </c>
      <c r="B570" s="625" t="str">
        <f t="shared" si="37"/>
        <v>831628356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Кий Трейдинг АД</v>
      </c>
      <c r="B571" s="625" t="str">
        <f t="shared" si="37"/>
        <v>831628356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Кий Трейдинг АД</v>
      </c>
      <c r="B572" s="625" t="str">
        <f t="shared" si="37"/>
        <v>831628356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Кий Трейдинг АД</v>
      </c>
      <c r="B573" s="625" t="str">
        <f t="shared" si="37"/>
        <v>831628356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Кий Трейдинг АД</v>
      </c>
      <c r="B574" s="625" t="str">
        <f t="shared" si="37"/>
        <v>831628356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Кий Трейдинг АД</v>
      </c>
      <c r="B575" s="625" t="str">
        <f t="shared" si="37"/>
        <v>831628356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Кий Трейдинг АД</v>
      </c>
      <c r="B576" s="625" t="str">
        <f t="shared" si="37"/>
        <v>831628356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Кий Трейдинг АД</v>
      </c>
      <c r="B577" s="625" t="str">
        <f t="shared" si="37"/>
        <v>831628356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Кий Трейдинг АД</v>
      </c>
      <c r="B578" s="625" t="str">
        <f t="shared" si="37"/>
        <v>831628356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7316</v>
      </c>
    </row>
    <row r="579" spans="1:8">
      <c r="A579" s="625" t="str">
        <f t="shared" si="36"/>
        <v>Кий Трейдинг АД</v>
      </c>
      <c r="B579" s="625" t="str">
        <f t="shared" si="37"/>
        <v>831628356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Кий Трейдинг АД</v>
      </c>
      <c r="B580" s="625" t="str">
        <f t="shared" si="37"/>
        <v>831628356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7700</v>
      </c>
    </row>
    <row r="581" spans="1:8">
      <c r="A581" s="625" t="str">
        <f t="shared" si="36"/>
        <v>Кий Трейдинг АД</v>
      </c>
      <c r="B581" s="625" t="str">
        <f t="shared" si="37"/>
        <v>831628356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Кий Трейдинг АД</v>
      </c>
      <c r="B582" s="625" t="str">
        <f t="shared" si="37"/>
        <v>831628356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Кий Трейдинг АД</v>
      </c>
      <c r="B583" s="625" t="str">
        <f t="shared" si="37"/>
        <v>831628356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Кий Трейдинг АД</v>
      </c>
      <c r="B584" s="625" t="str">
        <f t="shared" si="37"/>
        <v>831628356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Кий Трейдинг АД</v>
      </c>
      <c r="B585" s="625" t="str">
        <f t="shared" si="37"/>
        <v>831628356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Кий Трейдинг АД</v>
      </c>
      <c r="B586" s="625" t="str">
        <f t="shared" si="37"/>
        <v>831628356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Кий Трейдинг АД</v>
      </c>
      <c r="B587" s="625" t="str">
        <f t="shared" si="37"/>
        <v>831628356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Кий Трейдинг АД</v>
      </c>
      <c r="B588" s="625" t="str">
        <f t="shared" si="37"/>
        <v>831628356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Кий Трейдинг АД</v>
      </c>
      <c r="B589" s="625" t="str">
        <f t="shared" ref="B589:B652" si="40">pdeBulstat</f>
        <v>831628356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Кий Трейдинг АД</v>
      </c>
      <c r="B590" s="625" t="str">
        <f t="shared" si="40"/>
        <v>831628356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Кий Трейдинг АД</v>
      </c>
      <c r="B591" s="625" t="str">
        <f t="shared" si="40"/>
        <v>831628356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Кий Трейдинг АД</v>
      </c>
      <c r="B592" s="625" t="str">
        <f t="shared" si="40"/>
        <v>831628356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Кий Трейдинг АД</v>
      </c>
      <c r="B593" s="625" t="str">
        <f t="shared" si="40"/>
        <v>831628356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Кий Трейдинг АД</v>
      </c>
      <c r="B594" s="625" t="str">
        <f t="shared" si="40"/>
        <v>831628356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Кий Трейдинг АД</v>
      </c>
      <c r="B595" s="625" t="str">
        <f t="shared" si="40"/>
        <v>831628356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Кий Трейдинг АД</v>
      </c>
      <c r="B596" s="625" t="str">
        <f t="shared" si="40"/>
        <v>831628356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Кий Трейдинг АД</v>
      </c>
      <c r="B597" s="625" t="str">
        <f t="shared" si="40"/>
        <v>831628356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Кий Трейдинг АД</v>
      </c>
      <c r="B598" s="625" t="str">
        <f t="shared" si="40"/>
        <v>831628356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Кий Трейдинг АД</v>
      </c>
      <c r="B599" s="625" t="str">
        <f t="shared" si="40"/>
        <v>831628356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Кий Трейдинг АД</v>
      </c>
      <c r="B600" s="625" t="str">
        <f t="shared" si="40"/>
        <v>831628356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Кий Трейдинг АД</v>
      </c>
      <c r="B601" s="625" t="str">
        <f t="shared" si="40"/>
        <v>831628356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Кий Трейдинг АД</v>
      </c>
      <c r="B602" s="625" t="str">
        <f t="shared" si="40"/>
        <v>831628356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Кий Трейдинг АД</v>
      </c>
      <c r="B603" s="625" t="str">
        <f t="shared" si="40"/>
        <v>831628356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Кий Трейдинг АД</v>
      </c>
      <c r="B604" s="625" t="str">
        <f t="shared" si="40"/>
        <v>831628356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Кий Трейдинг АД</v>
      </c>
      <c r="B605" s="625" t="str">
        <f t="shared" si="40"/>
        <v>831628356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Кий Трейдинг АД</v>
      </c>
      <c r="B606" s="625" t="str">
        <f t="shared" si="40"/>
        <v>831628356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Кий Трейдинг АД</v>
      </c>
      <c r="B607" s="625" t="str">
        <f t="shared" si="40"/>
        <v>831628356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Кий Трейдинг АД</v>
      </c>
      <c r="B608" s="625" t="str">
        <f t="shared" si="40"/>
        <v>831628356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Кий Трейдинг АД</v>
      </c>
      <c r="B609" s="625" t="str">
        <f t="shared" si="40"/>
        <v>831628356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Кий Трейдинг АД</v>
      </c>
      <c r="B610" s="625" t="str">
        <f t="shared" si="40"/>
        <v>831628356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Кий Трейдинг АД</v>
      </c>
      <c r="B611" s="625" t="str">
        <f t="shared" si="40"/>
        <v>831628356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Кий Трейдинг АД</v>
      </c>
      <c r="B612" s="625" t="str">
        <f t="shared" si="40"/>
        <v>831628356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Кий Трейдинг АД</v>
      </c>
      <c r="B613" s="625" t="str">
        <f t="shared" si="40"/>
        <v>831628356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Кий Трейдинг АД</v>
      </c>
      <c r="B614" s="625" t="str">
        <f t="shared" si="40"/>
        <v>831628356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Кий Трейдинг АД</v>
      </c>
      <c r="B615" s="625" t="str">
        <f t="shared" si="40"/>
        <v>831628356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Кий Трейдинг АД</v>
      </c>
      <c r="B616" s="625" t="str">
        <f t="shared" si="40"/>
        <v>831628356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Кий Трейдинг АД</v>
      </c>
      <c r="B617" s="625" t="str">
        <f t="shared" si="40"/>
        <v>831628356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Кий Трейдинг АД</v>
      </c>
      <c r="B618" s="625" t="str">
        <f t="shared" si="40"/>
        <v>831628356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Кий Трейдинг АД</v>
      </c>
      <c r="B619" s="625" t="str">
        <f t="shared" si="40"/>
        <v>831628356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Кий Трейдинг АД</v>
      </c>
      <c r="B620" s="625" t="str">
        <f t="shared" si="40"/>
        <v>831628356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Кий Трейдинг АД</v>
      </c>
      <c r="B621" s="625" t="str">
        <f t="shared" si="40"/>
        <v>831628356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Кий Трейдинг АД</v>
      </c>
      <c r="B622" s="625" t="str">
        <f t="shared" si="40"/>
        <v>831628356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Кий Трейдинг АД</v>
      </c>
      <c r="B623" s="625" t="str">
        <f t="shared" si="40"/>
        <v>831628356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Кий Трейдинг АД</v>
      </c>
      <c r="B624" s="625" t="str">
        <f t="shared" si="40"/>
        <v>831628356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Кий Трейдинг АД</v>
      </c>
      <c r="B625" s="625" t="str">
        <f t="shared" si="40"/>
        <v>831628356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Кий Трейдинг АД</v>
      </c>
      <c r="B626" s="625" t="str">
        <f t="shared" si="40"/>
        <v>831628356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Кий Трейдинг АД</v>
      </c>
      <c r="B627" s="625" t="str">
        <f t="shared" si="40"/>
        <v>831628356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Кий Трейдинг АД</v>
      </c>
      <c r="B628" s="625" t="str">
        <f t="shared" si="40"/>
        <v>831628356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Кий Трейдинг АД</v>
      </c>
      <c r="B629" s="625" t="str">
        <f t="shared" si="40"/>
        <v>831628356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Кий Трейдинг АД</v>
      </c>
      <c r="B630" s="625" t="str">
        <f t="shared" si="40"/>
        <v>831628356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Кий Трейдинг АД</v>
      </c>
      <c r="B631" s="625" t="str">
        <f t="shared" si="40"/>
        <v>831628356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Кий Трейдинг АД</v>
      </c>
      <c r="B632" s="625" t="str">
        <f t="shared" si="40"/>
        <v>831628356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Кий Трейдинг АД</v>
      </c>
      <c r="B633" s="625" t="str">
        <f t="shared" si="40"/>
        <v>831628356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Кий Трейдинг АД</v>
      </c>
      <c r="B634" s="625" t="str">
        <f t="shared" si="40"/>
        <v>831628356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Кий Трейдинг АД</v>
      </c>
      <c r="B635" s="625" t="str">
        <f t="shared" si="40"/>
        <v>831628356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Кий Трейдинг АД</v>
      </c>
      <c r="B636" s="625" t="str">
        <f t="shared" si="40"/>
        <v>831628356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Кий Трейдинг АД</v>
      </c>
      <c r="B637" s="625" t="str">
        <f t="shared" si="40"/>
        <v>831628356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Кий Трейдинг АД</v>
      </c>
      <c r="B638" s="625" t="str">
        <f t="shared" si="40"/>
        <v>831628356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Кий Трейдинг АД</v>
      </c>
      <c r="B639" s="625" t="str">
        <f t="shared" si="40"/>
        <v>831628356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Кий Трейдинг АД</v>
      </c>
      <c r="B640" s="625" t="str">
        <f t="shared" si="40"/>
        <v>831628356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Кий Трейдинг АД</v>
      </c>
      <c r="B641" s="625" t="str">
        <f t="shared" si="40"/>
        <v>831628356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Кий Трейдинг АД</v>
      </c>
      <c r="B642" s="625" t="str">
        <f t="shared" si="40"/>
        <v>831628356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Кий Трейдинг АД</v>
      </c>
      <c r="B643" s="625" t="str">
        <f t="shared" si="40"/>
        <v>831628356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Кий Трейдинг АД</v>
      </c>
      <c r="B644" s="625" t="str">
        <f t="shared" si="40"/>
        <v>831628356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Кий Трейдинг АД</v>
      </c>
      <c r="B645" s="625" t="str">
        <f t="shared" si="40"/>
        <v>831628356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Кий Трейдинг АД</v>
      </c>
      <c r="B646" s="625" t="str">
        <f t="shared" si="40"/>
        <v>831628356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0</v>
      </c>
    </row>
    <row r="647" spans="1:8">
      <c r="A647" s="625" t="str">
        <f t="shared" si="39"/>
        <v>Кий Трейдинг АД</v>
      </c>
      <c r="B647" s="625" t="str">
        <f t="shared" si="40"/>
        <v>831628356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Кий Трейдинг АД</v>
      </c>
      <c r="B648" s="625" t="str">
        <f t="shared" si="40"/>
        <v>831628356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Кий Трейдинг АД</v>
      </c>
      <c r="B649" s="625" t="str">
        <f t="shared" si="40"/>
        <v>831628356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0</v>
      </c>
    </row>
    <row r="650" spans="1:8">
      <c r="A650" s="625" t="str">
        <f t="shared" si="39"/>
        <v>Кий Трейдинг АД</v>
      </c>
      <c r="B650" s="625" t="str">
        <f t="shared" si="40"/>
        <v>831628356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384</v>
      </c>
    </row>
    <row r="651" spans="1:8">
      <c r="A651" s="625" t="str">
        <f t="shared" si="39"/>
        <v>Кий Трейдинг АД</v>
      </c>
      <c r="B651" s="625" t="str">
        <f t="shared" si="40"/>
        <v>831628356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Кий Трейдинг АД</v>
      </c>
      <c r="B652" s="625" t="str">
        <f t="shared" si="40"/>
        <v>831628356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Кий Трейдинг АД</v>
      </c>
      <c r="B653" s="625" t="str">
        <f t="shared" ref="B653:B716" si="43">pdeBulstat</f>
        <v>831628356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Кий Трейдинг АД</v>
      </c>
      <c r="B654" s="625" t="str">
        <f t="shared" si="43"/>
        <v>831628356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Кий Трейдинг АД</v>
      </c>
      <c r="B655" s="625" t="str">
        <f t="shared" si="43"/>
        <v>831628356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Кий Трейдинг АД</v>
      </c>
      <c r="B656" s="625" t="str">
        <f t="shared" si="43"/>
        <v>831628356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Кий Трейдинг АД</v>
      </c>
      <c r="B657" s="625" t="str">
        <f t="shared" si="43"/>
        <v>831628356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7316</v>
      </c>
    </row>
    <row r="658" spans="1:8">
      <c r="A658" s="625" t="str">
        <f t="shared" si="42"/>
        <v>Кий Трейдинг АД</v>
      </c>
      <c r="B658" s="625" t="str">
        <f t="shared" si="43"/>
        <v>831628356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7316</v>
      </c>
    </row>
    <row r="659" spans="1:8">
      <c r="A659" s="625" t="str">
        <f t="shared" si="42"/>
        <v>Кий Трейдинг АД</v>
      </c>
      <c r="B659" s="625" t="str">
        <f t="shared" si="43"/>
        <v>831628356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Кий Трейдинг АД</v>
      </c>
      <c r="B660" s="625" t="str">
        <f t="shared" si="43"/>
        <v>831628356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Кий Трейдинг АД</v>
      </c>
      <c r="B661" s="625" t="str">
        <f t="shared" si="43"/>
        <v>831628356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Кий Трейдинг АД</v>
      </c>
      <c r="B662" s="625" t="str">
        <f t="shared" si="43"/>
        <v>831628356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Кий Трейдинг АД</v>
      </c>
      <c r="B663" s="625" t="str">
        <f t="shared" si="43"/>
        <v>831628356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Кий Трейдинг АД</v>
      </c>
      <c r="B664" s="625" t="str">
        <f t="shared" si="43"/>
        <v>831628356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Кий Трейдинг АД</v>
      </c>
      <c r="B665" s="625" t="str">
        <f t="shared" si="43"/>
        <v>831628356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Кий Трейдинг АД</v>
      </c>
      <c r="B666" s="625" t="str">
        <f t="shared" si="43"/>
        <v>831628356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Кий Трейдинг АД</v>
      </c>
      <c r="B667" s="625" t="str">
        <f t="shared" si="43"/>
        <v>831628356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Кий Трейдинг АД</v>
      </c>
      <c r="B668" s="625" t="str">
        <f t="shared" si="43"/>
        <v>831628356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7316</v>
      </c>
    </row>
    <row r="669" spans="1:8">
      <c r="A669" s="625" t="str">
        <f t="shared" si="42"/>
        <v>Кий Трейдинг АД</v>
      </c>
      <c r="B669" s="625" t="str">
        <f t="shared" si="43"/>
        <v>831628356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Кий Трейдинг АД</v>
      </c>
      <c r="B670" s="625" t="str">
        <f t="shared" si="43"/>
        <v>831628356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7700</v>
      </c>
    </row>
    <row r="671" spans="1:8">
      <c r="A671" s="625" t="str">
        <f t="shared" si="42"/>
        <v>Кий Трейдинг АД</v>
      </c>
      <c r="B671" s="625" t="str">
        <f t="shared" si="43"/>
        <v>831628356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Кий Трейдинг АД</v>
      </c>
      <c r="B672" s="625" t="str">
        <f t="shared" si="43"/>
        <v>831628356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Кий Трейдинг АД</v>
      </c>
      <c r="B673" s="625" t="str">
        <f t="shared" si="43"/>
        <v>831628356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Кий Трейдинг АД</v>
      </c>
      <c r="B674" s="625" t="str">
        <f t="shared" si="43"/>
        <v>831628356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Кий Трейдинг АД</v>
      </c>
      <c r="B675" s="625" t="str">
        <f t="shared" si="43"/>
        <v>831628356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Кий Трейдинг АД</v>
      </c>
      <c r="B676" s="625" t="str">
        <f t="shared" si="43"/>
        <v>831628356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0</v>
      </c>
    </row>
    <row r="677" spans="1:8">
      <c r="A677" s="625" t="str">
        <f t="shared" si="42"/>
        <v>Кий Трейдинг АД</v>
      </c>
      <c r="B677" s="625" t="str">
        <f t="shared" si="43"/>
        <v>831628356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Кий Трейдинг АД</v>
      </c>
      <c r="B678" s="625" t="str">
        <f t="shared" si="43"/>
        <v>831628356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Кий Трейдинг АД</v>
      </c>
      <c r="B679" s="625" t="str">
        <f t="shared" si="43"/>
        <v>831628356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0</v>
      </c>
    </row>
    <row r="680" spans="1:8">
      <c r="A680" s="625" t="str">
        <f t="shared" si="42"/>
        <v>Кий Трейдинг АД</v>
      </c>
      <c r="B680" s="625" t="str">
        <f t="shared" si="43"/>
        <v>831628356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347</v>
      </c>
    </row>
    <row r="681" spans="1:8">
      <c r="A681" s="625" t="str">
        <f t="shared" si="42"/>
        <v>Кий Трейдинг АД</v>
      </c>
      <c r="B681" s="625" t="str">
        <f t="shared" si="43"/>
        <v>831628356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Кий Трейдинг АД</v>
      </c>
      <c r="B682" s="625" t="str">
        <f t="shared" si="43"/>
        <v>831628356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Кий Трейдинг АД</v>
      </c>
      <c r="B683" s="625" t="str">
        <f t="shared" si="43"/>
        <v>831628356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Кий Трейдинг АД</v>
      </c>
      <c r="B684" s="625" t="str">
        <f t="shared" si="43"/>
        <v>831628356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Кий Трейдинг АД</v>
      </c>
      <c r="B685" s="625" t="str">
        <f t="shared" si="43"/>
        <v>831628356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Кий Трейдинг АД</v>
      </c>
      <c r="B686" s="625" t="str">
        <f t="shared" si="43"/>
        <v>831628356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Кий Трейдинг АД</v>
      </c>
      <c r="B687" s="625" t="str">
        <f t="shared" si="43"/>
        <v>831628356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Кий Трейдинг АД</v>
      </c>
      <c r="B688" s="625" t="str">
        <f t="shared" si="43"/>
        <v>831628356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Кий Трейдинг АД</v>
      </c>
      <c r="B689" s="625" t="str">
        <f t="shared" si="43"/>
        <v>831628356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Кий Трейдинг АД</v>
      </c>
      <c r="B690" s="625" t="str">
        <f t="shared" si="43"/>
        <v>831628356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Кий Трейдинг АД</v>
      </c>
      <c r="B691" s="625" t="str">
        <f t="shared" si="43"/>
        <v>831628356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Кий Трейдинг АД</v>
      </c>
      <c r="B692" s="625" t="str">
        <f t="shared" si="43"/>
        <v>831628356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Кий Трейдинг АД</v>
      </c>
      <c r="B693" s="625" t="str">
        <f t="shared" si="43"/>
        <v>831628356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Кий Трейдинг АД</v>
      </c>
      <c r="B694" s="625" t="str">
        <f t="shared" si="43"/>
        <v>831628356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Кий Трейдинг АД</v>
      </c>
      <c r="B695" s="625" t="str">
        <f t="shared" si="43"/>
        <v>831628356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Кий Трейдинг АД</v>
      </c>
      <c r="B696" s="625" t="str">
        <f t="shared" si="43"/>
        <v>831628356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Кий Трейдинг АД</v>
      </c>
      <c r="B697" s="625" t="str">
        <f t="shared" si="43"/>
        <v>831628356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Кий Трейдинг АД</v>
      </c>
      <c r="B698" s="625" t="str">
        <f t="shared" si="43"/>
        <v>831628356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Кий Трейдинг АД</v>
      </c>
      <c r="B699" s="625" t="str">
        <f t="shared" si="43"/>
        <v>831628356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Кий Трейдинг АД</v>
      </c>
      <c r="B700" s="625" t="str">
        <f t="shared" si="43"/>
        <v>831628356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347</v>
      </c>
    </row>
    <row r="701" spans="1:8">
      <c r="A701" s="625" t="str">
        <f t="shared" si="42"/>
        <v>Кий Трейдинг АД</v>
      </c>
      <c r="B701" s="625" t="str">
        <f t="shared" si="43"/>
        <v>831628356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Кий Трейдинг АД</v>
      </c>
      <c r="B702" s="625" t="str">
        <f t="shared" si="43"/>
        <v>831628356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Кий Трейдинг АД</v>
      </c>
      <c r="B703" s="625" t="str">
        <f t="shared" si="43"/>
        <v>831628356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Кий Трейдинг АД</v>
      </c>
      <c r="B704" s="625" t="str">
        <f t="shared" si="43"/>
        <v>831628356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Кий Трейдинг АД</v>
      </c>
      <c r="B705" s="625" t="str">
        <f t="shared" si="43"/>
        <v>831628356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Кий Трейдинг АД</v>
      </c>
      <c r="B706" s="625" t="str">
        <f t="shared" si="43"/>
        <v>831628356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0</v>
      </c>
    </row>
    <row r="707" spans="1:8">
      <c r="A707" s="625" t="str">
        <f t="shared" si="42"/>
        <v>Кий Трейдинг АД</v>
      </c>
      <c r="B707" s="625" t="str">
        <f t="shared" si="43"/>
        <v>831628356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Кий Трейдинг АД</v>
      </c>
      <c r="B708" s="625" t="str">
        <f t="shared" si="43"/>
        <v>831628356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Кий Трейдинг АД</v>
      </c>
      <c r="B709" s="625" t="str">
        <f t="shared" si="43"/>
        <v>831628356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0</v>
      </c>
    </row>
    <row r="710" spans="1:8">
      <c r="A710" s="625" t="str">
        <f t="shared" si="42"/>
        <v>Кий Трейдинг АД</v>
      </c>
      <c r="B710" s="625" t="str">
        <f t="shared" si="43"/>
        <v>831628356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4</v>
      </c>
    </row>
    <row r="711" spans="1:8">
      <c r="A711" s="625" t="str">
        <f t="shared" si="42"/>
        <v>Кий Трейдинг АД</v>
      </c>
      <c r="B711" s="625" t="str">
        <f t="shared" si="43"/>
        <v>831628356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Кий Трейдинг АД</v>
      </c>
      <c r="B712" s="625" t="str">
        <f t="shared" si="43"/>
        <v>831628356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Кий Трейдинг АД</v>
      </c>
      <c r="B713" s="625" t="str">
        <f t="shared" si="43"/>
        <v>831628356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Кий Трейдинг АД</v>
      </c>
      <c r="B714" s="625" t="str">
        <f t="shared" si="43"/>
        <v>831628356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Кий Трейдинг АД</v>
      </c>
      <c r="B715" s="625" t="str">
        <f t="shared" si="43"/>
        <v>831628356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Кий Трейдинг АД</v>
      </c>
      <c r="B716" s="625" t="str">
        <f t="shared" si="43"/>
        <v>831628356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Кий Трейдинг АД</v>
      </c>
      <c r="B717" s="625" t="str">
        <f t="shared" ref="B717:B780" si="46">pdeBulstat</f>
        <v>831628356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Кий Трейдинг АД</v>
      </c>
      <c r="B718" s="625" t="str">
        <f t="shared" si="46"/>
        <v>831628356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Кий Трейдинг АД</v>
      </c>
      <c r="B719" s="625" t="str">
        <f t="shared" si="46"/>
        <v>831628356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Кий Трейдинг АД</v>
      </c>
      <c r="B720" s="625" t="str">
        <f t="shared" si="46"/>
        <v>831628356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Кий Трейдинг АД</v>
      </c>
      <c r="B721" s="625" t="str">
        <f t="shared" si="46"/>
        <v>831628356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Кий Трейдинг АД</v>
      </c>
      <c r="B722" s="625" t="str">
        <f t="shared" si="46"/>
        <v>831628356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Кий Трейдинг АД</v>
      </c>
      <c r="B723" s="625" t="str">
        <f t="shared" si="46"/>
        <v>831628356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Кий Трейдинг АД</v>
      </c>
      <c r="B724" s="625" t="str">
        <f t="shared" si="46"/>
        <v>831628356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Кий Трейдинг АД</v>
      </c>
      <c r="B725" s="625" t="str">
        <f t="shared" si="46"/>
        <v>831628356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Кий Трейдинг АД</v>
      </c>
      <c r="B726" s="625" t="str">
        <f t="shared" si="46"/>
        <v>831628356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Кий Трейдинг АД</v>
      </c>
      <c r="B727" s="625" t="str">
        <f t="shared" si="46"/>
        <v>831628356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Кий Трейдинг АД</v>
      </c>
      <c r="B728" s="625" t="str">
        <f t="shared" si="46"/>
        <v>831628356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Кий Трейдинг АД</v>
      </c>
      <c r="B729" s="625" t="str">
        <f t="shared" si="46"/>
        <v>831628356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Кий Трейдинг АД</v>
      </c>
      <c r="B730" s="625" t="str">
        <f t="shared" si="46"/>
        <v>831628356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4</v>
      </c>
    </row>
    <row r="731" spans="1:8">
      <c r="A731" s="625" t="str">
        <f t="shared" si="45"/>
        <v>Кий Трейдинг АД</v>
      </c>
      <c r="B731" s="625" t="str">
        <f t="shared" si="46"/>
        <v>831628356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Кий Трейдинг АД</v>
      </c>
      <c r="B732" s="625" t="str">
        <f t="shared" si="46"/>
        <v>831628356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Кий Трейдинг АД</v>
      </c>
      <c r="B733" s="625" t="str">
        <f t="shared" si="46"/>
        <v>831628356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Кий Трейдинг АД</v>
      </c>
      <c r="B734" s="625" t="str">
        <f t="shared" si="46"/>
        <v>831628356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Кий Трейдинг АД</v>
      </c>
      <c r="B735" s="625" t="str">
        <f t="shared" si="46"/>
        <v>831628356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Кий Трейдинг АД</v>
      </c>
      <c r="B736" s="625" t="str">
        <f t="shared" si="46"/>
        <v>831628356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Кий Трейдинг АД</v>
      </c>
      <c r="B737" s="625" t="str">
        <f t="shared" si="46"/>
        <v>831628356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Кий Трейдинг АД</v>
      </c>
      <c r="B738" s="625" t="str">
        <f t="shared" si="46"/>
        <v>831628356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Кий Трейдинг АД</v>
      </c>
      <c r="B739" s="625" t="str">
        <f t="shared" si="46"/>
        <v>831628356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Кий Трейдинг АД</v>
      </c>
      <c r="B740" s="625" t="str">
        <f t="shared" si="46"/>
        <v>831628356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Кий Трейдинг АД</v>
      </c>
      <c r="B741" s="625" t="str">
        <f t="shared" si="46"/>
        <v>831628356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Кий Трейдинг АД</v>
      </c>
      <c r="B742" s="625" t="str">
        <f t="shared" si="46"/>
        <v>831628356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Кий Трейдинг АД</v>
      </c>
      <c r="B743" s="625" t="str">
        <f t="shared" si="46"/>
        <v>831628356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Кий Трейдинг АД</v>
      </c>
      <c r="B744" s="625" t="str">
        <f t="shared" si="46"/>
        <v>831628356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Кий Трейдинг АД</v>
      </c>
      <c r="B745" s="625" t="str">
        <f t="shared" si="46"/>
        <v>831628356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Кий Трейдинг АД</v>
      </c>
      <c r="B746" s="625" t="str">
        <f t="shared" si="46"/>
        <v>831628356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Кий Трейдинг АД</v>
      </c>
      <c r="B747" s="625" t="str">
        <f t="shared" si="46"/>
        <v>831628356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Кий Трейдинг АД</v>
      </c>
      <c r="B748" s="625" t="str">
        <f t="shared" si="46"/>
        <v>831628356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Кий Трейдинг АД</v>
      </c>
      <c r="B749" s="625" t="str">
        <f t="shared" si="46"/>
        <v>831628356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Кий Трейдинг АД</v>
      </c>
      <c r="B750" s="625" t="str">
        <f t="shared" si="46"/>
        <v>831628356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Кий Трейдинг АД</v>
      </c>
      <c r="B751" s="625" t="str">
        <f t="shared" si="46"/>
        <v>831628356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Кий Трейдинг АД</v>
      </c>
      <c r="B752" s="625" t="str">
        <f t="shared" si="46"/>
        <v>831628356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Кий Трейдинг АД</v>
      </c>
      <c r="B753" s="625" t="str">
        <f t="shared" si="46"/>
        <v>831628356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Кий Трейдинг АД</v>
      </c>
      <c r="B754" s="625" t="str">
        <f t="shared" si="46"/>
        <v>831628356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Кий Трейдинг АД</v>
      </c>
      <c r="B755" s="625" t="str">
        <f t="shared" si="46"/>
        <v>831628356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Кий Трейдинг АД</v>
      </c>
      <c r="B756" s="625" t="str">
        <f t="shared" si="46"/>
        <v>831628356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Кий Трейдинг АД</v>
      </c>
      <c r="B757" s="625" t="str">
        <f t="shared" si="46"/>
        <v>831628356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Кий Трейдинг АД</v>
      </c>
      <c r="B758" s="625" t="str">
        <f t="shared" si="46"/>
        <v>831628356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Кий Трейдинг АД</v>
      </c>
      <c r="B759" s="625" t="str">
        <f t="shared" si="46"/>
        <v>831628356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Кий Трейдинг АД</v>
      </c>
      <c r="B760" s="625" t="str">
        <f t="shared" si="46"/>
        <v>831628356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Кий Трейдинг АД</v>
      </c>
      <c r="B761" s="625" t="str">
        <f t="shared" si="46"/>
        <v>831628356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Кий Трейдинг АД</v>
      </c>
      <c r="B762" s="625" t="str">
        <f t="shared" si="46"/>
        <v>831628356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Кий Трейдинг АД</v>
      </c>
      <c r="B763" s="625" t="str">
        <f t="shared" si="46"/>
        <v>831628356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Кий Трейдинг АД</v>
      </c>
      <c r="B764" s="625" t="str">
        <f t="shared" si="46"/>
        <v>831628356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Кий Трейдинг АД</v>
      </c>
      <c r="B765" s="625" t="str">
        <f t="shared" si="46"/>
        <v>831628356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Кий Трейдинг АД</v>
      </c>
      <c r="B766" s="625" t="str">
        <f t="shared" si="46"/>
        <v>831628356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0</v>
      </c>
    </row>
    <row r="767" spans="1:8">
      <c r="A767" s="625" t="str">
        <f t="shared" si="45"/>
        <v>Кий Трейдинг АД</v>
      </c>
      <c r="B767" s="625" t="str">
        <f t="shared" si="46"/>
        <v>831628356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Кий Трейдинг АД</v>
      </c>
      <c r="B768" s="625" t="str">
        <f t="shared" si="46"/>
        <v>831628356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Кий Трейдинг АД</v>
      </c>
      <c r="B769" s="625" t="str">
        <f t="shared" si="46"/>
        <v>831628356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0</v>
      </c>
    </row>
    <row r="770" spans="1:8">
      <c r="A770" s="625" t="str">
        <f t="shared" si="45"/>
        <v>Кий Трейдинг АД</v>
      </c>
      <c r="B770" s="625" t="str">
        <f t="shared" si="46"/>
        <v>831628356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351</v>
      </c>
    </row>
    <row r="771" spans="1:8">
      <c r="A771" s="625" t="str">
        <f t="shared" si="45"/>
        <v>Кий Трейдинг АД</v>
      </c>
      <c r="B771" s="625" t="str">
        <f t="shared" si="46"/>
        <v>831628356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Кий Трейдинг АД</v>
      </c>
      <c r="B772" s="625" t="str">
        <f t="shared" si="46"/>
        <v>831628356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Кий Трейдинг АД</v>
      </c>
      <c r="B773" s="625" t="str">
        <f t="shared" si="46"/>
        <v>831628356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Кий Трейдинг АД</v>
      </c>
      <c r="B774" s="625" t="str">
        <f t="shared" si="46"/>
        <v>831628356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Кий Трейдинг АД</v>
      </c>
      <c r="B775" s="625" t="str">
        <f t="shared" si="46"/>
        <v>831628356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Кий Трейдинг АД</v>
      </c>
      <c r="B776" s="625" t="str">
        <f t="shared" si="46"/>
        <v>831628356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Кий Трейдинг АД</v>
      </c>
      <c r="B777" s="625" t="str">
        <f t="shared" si="46"/>
        <v>831628356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Кий Трейдинг АД</v>
      </c>
      <c r="B778" s="625" t="str">
        <f t="shared" si="46"/>
        <v>831628356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Кий Трейдинг АД</v>
      </c>
      <c r="B779" s="625" t="str">
        <f t="shared" si="46"/>
        <v>831628356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Кий Трейдинг АД</v>
      </c>
      <c r="B780" s="625" t="str">
        <f t="shared" si="46"/>
        <v>831628356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Кий Трейдинг АД</v>
      </c>
      <c r="B781" s="625" t="str">
        <f t="shared" ref="B781:B844" si="49">pdeBulstat</f>
        <v>831628356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Кий Трейдинг АД</v>
      </c>
      <c r="B782" s="625" t="str">
        <f t="shared" si="49"/>
        <v>831628356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Кий Трейдинг АД</v>
      </c>
      <c r="B783" s="625" t="str">
        <f t="shared" si="49"/>
        <v>831628356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Кий Трейдинг АД</v>
      </c>
      <c r="B784" s="625" t="str">
        <f t="shared" si="49"/>
        <v>831628356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Кий Трейдинг АД</v>
      </c>
      <c r="B785" s="625" t="str">
        <f t="shared" si="49"/>
        <v>831628356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Кий Трейдинг АД</v>
      </c>
      <c r="B786" s="625" t="str">
        <f t="shared" si="49"/>
        <v>831628356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Кий Трейдинг АД</v>
      </c>
      <c r="B787" s="625" t="str">
        <f t="shared" si="49"/>
        <v>831628356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Кий Трейдинг АД</v>
      </c>
      <c r="B788" s="625" t="str">
        <f t="shared" si="49"/>
        <v>831628356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Кий Трейдинг АД</v>
      </c>
      <c r="B789" s="625" t="str">
        <f t="shared" si="49"/>
        <v>831628356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Кий Трейдинг АД</v>
      </c>
      <c r="B790" s="625" t="str">
        <f t="shared" si="49"/>
        <v>831628356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351</v>
      </c>
    </row>
    <row r="791" spans="1:8">
      <c r="A791" s="625" t="str">
        <f t="shared" si="48"/>
        <v>Кий Трейдинг АД</v>
      </c>
      <c r="B791" s="625" t="str">
        <f t="shared" si="49"/>
        <v>831628356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Кий Трейдинг АД</v>
      </c>
      <c r="B792" s="625" t="str">
        <f t="shared" si="49"/>
        <v>831628356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Кий Трейдинг АД</v>
      </c>
      <c r="B793" s="625" t="str">
        <f t="shared" si="49"/>
        <v>831628356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Кий Трейдинг АД</v>
      </c>
      <c r="B794" s="625" t="str">
        <f t="shared" si="49"/>
        <v>831628356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Кий Трейдинг АД</v>
      </c>
      <c r="B795" s="625" t="str">
        <f t="shared" si="49"/>
        <v>831628356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Кий Трейдинг АД</v>
      </c>
      <c r="B796" s="625" t="str">
        <f t="shared" si="49"/>
        <v>831628356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Кий Трейдинг АД</v>
      </c>
      <c r="B797" s="625" t="str">
        <f t="shared" si="49"/>
        <v>831628356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Кий Трейдинг АД</v>
      </c>
      <c r="B798" s="625" t="str">
        <f t="shared" si="49"/>
        <v>831628356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Кий Трейдинг АД</v>
      </c>
      <c r="B799" s="625" t="str">
        <f t="shared" si="49"/>
        <v>831628356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Кий Трейдинг АД</v>
      </c>
      <c r="B800" s="625" t="str">
        <f t="shared" si="49"/>
        <v>831628356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Кий Трейдинг АД</v>
      </c>
      <c r="B801" s="625" t="str">
        <f t="shared" si="49"/>
        <v>831628356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Кий Трейдинг АД</v>
      </c>
      <c r="B802" s="625" t="str">
        <f t="shared" si="49"/>
        <v>831628356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Кий Трейдинг АД</v>
      </c>
      <c r="B803" s="625" t="str">
        <f t="shared" si="49"/>
        <v>831628356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Кий Трейдинг АД</v>
      </c>
      <c r="B804" s="625" t="str">
        <f t="shared" si="49"/>
        <v>831628356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Кий Трейдинг АД</v>
      </c>
      <c r="B805" s="625" t="str">
        <f t="shared" si="49"/>
        <v>831628356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Кий Трейдинг АД</v>
      </c>
      <c r="B806" s="625" t="str">
        <f t="shared" si="49"/>
        <v>831628356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Кий Трейдинг АД</v>
      </c>
      <c r="B807" s="625" t="str">
        <f t="shared" si="49"/>
        <v>831628356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Кий Трейдинг АД</v>
      </c>
      <c r="B808" s="625" t="str">
        <f t="shared" si="49"/>
        <v>831628356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Кий Трейдинг АД</v>
      </c>
      <c r="B809" s="625" t="str">
        <f t="shared" si="49"/>
        <v>831628356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Кий Трейдинг АД</v>
      </c>
      <c r="B810" s="625" t="str">
        <f t="shared" si="49"/>
        <v>831628356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Кий Трейдинг АД</v>
      </c>
      <c r="B811" s="625" t="str">
        <f t="shared" si="49"/>
        <v>831628356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Кий Трейдинг АД</v>
      </c>
      <c r="B812" s="625" t="str">
        <f t="shared" si="49"/>
        <v>831628356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Кий Трейдинг АД</v>
      </c>
      <c r="B813" s="625" t="str">
        <f t="shared" si="49"/>
        <v>831628356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Кий Трейдинг АД</v>
      </c>
      <c r="B814" s="625" t="str">
        <f t="shared" si="49"/>
        <v>831628356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Кий Трейдинг АД</v>
      </c>
      <c r="B815" s="625" t="str">
        <f t="shared" si="49"/>
        <v>831628356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Кий Трейдинг АД</v>
      </c>
      <c r="B816" s="625" t="str">
        <f t="shared" si="49"/>
        <v>831628356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Кий Трейдинг АД</v>
      </c>
      <c r="B817" s="625" t="str">
        <f t="shared" si="49"/>
        <v>831628356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Кий Трейдинг АД</v>
      </c>
      <c r="B818" s="625" t="str">
        <f t="shared" si="49"/>
        <v>831628356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Кий Трейдинг АД</v>
      </c>
      <c r="B819" s="625" t="str">
        <f t="shared" si="49"/>
        <v>831628356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Кий Трейдинг АД</v>
      </c>
      <c r="B820" s="625" t="str">
        <f t="shared" si="49"/>
        <v>831628356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Кий Трейдинг АД</v>
      </c>
      <c r="B821" s="625" t="str">
        <f t="shared" si="49"/>
        <v>831628356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Кий Трейдинг АД</v>
      </c>
      <c r="B822" s="625" t="str">
        <f t="shared" si="49"/>
        <v>831628356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Кий Трейдинг АД</v>
      </c>
      <c r="B823" s="625" t="str">
        <f t="shared" si="49"/>
        <v>831628356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Кий Трейдинг АД</v>
      </c>
      <c r="B824" s="625" t="str">
        <f t="shared" si="49"/>
        <v>831628356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Кий Трейдинг АД</v>
      </c>
      <c r="B825" s="625" t="str">
        <f t="shared" si="49"/>
        <v>831628356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Кий Трейдинг АД</v>
      </c>
      <c r="B826" s="625" t="str">
        <f t="shared" si="49"/>
        <v>831628356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Кий Трейдинг АД</v>
      </c>
      <c r="B827" s="625" t="str">
        <f t="shared" si="49"/>
        <v>831628356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Кий Трейдинг АД</v>
      </c>
      <c r="B828" s="625" t="str">
        <f t="shared" si="49"/>
        <v>831628356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Кий Трейдинг АД</v>
      </c>
      <c r="B829" s="625" t="str">
        <f t="shared" si="49"/>
        <v>831628356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Кий Трейдинг АД</v>
      </c>
      <c r="B830" s="625" t="str">
        <f t="shared" si="49"/>
        <v>831628356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Кий Трейдинг АД</v>
      </c>
      <c r="B831" s="625" t="str">
        <f t="shared" si="49"/>
        <v>831628356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Кий Трейдинг АД</v>
      </c>
      <c r="B832" s="625" t="str">
        <f t="shared" si="49"/>
        <v>831628356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Кий Трейдинг АД</v>
      </c>
      <c r="B833" s="625" t="str">
        <f t="shared" si="49"/>
        <v>831628356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Кий Трейдинг АД</v>
      </c>
      <c r="B834" s="625" t="str">
        <f t="shared" si="49"/>
        <v>831628356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Кий Трейдинг АД</v>
      </c>
      <c r="B835" s="625" t="str">
        <f t="shared" si="49"/>
        <v>831628356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Кий Трейдинг АД</v>
      </c>
      <c r="B836" s="625" t="str">
        <f t="shared" si="49"/>
        <v>831628356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Кий Трейдинг АД</v>
      </c>
      <c r="B837" s="625" t="str">
        <f t="shared" si="49"/>
        <v>831628356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Кий Трейдинг АД</v>
      </c>
      <c r="B838" s="625" t="str">
        <f t="shared" si="49"/>
        <v>831628356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Кий Трейдинг АД</v>
      </c>
      <c r="B839" s="625" t="str">
        <f t="shared" si="49"/>
        <v>831628356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Кий Трейдинг АД</v>
      </c>
      <c r="B840" s="625" t="str">
        <f t="shared" si="49"/>
        <v>831628356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Кий Трейдинг АД</v>
      </c>
      <c r="B841" s="625" t="str">
        <f t="shared" si="49"/>
        <v>831628356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Кий Трейдинг АД</v>
      </c>
      <c r="B842" s="625" t="str">
        <f t="shared" si="49"/>
        <v>831628356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Кий Трейдинг АД</v>
      </c>
      <c r="B843" s="625" t="str">
        <f t="shared" si="49"/>
        <v>831628356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Кий Трейдинг АД</v>
      </c>
      <c r="B844" s="625" t="str">
        <f t="shared" si="49"/>
        <v>831628356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Кий Трейдинг АД</v>
      </c>
      <c r="B845" s="625" t="str">
        <f t="shared" ref="B845:B910" si="52">pdeBulstat</f>
        <v>831628356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Кий Трейдинг АД</v>
      </c>
      <c r="B846" s="625" t="str">
        <f t="shared" si="52"/>
        <v>831628356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Кий Трейдинг АД</v>
      </c>
      <c r="B847" s="625" t="str">
        <f t="shared" si="52"/>
        <v>831628356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Кий Трейдинг АД</v>
      </c>
      <c r="B848" s="625" t="str">
        <f t="shared" si="52"/>
        <v>831628356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Кий Трейдинг АД</v>
      </c>
      <c r="B849" s="625" t="str">
        <f t="shared" si="52"/>
        <v>831628356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Кий Трейдинг АД</v>
      </c>
      <c r="B850" s="625" t="str">
        <f t="shared" si="52"/>
        <v>831628356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Кий Трейдинг АД</v>
      </c>
      <c r="B851" s="625" t="str">
        <f t="shared" si="52"/>
        <v>831628356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Кий Трейдинг АД</v>
      </c>
      <c r="B852" s="625" t="str">
        <f t="shared" si="52"/>
        <v>831628356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Кий Трейдинг АД</v>
      </c>
      <c r="B853" s="625" t="str">
        <f t="shared" si="52"/>
        <v>831628356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Кий Трейдинг АД</v>
      </c>
      <c r="B854" s="625" t="str">
        <f t="shared" si="52"/>
        <v>831628356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Кий Трейдинг АД</v>
      </c>
      <c r="B855" s="625" t="str">
        <f t="shared" si="52"/>
        <v>831628356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Кий Трейдинг АД</v>
      </c>
      <c r="B856" s="625" t="str">
        <f t="shared" si="52"/>
        <v>831628356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0</v>
      </c>
    </row>
    <row r="857" spans="1:8">
      <c r="A857" s="625" t="str">
        <f t="shared" si="51"/>
        <v>Кий Трейдинг АД</v>
      </c>
      <c r="B857" s="625" t="str">
        <f t="shared" si="52"/>
        <v>831628356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Кий Трейдинг АД</v>
      </c>
      <c r="B858" s="625" t="str">
        <f t="shared" si="52"/>
        <v>831628356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Кий Трейдинг АД</v>
      </c>
      <c r="B859" s="625" t="str">
        <f t="shared" si="52"/>
        <v>831628356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0</v>
      </c>
    </row>
    <row r="860" spans="1:8">
      <c r="A860" s="625" t="str">
        <f t="shared" si="51"/>
        <v>Кий Трейдинг АД</v>
      </c>
      <c r="B860" s="625" t="str">
        <f t="shared" si="52"/>
        <v>831628356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351</v>
      </c>
    </row>
    <row r="861" spans="1:8">
      <c r="A861" s="625" t="str">
        <f t="shared" si="51"/>
        <v>Кий Трейдинг АД</v>
      </c>
      <c r="B861" s="625" t="str">
        <f t="shared" si="52"/>
        <v>831628356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Кий Трейдинг АД</v>
      </c>
      <c r="B862" s="625" t="str">
        <f t="shared" si="52"/>
        <v>831628356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Кий Трейдинг АД</v>
      </c>
      <c r="B863" s="625" t="str">
        <f t="shared" si="52"/>
        <v>831628356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Кий Трейдинг АД</v>
      </c>
      <c r="B864" s="625" t="str">
        <f t="shared" si="52"/>
        <v>831628356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Кий Трейдинг АД</v>
      </c>
      <c r="B865" s="625" t="str">
        <f t="shared" si="52"/>
        <v>831628356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Кий Трейдинг АД</v>
      </c>
      <c r="B866" s="625" t="str">
        <f t="shared" si="52"/>
        <v>831628356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Кий Трейдинг АД</v>
      </c>
      <c r="B867" s="625" t="str">
        <f t="shared" si="52"/>
        <v>831628356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Кий Трейдинг АД</v>
      </c>
      <c r="B868" s="625" t="str">
        <f t="shared" si="52"/>
        <v>831628356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Кий Трейдинг АД</v>
      </c>
      <c r="B869" s="625" t="str">
        <f t="shared" si="52"/>
        <v>831628356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Кий Трейдинг АД</v>
      </c>
      <c r="B870" s="625" t="str">
        <f t="shared" si="52"/>
        <v>831628356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Кий Трейдинг АД</v>
      </c>
      <c r="B871" s="625" t="str">
        <f t="shared" si="52"/>
        <v>831628356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Кий Трейдинг АД</v>
      </c>
      <c r="B872" s="625" t="str">
        <f t="shared" si="52"/>
        <v>831628356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Кий Трейдинг АД</v>
      </c>
      <c r="B873" s="625" t="str">
        <f t="shared" si="52"/>
        <v>831628356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Кий Трейдинг АД</v>
      </c>
      <c r="B874" s="625" t="str">
        <f t="shared" si="52"/>
        <v>831628356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Кий Трейдинг АД</v>
      </c>
      <c r="B875" s="625" t="str">
        <f t="shared" si="52"/>
        <v>831628356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Кий Трейдинг АД</v>
      </c>
      <c r="B876" s="625" t="str">
        <f t="shared" si="52"/>
        <v>831628356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Кий Трейдинг АД</v>
      </c>
      <c r="B877" s="625" t="str">
        <f t="shared" si="52"/>
        <v>831628356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Кий Трейдинг АД</v>
      </c>
      <c r="B878" s="625" t="str">
        <f t="shared" si="52"/>
        <v>831628356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Кий Трейдинг АД</v>
      </c>
      <c r="B879" s="625" t="str">
        <f t="shared" si="52"/>
        <v>831628356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Кий Трейдинг АД</v>
      </c>
      <c r="B880" s="625" t="str">
        <f t="shared" si="52"/>
        <v>831628356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351</v>
      </c>
    </row>
    <row r="881" spans="1:8">
      <c r="A881" s="625" t="str">
        <f t="shared" si="51"/>
        <v>Кий Трейдинг АД</v>
      </c>
      <c r="B881" s="625" t="str">
        <f t="shared" si="52"/>
        <v>831628356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Кий Трейдинг АД</v>
      </c>
      <c r="B882" s="625" t="str">
        <f t="shared" si="52"/>
        <v>831628356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Кий Трейдинг АД</v>
      </c>
      <c r="B883" s="625" t="str">
        <f t="shared" si="52"/>
        <v>831628356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Кий Трейдинг АД</v>
      </c>
      <c r="B884" s="625" t="str">
        <f t="shared" si="52"/>
        <v>831628356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Кий Трейдинг АД</v>
      </c>
      <c r="B885" s="625" t="str">
        <f t="shared" si="52"/>
        <v>831628356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Кий Трейдинг АД</v>
      </c>
      <c r="B886" s="625" t="str">
        <f t="shared" si="52"/>
        <v>831628356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0</v>
      </c>
    </row>
    <row r="887" spans="1:8">
      <c r="A887" s="625" t="str">
        <f t="shared" si="51"/>
        <v>Кий Трейдинг АД</v>
      </c>
      <c r="B887" s="625" t="str">
        <f t="shared" si="52"/>
        <v>831628356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Кий Трейдинг АД</v>
      </c>
      <c r="B888" s="625" t="str">
        <f t="shared" si="52"/>
        <v>831628356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Кий Трейдинг АД</v>
      </c>
      <c r="B889" s="625" t="str">
        <f t="shared" si="52"/>
        <v>831628356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0</v>
      </c>
    </row>
    <row r="890" spans="1:8">
      <c r="A890" s="625" t="str">
        <f t="shared" si="51"/>
        <v>Кий Трейдинг АД</v>
      </c>
      <c r="B890" s="625" t="str">
        <f t="shared" si="52"/>
        <v>831628356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33</v>
      </c>
    </row>
    <row r="891" spans="1:8">
      <c r="A891" s="625" t="str">
        <f t="shared" si="51"/>
        <v>Кий Трейдинг АД</v>
      </c>
      <c r="B891" s="625" t="str">
        <f t="shared" si="52"/>
        <v>831628356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Кий Трейдинг АД</v>
      </c>
      <c r="B892" s="625" t="str">
        <f t="shared" si="52"/>
        <v>831628356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Кий Трейдинг АД</v>
      </c>
      <c r="B893" s="625" t="str">
        <f t="shared" si="52"/>
        <v>831628356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Кий Трейдинг АД</v>
      </c>
      <c r="B894" s="625" t="str">
        <f t="shared" si="52"/>
        <v>831628356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Кий Трейдинг АД</v>
      </c>
      <c r="B895" s="625" t="str">
        <f t="shared" si="52"/>
        <v>831628356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Кий Трейдинг АД</v>
      </c>
      <c r="B896" s="625" t="str">
        <f t="shared" si="52"/>
        <v>831628356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Кий Трейдинг АД</v>
      </c>
      <c r="B897" s="625" t="str">
        <f t="shared" si="52"/>
        <v>831628356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7316</v>
      </c>
    </row>
    <row r="898" spans="1:8">
      <c r="A898" s="625" t="str">
        <f t="shared" si="51"/>
        <v>Кий Трейдинг АД</v>
      </c>
      <c r="B898" s="625" t="str">
        <f t="shared" si="52"/>
        <v>831628356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7316</v>
      </c>
    </row>
    <row r="899" spans="1:8">
      <c r="A899" s="625" t="str">
        <f t="shared" si="51"/>
        <v>Кий Трейдинг АД</v>
      </c>
      <c r="B899" s="625" t="str">
        <f t="shared" si="52"/>
        <v>831628356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Кий Трейдинг АД</v>
      </c>
      <c r="B900" s="625" t="str">
        <f t="shared" si="52"/>
        <v>831628356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Кий Трейдинг АД</v>
      </c>
      <c r="B901" s="625" t="str">
        <f t="shared" si="52"/>
        <v>831628356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Кий Трейдинг АД</v>
      </c>
      <c r="B902" s="625" t="str">
        <f t="shared" si="52"/>
        <v>831628356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Кий Трейдинг АД</v>
      </c>
      <c r="B903" s="625" t="str">
        <f t="shared" si="52"/>
        <v>831628356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Кий Трейдинг АД</v>
      </c>
      <c r="B904" s="625" t="str">
        <f t="shared" si="52"/>
        <v>831628356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Кий Трейдинг АД</v>
      </c>
      <c r="B905" s="625" t="str">
        <f t="shared" si="52"/>
        <v>831628356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Кий Трейдинг АД</v>
      </c>
      <c r="B906" s="625" t="str">
        <f t="shared" si="52"/>
        <v>831628356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Кий Трейдинг АД</v>
      </c>
      <c r="B907" s="625" t="str">
        <f t="shared" si="52"/>
        <v>831628356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Кий Трейдинг АД</v>
      </c>
      <c r="B908" s="625" t="str">
        <f t="shared" si="52"/>
        <v>831628356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7316</v>
      </c>
    </row>
    <row r="909" spans="1:8">
      <c r="A909" s="625" t="str">
        <f t="shared" si="51"/>
        <v>Кий Трейдинг АД</v>
      </c>
      <c r="B909" s="625" t="str">
        <f t="shared" si="52"/>
        <v>831628356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Кий Трейдинг АД</v>
      </c>
      <c r="B910" s="625" t="str">
        <f t="shared" si="52"/>
        <v>831628356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7349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Кий Трейдинг АД</v>
      </c>
      <c r="B912" s="625" t="str">
        <f t="shared" ref="B912:B975" si="55">pdeBulstat</f>
        <v>831628356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Кий Трейдинг АД</v>
      </c>
      <c r="B913" s="625" t="str">
        <f t="shared" si="55"/>
        <v>831628356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Кий Трейдинг АД</v>
      </c>
      <c r="B914" s="625" t="str">
        <f t="shared" si="55"/>
        <v>831628356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Кий Трейдинг АД</v>
      </c>
      <c r="B915" s="625" t="str">
        <f t="shared" si="55"/>
        <v>831628356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Кий Трейдинг АД</v>
      </c>
      <c r="B916" s="625" t="str">
        <f t="shared" si="55"/>
        <v>831628356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Кий Трейдинг АД</v>
      </c>
      <c r="B917" s="625" t="str">
        <f t="shared" si="55"/>
        <v>831628356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Кий Трейдинг АД</v>
      </c>
      <c r="B918" s="625" t="str">
        <f t="shared" si="55"/>
        <v>831628356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Кий Трейдинг АД</v>
      </c>
      <c r="B919" s="625" t="str">
        <f t="shared" si="55"/>
        <v>831628356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Кий Трейдинг АД</v>
      </c>
      <c r="B920" s="625" t="str">
        <f t="shared" si="55"/>
        <v>831628356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Кий Трейдинг АД</v>
      </c>
      <c r="B921" s="625" t="str">
        <f t="shared" si="55"/>
        <v>831628356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Кий Трейдинг АД</v>
      </c>
      <c r="B922" s="625" t="str">
        <f t="shared" si="55"/>
        <v>831628356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186</v>
      </c>
    </row>
    <row r="923" spans="1:8">
      <c r="A923" s="625" t="str">
        <f t="shared" si="54"/>
        <v>Кий Трейдинг АД</v>
      </c>
      <c r="B923" s="625" t="str">
        <f t="shared" si="55"/>
        <v>831628356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4096</v>
      </c>
    </row>
    <row r="924" spans="1:8">
      <c r="A924" s="625" t="str">
        <f t="shared" si="54"/>
        <v>Кий Трейдинг АД</v>
      </c>
      <c r="B924" s="625" t="str">
        <f t="shared" si="55"/>
        <v>831628356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4096</v>
      </c>
    </row>
    <row r="925" spans="1:8">
      <c r="A925" s="625" t="str">
        <f t="shared" si="54"/>
        <v>Кий Трейдинг АД</v>
      </c>
      <c r="B925" s="625" t="str">
        <f t="shared" si="55"/>
        <v>831628356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Кий Трейдинг АД</v>
      </c>
      <c r="B926" s="625" t="str">
        <f t="shared" si="55"/>
        <v>831628356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Кий Трейдинг АД</v>
      </c>
      <c r="B927" s="625" t="str">
        <f t="shared" si="55"/>
        <v>831628356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0</v>
      </c>
    </row>
    <row r="928" spans="1:8">
      <c r="A928" s="625" t="str">
        <f t="shared" si="54"/>
        <v>Кий Трейдинг АД</v>
      </c>
      <c r="B928" s="625" t="str">
        <f t="shared" si="55"/>
        <v>831628356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Кий Трейдинг АД</v>
      </c>
      <c r="B929" s="625" t="str">
        <f t="shared" si="55"/>
        <v>831628356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14</v>
      </c>
    </row>
    <row r="930" spans="1:8">
      <c r="A930" s="625" t="str">
        <f t="shared" si="54"/>
        <v>Кий Трейдинг АД</v>
      </c>
      <c r="B930" s="625" t="str">
        <f t="shared" si="55"/>
        <v>831628356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Кий Трейдинг АД</v>
      </c>
      <c r="B931" s="625" t="str">
        <f t="shared" si="55"/>
        <v>831628356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Кий Трейдинг АД</v>
      </c>
      <c r="B932" s="625" t="str">
        <f t="shared" si="55"/>
        <v>831628356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Кий Трейдинг АД</v>
      </c>
      <c r="B933" s="625" t="str">
        <f t="shared" si="55"/>
        <v>831628356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Кий Трейдинг АД</v>
      </c>
      <c r="B934" s="625" t="str">
        <f t="shared" si="55"/>
        <v>831628356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Кий Трейдинг АД</v>
      </c>
      <c r="B935" s="625" t="str">
        <f t="shared" si="55"/>
        <v>831628356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Кий Трейдинг АД</v>
      </c>
      <c r="B936" s="625" t="str">
        <f t="shared" si="55"/>
        <v>831628356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Кий Трейдинг АД</v>
      </c>
      <c r="B937" s="625" t="str">
        <f t="shared" si="55"/>
        <v>831628356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19322</v>
      </c>
    </row>
    <row r="938" spans="1:8">
      <c r="A938" s="625" t="str">
        <f t="shared" si="54"/>
        <v>Кий Трейдинг АД</v>
      </c>
      <c r="B938" s="625" t="str">
        <f t="shared" si="55"/>
        <v>831628356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Кий Трейдинг АД</v>
      </c>
      <c r="B939" s="625" t="str">
        <f t="shared" si="55"/>
        <v>831628356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Кий Трейдинг АД</v>
      </c>
      <c r="B940" s="625" t="str">
        <f t="shared" si="55"/>
        <v>831628356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Кий Трейдинг АД</v>
      </c>
      <c r="B941" s="625" t="str">
        <f t="shared" si="55"/>
        <v>831628356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19322</v>
      </c>
    </row>
    <row r="942" spans="1:8">
      <c r="A942" s="625" t="str">
        <f t="shared" si="54"/>
        <v>Кий Трейдинг АД</v>
      </c>
      <c r="B942" s="625" t="str">
        <f t="shared" si="55"/>
        <v>831628356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23432</v>
      </c>
    </row>
    <row r="943" spans="1:8">
      <c r="A943" s="625" t="str">
        <f t="shared" si="54"/>
        <v>Кий Трейдинг АД</v>
      </c>
      <c r="B943" s="625" t="str">
        <f t="shared" si="55"/>
        <v>831628356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23618</v>
      </c>
    </row>
    <row r="944" spans="1:8">
      <c r="A944" s="625" t="str">
        <f t="shared" si="54"/>
        <v>Кий Трейдинг АД</v>
      </c>
      <c r="B944" s="625" t="str">
        <f t="shared" si="55"/>
        <v>831628356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Кий Трейдинг АД</v>
      </c>
      <c r="B945" s="625" t="str">
        <f t="shared" si="55"/>
        <v>831628356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Кий Трейдинг АД</v>
      </c>
      <c r="B946" s="625" t="str">
        <f t="shared" si="55"/>
        <v>831628356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Кий Трейдинг АД</v>
      </c>
      <c r="B947" s="625" t="str">
        <f t="shared" si="55"/>
        <v>831628356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Кий Трейдинг АД</v>
      </c>
      <c r="B948" s="625" t="str">
        <f t="shared" si="55"/>
        <v>831628356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Кий Трейдинг АД</v>
      </c>
      <c r="B949" s="625" t="str">
        <f t="shared" si="55"/>
        <v>831628356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Кий Трейдинг АД</v>
      </c>
      <c r="B950" s="625" t="str">
        <f t="shared" si="55"/>
        <v>831628356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Кий Трейдинг АД</v>
      </c>
      <c r="B951" s="625" t="str">
        <f t="shared" si="55"/>
        <v>831628356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Кий Трейдинг АД</v>
      </c>
      <c r="B952" s="625" t="str">
        <f t="shared" si="55"/>
        <v>831628356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Кий Трейдинг АД</v>
      </c>
      <c r="B953" s="625" t="str">
        <f t="shared" si="55"/>
        <v>831628356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Кий Трейдинг АД</v>
      </c>
      <c r="B954" s="625" t="str">
        <f t="shared" si="55"/>
        <v>831628356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Кий Трейдинг АД</v>
      </c>
      <c r="B955" s="625" t="str">
        <f t="shared" si="55"/>
        <v>831628356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4096</v>
      </c>
    </row>
    <row r="956" spans="1:8">
      <c r="A956" s="625" t="str">
        <f t="shared" si="54"/>
        <v>Кий Трейдинг АД</v>
      </c>
      <c r="B956" s="625" t="str">
        <f t="shared" si="55"/>
        <v>831628356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4096</v>
      </c>
    </row>
    <row r="957" spans="1:8">
      <c r="A957" s="625" t="str">
        <f t="shared" si="54"/>
        <v>Кий Трейдинг АД</v>
      </c>
      <c r="B957" s="625" t="str">
        <f t="shared" si="55"/>
        <v>831628356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Кий Трейдинг АД</v>
      </c>
      <c r="B958" s="625" t="str">
        <f t="shared" si="55"/>
        <v>831628356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Кий Трейдинг АД</v>
      </c>
      <c r="B959" s="625" t="str">
        <f t="shared" si="55"/>
        <v>831628356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0</v>
      </c>
    </row>
    <row r="960" spans="1:8">
      <c r="A960" s="625" t="str">
        <f t="shared" si="54"/>
        <v>Кий Трейдинг АД</v>
      </c>
      <c r="B960" s="625" t="str">
        <f t="shared" si="55"/>
        <v>831628356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Кий Трейдинг АД</v>
      </c>
      <c r="B961" s="625" t="str">
        <f t="shared" si="55"/>
        <v>831628356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14</v>
      </c>
    </row>
    <row r="962" spans="1:8">
      <c r="A962" s="625" t="str">
        <f t="shared" si="54"/>
        <v>Кий Трейдинг АД</v>
      </c>
      <c r="B962" s="625" t="str">
        <f t="shared" si="55"/>
        <v>831628356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Кий Трейдинг АД</v>
      </c>
      <c r="B963" s="625" t="str">
        <f t="shared" si="55"/>
        <v>831628356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Кий Трейдинг АД</v>
      </c>
      <c r="B964" s="625" t="str">
        <f t="shared" si="55"/>
        <v>831628356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Кий Трейдинг АД</v>
      </c>
      <c r="B965" s="625" t="str">
        <f t="shared" si="55"/>
        <v>831628356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Кий Трейдинг АД</v>
      </c>
      <c r="B966" s="625" t="str">
        <f t="shared" si="55"/>
        <v>831628356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Кий Трейдинг АД</v>
      </c>
      <c r="B967" s="625" t="str">
        <f t="shared" si="55"/>
        <v>831628356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Кий Трейдинг АД</v>
      </c>
      <c r="B968" s="625" t="str">
        <f t="shared" si="55"/>
        <v>831628356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Кий Трейдинг АД</v>
      </c>
      <c r="B969" s="625" t="str">
        <f t="shared" si="55"/>
        <v>831628356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19322</v>
      </c>
    </row>
    <row r="970" spans="1:8">
      <c r="A970" s="625" t="str">
        <f t="shared" si="54"/>
        <v>Кий Трейдинг АД</v>
      </c>
      <c r="B970" s="625" t="str">
        <f t="shared" si="55"/>
        <v>831628356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Кий Трейдинг АД</v>
      </c>
      <c r="B971" s="625" t="str">
        <f t="shared" si="55"/>
        <v>831628356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Кий Трейдинг АД</v>
      </c>
      <c r="B972" s="625" t="str">
        <f t="shared" si="55"/>
        <v>831628356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Кий Трейдинг АД</v>
      </c>
      <c r="B973" s="625" t="str">
        <f t="shared" si="55"/>
        <v>831628356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19322</v>
      </c>
    </row>
    <row r="974" spans="1:8">
      <c r="A974" s="625" t="str">
        <f t="shared" si="54"/>
        <v>Кий Трейдинг АД</v>
      </c>
      <c r="B974" s="625" t="str">
        <f t="shared" si="55"/>
        <v>831628356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23432</v>
      </c>
    </row>
    <row r="975" spans="1:8">
      <c r="A975" s="625" t="str">
        <f t="shared" si="54"/>
        <v>Кий Трейдинг АД</v>
      </c>
      <c r="B975" s="625" t="str">
        <f t="shared" si="55"/>
        <v>831628356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23432</v>
      </c>
    </row>
    <row r="976" spans="1:8">
      <c r="A976" s="625" t="str">
        <f t="shared" ref="A976:A1039" si="57">pdeName</f>
        <v>Кий Трейдинг АД</v>
      </c>
      <c r="B976" s="625" t="str">
        <f t="shared" ref="B976:B1039" si="58">pdeBulstat</f>
        <v>831628356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Кий Трейдинг АД</v>
      </c>
      <c r="B977" s="625" t="str">
        <f t="shared" si="58"/>
        <v>831628356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Кий Трейдинг АД</v>
      </c>
      <c r="B978" s="625" t="str">
        <f t="shared" si="58"/>
        <v>831628356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Кий Трейдинг АД</v>
      </c>
      <c r="B979" s="625" t="str">
        <f t="shared" si="58"/>
        <v>831628356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Кий Трейдинг АД</v>
      </c>
      <c r="B980" s="625" t="str">
        <f t="shared" si="58"/>
        <v>831628356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Кий Трейдинг АД</v>
      </c>
      <c r="B981" s="625" t="str">
        <f t="shared" si="58"/>
        <v>831628356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Кий Трейдинг АД</v>
      </c>
      <c r="B982" s="625" t="str">
        <f t="shared" si="58"/>
        <v>831628356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Кий Трейдинг АД</v>
      </c>
      <c r="B983" s="625" t="str">
        <f t="shared" si="58"/>
        <v>831628356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Кий Трейдинг АД</v>
      </c>
      <c r="B984" s="625" t="str">
        <f t="shared" si="58"/>
        <v>831628356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Кий Трейдинг АД</v>
      </c>
      <c r="B985" s="625" t="str">
        <f t="shared" si="58"/>
        <v>831628356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Кий Трейдинг АД</v>
      </c>
      <c r="B986" s="625" t="str">
        <f t="shared" si="58"/>
        <v>831628356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186</v>
      </c>
    </row>
    <row r="987" spans="1:8">
      <c r="A987" s="625" t="str">
        <f t="shared" si="57"/>
        <v>Кий Трейдинг АД</v>
      </c>
      <c r="B987" s="625" t="str">
        <f t="shared" si="58"/>
        <v>831628356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Кий Трейдинг АД</v>
      </c>
      <c r="B988" s="625" t="str">
        <f t="shared" si="58"/>
        <v>831628356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Кий Трейдинг АД</v>
      </c>
      <c r="B989" s="625" t="str">
        <f t="shared" si="58"/>
        <v>831628356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Кий Трейдинг АД</v>
      </c>
      <c r="B990" s="625" t="str">
        <f t="shared" si="58"/>
        <v>831628356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Кий Трейдинг АД</v>
      </c>
      <c r="B991" s="625" t="str">
        <f t="shared" si="58"/>
        <v>831628356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Кий Трейдинг АД</v>
      </c>
      <c r="B992" s="625" t="str">
        <f t="shared" si="58"/>
        <v>831628356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Кий Трейдинг АД</v>
      </c>
      <c r="B993" s="625" t="str">
        <f t="shared" si="58"/>
        <v>831628356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Кий Трейдинг АД</v>
      </c>
      <c r="B994" s="625" t="str">
        <f t="shared" si="58"/>
        <v>831628356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Кий Трейдинг АД</v>
      </c>
      <c r="B995" s="625" t="str">
        <f t="shared" si="58"/>
        <v>831628356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Кий Трейдинг АД</v>
      </c>
      <c r="B996" s="625" t="str">
        <f t="shared" si="58"/>
        <v>831628356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Кий Трейдинг АД</v>
      </c>
      <c r="B997" s="625" t="str">
        <f t="shared" si="58"/>
        <v>831628356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Кий Трейдинг АД</v>
      </c>
      <c r="B998" s="625" t="str">
        <f t="shared" si="58"/>
        <v>831628356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Кий Трейдинг АД</v>
      </c>
      <c r="B999" s="625" t="str">
        <f t="shared" si="58"/>
        <v>831628356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Кий Трейдинг АД</v>
      </c>
      <c r="B1000" s="625" t="str">
        <f t="shared" si="58"/>
        <v>831628356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Кий Трейдинг АД</v>
      </c>
      <c r="B1001" s="625" t="str">
        <f t="shared" si="58"/>
        <v>831628356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Кий Трейдинг АД</v>
      </c>
      <c r="B1002" s="625" t="str">
        <f t="shared" si="58"/>
        <v>831628356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Кий Трейдинг АД</v>
      </c>
      <c r="B1003" s="625" t="str">
        <f t="shared" si="58"/>
        <v>831628356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Кий Трейдинг АД</v>
      </c>
      <c r="B1004" s="625" t="str">
        <f t="shared" si="58"/>
        <v>831628356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Кий Трейдинг АД</v>
      </c>
      <c r="B1005" s="625" t="str">
        <f t="shared" si="58"/>
        <v>831628356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Кий Трейдинг АД</v>
      </c>
      <c r="B1006" s="625" t="str">
        <f t="shared" si="58"/>
        <v>831628356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Кий Трейдинг АД</v>
      </c>
      <c r="B1007" s="625" t="str">
        <f t="shared" si="58"/>
        <v>831628356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186</v>
      </c>
    </row>
    <row r="1008" spans="1:8">
      <c r="A1008" s="625" t="str">
        <f t="shared" si="57"/>
        <v>Кий Трейдинг АД</v>
      </c>
      <c r="B1008" s="625" t="str">
        <f t="shared" si="58"/>
        <v>831628356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Кий Трейдинг АД</v>
      </c>
      <c r="B1009" s="625" t="str">
        <f t="shared" si="58"/>
        <v>831628356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Кий Трейдинг АД</v>
      </c>
      <c r="B1010" s="625" t="str">
        <f t="shared" si="58"/>
        <v>831628356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Кий Трейдинг АД</v>
      </c>
      <c r="B1011" s="625" t="str">
        <f t="shared" si="58"/>
        <v>831628356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Кий Трейдинг АД</v>
      </c>
      <c r="B1012" s="625" t="str">
        <f t="shared" si="58"/>
        <v>831628356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Кий Трейдинг АД</v>
      </c>
      <c r="B1013" s="625" t="str">
        <f t="shared" si="58"/>
        <v>831628356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Кий Трейдинг АД</v>
      </c>
      <c r="B1014" s="625" t="str">
        <f t="shared" si="58"/>
        <v>831628356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Кий Трейдинг АД</v>
      </c>
      <c r="B1015" s="625" t="str">
        <f t="shared" si="58"/>
        <v>831628356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Кий Трейдинг АД</v>
      </c>
      <c r="B1016" s="625" t="str">
        <f t="shared" si="58"/>
        <v>831628356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Кий Трейдинг АД</v>
      </c>
      <c r="B1017" s="625" t="str">
        <f t="shared" si="58"/>
        <v>831628356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Кий Трейдинг АД</v>
      </c>
      <c r="B1018" s="625" t="str">
        <f t="shared" si="58"/>
        <v>831628356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Кий Трейдинг АД</v>
      </c>
      <c r="B1019" s="625" t="str">
        <f t="shared" si="58"/>
        <v>831628356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30000</v>
      </c>
    </row>
    <row r="1020" spans="1:8">
      <c r="A1020" s="625" t="str">
        <f t="shared" si="57"/>
        <v>Кий Трейдинг АД</v>
      </c>
      <c r="B1020" s="625" t="str">
        <f t="shared" si="58"/>
        <v>831628356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0</v>
      </c>
    </row>
    <row r="1021" spans="1:8">
      <c r="A1021" s="625" t="str">
        <f t="shared" si="57"/>
        <v>Кий Трейдинг АД</v>
      </c>
      <c r="B1021" s="625" t="str">
        <f t="shared" si="58"/>
        <v>831628356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Кий Трейдинг АД</v>
      </c>
      <c r="B1022" s="625" t="str">
        <f t="shared" si="58"/>
        <v>831628356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30000</v>
      </c>
    </row>
    <row r="1023" spans="1:8">
      <c r="A1023" s="625" t="str">
        <f t="shared" si="57"/>
        <v>Кий Трейдинг АД</v>
      </c>
      <c r="B1023" s="625" t="str">
        <f t="shared" si="58"/>
        <v>831628356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144</v>
      </c>
    </row>
    <row r="1024" spans="1:8">
      <c r="A1024" s="625" t="str">
        <f t="shared" si="57"/>
        <v>Кий Трейдинг АД</v>
      </c>
      <c r="B1024" s="625" t="str">
        <f t="shared" si="58"/>
        <v>831628356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0</v>
      </c>
    </row>
    <row r="1025" spans="1:8">
      <c r="A1025" s="625" t="str">
        <f t="shared" si="57"/>
        <v>Кий Трейдинг АД</v>
      </c>
      <c r="B1025" s="625" t="str">
        <f t="shared" si="58"/>
        <v>831628356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Кий Трейдинг АД</v>
      </c>
      <c r="B1026" s="625" t="str">
        <f t="shared" si="58"/>
        <v>831628356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Кий Трейдинг АД</v>
      </c>
      <c r="B1027" s="625" t="str">
        <f t="shared" si="58"/>
        <v>831628356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0</v>
      </c>
    </row>
    <row r="1028" spans="1:8">
      <c r="A1028" s="625" t="str">
        <f t="shared" si="57"/>
        <v>Кий Трейдинг АД</v>
      </c>
      <c r="B1028" s="625" t="str">
        <f t="shared" si="58"/>
        <v>831628356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Кий Трейдинг АД</v>
      </c>
      <c r="B1029" s="625" t="str">
        <f t="shared" si="58"/>
        <v>831628356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Кий Трейдинг АД</v>
      </c>
      <c r="B1030" s="625" t="str">
        <f t="shared" si="58"/>
        <v>831628356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Кий Трейдинг АД</v>
      </c>
      <c r="B1031" s="625" t="str">
        <f t="shared" si="58"/>
        <v>831628356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Кий Трейдинг АД</v>
      </c>
      <c r="B1032" s="625" t="str">
        <f t="shared" si="58"/>
        <v>831628356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Кий Трейдинг АД</v>
      </c>
      <c r="B1033" s="625" t="str">
        <f t="shared" si="58"/>
        <v>831628356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52</v>
      </c>
    </row>
    <row r="1034" spans="1:8">
      <c r="A1034" s="625" t="str">
        <f t="shared" si="57"/>
        <v>Кий Трейдинг АД</v>
      </c>
      <c r="B1034" s="625" t="str">
        <f t="shared" si="58"/>
        <v>831628356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Кий Трейдинг АД</v>
      </c>
      <c r="B1035" s="625" t="str">
        <f t="shared" si="58"/>
        <v>831628356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52</v>
      </c>
    </row>
    <row r="1036" spans="1:8">
      <c r="A1036" s="625" t="str">
        <f t="shared" si="57"/>
        <v>Кий Трейдинг АД</v>
      </c>
      <c r="B1036" s="625" t="str">
        <f t="shared" si="58"/>
        <v>831628356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Кий Трейдинг АД</v>
      </c>
      <c r="B1037" s="625" t="str">
        <f t="shared" si="58"/>
        <v>831628356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Кий Трейдинг АД</v>
      </c>
      <c r="B1038" s="625" t="str">
        <f t="shared" si="58"/>
        <v>831628356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1085</v>
      </c>
    </row>
    <row r="1039" spans="1:8">
      <c r="A1039" s="625" t="str">
        <f t="shared" si="57"/>
        <v>Кий Трейдинг АД</v>
      </c>
      <c r="B1039" s="625" t="str">
        <f t="shared" si="58"/>
        <v>831628356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496</v>
      </c>
    </row>
    <row r="1040" spans="1:8">
      <c r="A1040" s="625" t="str">
        <f t="shared" ref="A1040:A1103" si="60">pdeName</f>
        <v>Кий Трейдинг АД</v>
      </c>
      <c r="B1040" s="625" t="str">
        <f t="shared" ref="B1040:B1103" si="61">pdeBulstat</f>
        <v>831628356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589</v>
      </c>
    </row>
    <row r="1041" spans="1:8">
      <c r="A1041" s="625" t="str">
        <f t="shared" si="60"/>
        <v>Кий Трейдинг АД</v>
      </c>
      <c r="B1041" s="625" t="str">
        <f t="shared" si="61"/>
        <v>831628356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Кий Трейдинг АД</v>
      </c>
      <c r="B1042" s="625" t="str">
        <f t="shared" si="61"/>
        <v>831628356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0</v>
      </c>
    </row>
    <row r="1043" spans="1:8">
      <c r="A1043" s="625" t="str">
        <f t="shared" si="60"/>
        <v>Кий Трейдинг АД</v>
      </c>
      <c r="B1043" s="625" t="str">
        <f t="shared" si="61"/>
        <v>831628356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0</v>
      </c>
    </row>
    <row r="1044" spans="1:8">
      <c r="A1044" s="625" t="str">
        <f t="shared" si="60"/>
        <v>Кий Трейдинг АД</v>
      </c>
      <c r="B1044" s="625" t="str">
        <f t="shared" si="61"/>
        <v>831628356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Кий Трейдинг АД</v>
      </c>
      <c r="B1045" s="625" t="str">
        <f t="shared" si="61"/>
        <v>831628356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Кий Трейдинг АД</v>
      </c>
      <c r="B1046" s="625" t="str">
        <f t="shared" si="61"/>
        <v>831628356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Кий Трейдинг АД</v>
      </c>
      <c r="B1047" s="625" t="str">
        <f t="shared" si="61"/>
        <v>831628356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0</v>
      </c>
    </row>
    <row r="1048" spans="1:8">
      <c r="A1048" s="625" t="str">
        <f t="shared" si="60"/>
        <v>Кий Трейдинг АД</v>
      </c>
      <c r="B1048" s="625" t="str">
        <f t="shared" si="61"/>
        <v>831628356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Кий Трейдинг АД</v>
      </c>
      <c r="B1049" s="625" t="str">
        <f t="shared" si="61"/>
        <v>831628356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1137</v>
      </c>
    </row>
    <row r="1050" spans="1:8">
      <c r="A1050" s="625" t="str">
        <f t="shared" si="60"/>
        <v>Кий Трейдинг АД</v>
      </c>
      <c r="B1050" s="625" t="str">
        <f t="shared" si="61"/>
        <v>831628356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31281</v>
      </c>
    </row>
    <row r="1051" spans="1:8">
      <c r="A1051" s="625" t="str">
        <f t="shared" si="60"/>
        <v>Кий Трейдинг АД</v>
      </c>
      <c r="B1051" s="625" t="str">
        <f t="shared" si="61"/>
        <v>831628356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Кий Трейдинг АД</v>
      </c>
      <c r="B1052" s="625" t="str">
        <f t="shared" si="61"/>
        <v>831628356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Кий Трейдинг АД</v>
      </c>
      <c r="B1053" s="625" t="str">
        <f t="shared" si="61"/>
        <v>831628356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Кий Трейдинг АД</v>
      </c>
      <c r="B1054" s="625" t="str">
        <f t="shared" si="61"/>
        <v>831628356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Кий Трейдинг АД</v>
      </c>
      <c r="B1055" s="625" t="str">
        <f t="shared" si="61"/>
        <v>831628356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Кий Трейдинг АД</v>
      </c>
      <c r="B1056" s="625" t="str">
        <f t="shared" si="61"/>
        <v>831628356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Кий Трейдинг АД</v>
      </c>
      <c r="B1057" s="625" t="str">
        <f t="shared" si="61"/>
        <v>831628356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Кий Трейдинг АД</v>
      </c>
      <c r="B1058" s="625" t="str">
        <f t="shared" si="61"/>
        <v>831628356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Кий Трейдинг АД</v>
      </c>
      <c r="B1059" s="625" t="str">
        <f t="shared" si="61"/>
        <v>831628356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Кий Трейдинг АД</v>
      </c>
      <c r="B1060" s="625" t="str">
        <f t="shared" si="61"/>
        <v>831628356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Кий Трейдинг АД</v>
      </c>
      <c r="B1061" s="625" t="str">
        <f t="shared" si="61"/>
        <v>831628356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Кий Трейдинг АД</v>
      </c>
      <c r="B1062" s="625" t="str">
        <f t="shared" si="61"/>
        <v>831628356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Кий Трейдинг АД</v>
      </c>
      <c r="B1063" s="625" t="str">
        <f t="shared" si="61"/>
        <v>831628356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Кий Трейдинг АД</v>
      </c>
      <c r="B1064" s="625" t="str">
        <f t="shared" si="61"/>
        <v>831628356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Кий Трейдинг АД</v>
      </c>
      <c r="B1065" s="625" t="str">
        <f t="shared" si="61"/>
        <v>831628356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Кий Трейдинг АД</v>
      </c>
      <c r="B1066" s="625" t="str">
        <f t="shared" si="61"/>
        <v>831628356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Кий Трейдинг АД</v>
      </c>
      <c r="B1067" s="625" t="str">
        <f t="shared" si="61"/>
        <v>831628356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0</v>
      </c>
    </row>
    <row r="1068" spans="1:8">
      <c r="A1068" s="625" t="str">
        <f t="shared" si="60"/>
        <v>Кий Трейдинг АД</v>
      </c>
      <c r="B1068" s="625" t="str">
        <f t="shared" si="61"/>
        <v>831628356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Кий Трейдинг АД</v>
      </c>
      <c r="B1069" s="625" t="str">
        <f t="shared" si="61"/>
        <v>831628356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Кий Трейдинг АД</v>
      </c>
      <c r="B1070" s="625" t="str">
        <f t="shared" si="61"/>
        <v>831628356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0</v>
      </c>
    </row>
    <row r="1071" spans="1:8">
      <c r="A1071" s="625" t="str">
        <f t="shared" si="60"/>
        <v>Кий Трейдинг АД</v>
      </c>
      <c r="B1071" s="625" t="str">
        <f t="shared" si="61"/>
        <v>831628356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Кий Трейдинг АД</v>
      </c>
      <c r="B1072" s="625" t="str">
        <f t="shared" si="61"/>
        <v>831628356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Кий Трейдинг АД</v>
      </c>
      <c r="B1073" s="625" t="str">
        <f t="shared" si="61"/>
        <v>831628356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Кий Трейдинг АД</v>
      </c>
      <c r="B1074" s="625" t="str">
        <f t="shared" si="61"/>
        <v>831628356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Кий Трейдинг АД</v>
      </c>
      <c r="B1075" s="625" t="str">
        <f t="shared" si="61"/>
        <v>831628356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Кий Трейдинг АД</v>
      </c>
      <c r="B1076" s="625" t="str">
        <f t="shared" si="61"/>
        <v>831628356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52</v>
      </c>
    </row>
    <row r="1077" spans="1:8">
      <c r="A1077" s="625" t="str">
        <f t="shared" si="60"/>
        <v>Кий Трейдинг АД</v>
      </c>
      <c r="B1077" s="625" t="str">
        <f t="shared" si="61"/>
        <v>831628356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Кий Трейдинг АД</v>
      </c>
      <c r="B1078" s="625" t="str">
        <f t="shared" si="61"/>
        <v>831628356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52</v>
      </c>
    </row>
    <row r="1079" spans="1:8">
      <c r="A1079" s="625" t="str">
        <f t="shared" si="60"/>
        <v>Кий Трейдинг АД</v>
      </c>
      <c r="B1079" s="625" t="str">
        <f t="shared" si="61"/>
        <v>831628356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Кий Трейдинг АД</v>
      </c>
      <c r="B1080" s="625" t="str">
        <f t="shared" si="61"/>
        <v>831628356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Кий Трейдинг АД</v>
      </c>
      <c r="B1081" s="625" t="str">
        <f t="shared" si="61"/>
        <v>831628356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1085</v>
      </c>
    </row>
    <row r="1082" spans="1:8">
      <c r="A1082" s="625" t="str">
        <f t="shared" si="60"/>
        <v>Кий Трейдинг АД</v>
      </c>
      <c r="B1082" s="625" t="str">
        <f t="shared" si="61"/>
        <v>831628356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496</v>
      </c>
    </row>
    <row r="1083" spans="1:8">
      <c r="A1083" s="625" t="str">
        <f t="shared" si="60"/>
        <v>Кий Трейдинг АД</v>
      </c>
      <c r="B1083" s="625" t="str">
        <f t="shared" si="61"/>
        <v>831628356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589</v>
      </c>
    </row>
    <row r="1084" spans="1:8">
      <c r="A1084" s="625" t="str">
        <f t="shared" si="60"/>
        <v>Кий Трейдинг АД</v>
      </c>
      <c r="B1084" s="625" t="str">
        <f t="shared" si="61"/>
        <v>831628356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Кий Трейдинг АД</v>
      </c>
      <c r="B1085" s="625" t="str">
        <f t="shared" si="61"/>
        <v>831628356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0</v>
      </c>
    </row>
    <row r="1086" spans="1:8">
      <c r="A1086" s="625" t="str">
        <f t="shared" si="60"/>
        <v>Кий Трейдинг АД</v>
      </c>
      <c r="B1086" s="625" t="str">
        <f t="shared" si="61"/>
        <v>831628356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0</v>
      </c>
    </row>
    <row r="1087" spans="1:8">
      <c r="A1087" s="625" t="str">
        <f t="shared" si="60"/>
        <v>Кий Трейдинг АД</v>
      </c>
      <c r="B1087" s="625" t="str">
        <f t="shared" si="61"/>
        <v>831628356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Кий Трейдинг АД</v>
      </c>
      <c r="B1088" s="625" t="str">
        <f t="shared" si="61"/>
        <v>831628356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Кий Трейдинг АД</v>
      </c>
      <c r="B1089" s="625" t="str">
        <f t="shared" si="61"/>
        <v>831628356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Кий Трейдинг АД</v>
      </c>
      <c r="B1090" s="625" t="str">
        <f t="shared" si="61"/>
        <v>831628356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0</v>
      </c>
    </row>
    <row r="1091" spans="1:8">
      <c r="A1091" s="625" t="str">
        <f t="shared" si="60"/>
        <v>Кий Трейдинг АД</v>
      </c>
      <c r="B1091" s="625" t="str">
        <f t="shared" si="61"/>
        <v>831628356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Кий Трейдинг АД</v>
      </c>
      <c r="B1092" s="625" t="str">
        <f t="shared" si="61"/>
        <v>831628356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1137</v>
      </c>
    </row>
    <row r="1093" spans="1:8">
      <c r="A1093" s="625" t="str">
        <f t="shared" si="60"/>
        <v>Кий Трейдинг АД</v>
      </c>
      <c r="B1093" s="625" t="str">
        <f t="shared" si="61"/>
        <v>831628356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1137</v>
      </c>
    </row>
    <row r="1094" spans="1:8">
      <c r="A1094" s="625" t="str">
        <f t="shared" si="60"/>
        <v>Кий Трейдинг АД</v>
      </c>
      <c r="B1094" s="625" t="str">
        <f t="shared" si="61"/>
        <v>831628356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Кий Трейдинг АД</v>
      </c>
      <c r="B1095" s="625" t="str">
        <f t="shared" si="61"/>
        <v>831628356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Кий Трейдинг АД</v>
      </c>
      <c r="B1096" s="625" t="str">
        <f t="shared" si="61"/>
        <v>831628356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Кий Трейдинг АД</v>
      </c>
      <c r="B1097" s="625" t="str">
        <f t="shared" si="61"/>
        <v>831628356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Кий Трейдинг АД</v>
      </c>
      <c r="B1098" s="625" t="str">
        <f t="shared" si="61"/>
        <v>831628356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Кий Трейдинг АД</v>
      </c>
      <c r="B1099" s="625" t="str">
        <f t="shared" si="61"/>
        <v>831628356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Кий Трейдинг АД</v>
      </c>
      <c r="B1100" s="625" t="str">
        <f t="shared" si="61"/>
        <v>831628356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Кий Трейдинг АД</v>
      </c>
      <c r="B1101" s="625" t="str">
        <f t="shared" si="61"/>
        <v>831628356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Кий Трейдинг АД</v>
      </c>
      <c r="B1102" s="625" t="str">
        <f t="shared" si="61"/>
        <v>831628356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Кий Трейдинг АД</v>
      </c>
      <c r="B1103" s="625" t="str">
        <f t="shared" si="61"/>
        <v>831628356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Кий Трейдинг АД</v>
      </c>
      <c r="B1104" s="625" t="str">
        <f t="shared" ref="B1104:B1167" si="64">pdeBulstat</f>
        <v>831628356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Кий Трейдинг АД</v>
      </c>
      <c r="B1105" s="625" t="str">
        <f t="shared" si="64"/>
        <v>831628356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30000</v>
      </c>
    </row>
    <row r="1106" spans="1:8">
      <c r="A1106" s="625" t="str">
        <f t="shared" si="63"/>
        <v>Кий Трейдинг АД</v>
      </c>
      <c r="B1106" s="625" t="str">
        <f t="shared" si="64"/>
        <v>831628356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0</v>
      </c>
    </row>
    <row r="1107" spans="1:8">
      <c r="A1107" s="625" t="str">
        <f t="shared" si="63"/>
        <v>Кий Трейдинг АД</v>
      </c>
      <c r="B1107" s="625" t="str">
        <f t="shared" si="64"/>
        <v>831628356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Кий Трейдинг АД</v>
      </c>
      <c r="B1108" s="625" t="str">
        <f t="shared" si="64"/>
        <v>831628356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30000</v>
      </c>
    </row>
    <row r="1109" spans="1:8">
      <c r="A1109" s="625" t="str">
        <f t="shared" si="63"/>
        <v>Кий Трейдинг АД</v>
      </c>
      <c r="B1109" s="625" t="str">
        <f t="shared" si="64"/>
        <v>831628356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144</v>
      </c>
    </row>
    <row r="1110" spans="1:8">
      <c r="A1110" s="625" t="str">
        <f t="shared" si="63"/>
        <v>Кий Трейдинг АД</v>
      </c>
      <c r="B1110" s="625" t="str">
        <f t="shared" si="64"/>
        <v>831628356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Кий Трейдинг АД</v>
      </c>
      <c r="B1111" s="625" t="str">
        <f t="shared" si="64"/>
        <v>831628356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Кий Трейдинг АД</v>
      </c>
      <c r="B1112" s="625" t="str">
        <f t="shared" si="64"/>
        <v>831628356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Кий Трейдинг АД</v>
      </c>
      <c r="B1113" s="625" t="str">
        <f t="shared" si="64"/>
        <v>831628356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Кий Трейдинг АД</v>
      </c>
      <c r="B1114" s="625" t="str">
        <f t="shared" si="64"/>
        <v>831628356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Кий Трейдинг АД</v>
      </c>
      <c r="B1115" s="625" t="str">
        <f t="shared" si="64"/>
        <v>831628356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Кий Трейдинг АД</v>
      </c>
      <c r="B1116" s="625" t="str">
        <f t="shared" si="64"/>
        <v>831628356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Кий Трейдинг АД</v>
      </c>
      <c r="B1117" s="625" t="str">
        <f t="shared" si="64"/>
        <v>831628356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Кий Трейдинг АД</v>
      </c>
      <c r="B1118" s="625" t="str">
        <f t="shared" si="64"/>
        <v>831628356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Кий Трейдинг АД</v>
      </c>
      <c r="B1119" s="625" t="str">
        <f t="shared" si="64"/>
        <v>831628356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Кий Трейдинг АД</v>
      </c>
      <c r="B1120" s="625" t="str">
        <f t="shared" si="64"/>
        <v>831628356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Кий Трейдинг АД</v>
      </c>
      <c r="B1121" s="625" t="str">
        <f t="shared" si="64"/>
        <v>831628356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Кий Трейдинг АД</v>
      </c>
      <c r="B1122" s="625" t="str">
        <f t="shared" si="64"/>
        <v>831628356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Кий Трейдинг АД</v>
      </c>
      <c r="B1123" s="625" t="str">
        <f t="shared" si="64"/>
        <v>831628356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Кий Трейдинг АД</v>
      </c>
      <c r="B1124" s="625" t="str">
        <f t="shared" si="64"/>
        <v>831628356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Кий Трейдинг АД</v>
      </c>
      <c r="B1125" s="625" t="str">
        <f t="shared" si="64"/>
        <v>831628356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Кий Трейдинг АД</v>
      </c>
      <c r="B1126" s="625" t="str">
        <f t="shared" si="64"/>
        <v>831628356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Кий Трейдинг АД</v>
      </c>
      <c r="B1127" s="625" t="str">
        <f t="shared" si="64"/>
        <v>831628356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Кий Трейдинг АД</v>
      </c>
      <c r="B1128" s="625" t="str">
        <f t="shared" si="64"/>
        <v>831628356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Кий Трейдинг АД</v>
      </c>
      <c r="B1129" s="625" t="str">
        <f t="shared" si="64"/>
        <v>831628356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Кий Трейдинг АД</v>
      </c>
      <c r="B1130" s="625" t="str">
        <f t="shared" si="64"/>
        <v>831628356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Кий Трейдинг АД</v>
      </c>
      <c r="B1131" s="625" t="str">
        <f t="shared" si="64"/>
        <v>831628356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Кий Трейдинг АД</v>
      </c>
      <c r="B1132" s="625" t="str">
        <f t="shared" si="64"/>
        <v>831628356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Кий Трейдинг АД</v>
      </c>
      <c r="B1133" s="625" t="str">
        <f t="shared" si="64"/>
        <v>831628356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Кий Трейдинг АД</v>
      </c>
      <c r="B1134" s="625" t="str">
        <f t="shared" si="64"/>
        <v>831628356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Кий Трейдинг АД</v>
      </c>
      <c r="B1135" s="625" t="str">
        <f t="shared" si="64"/>
        <v>831628356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Кий Трейдинг АД</v>
      </c>
      <c r="B1136" s="625" t="str">
        <f t="shared" si="64"/>
        <v>831628356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30144</v>
      </c>
    </row>
    <row r="1137" spans="1:8">
      <c r="A1137" s="625" t="str">
        <f t="shared" si="63"/>
        <v>Кий Трейдинг АД</v>
      </c>
      <c r="B1137" s="625" t="str">
        <f t="shared" si="64"/>
        <v>831628356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Кий Трейдинг АД</v>
      </c>
      <c r="B1138" s="625" t="str">
        <f t="shared" si="64"/>
        <v>831628356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Кий Трейдинг АД</v>
      </c>
      <c r="B1139" s="625" t="str">
        <f t="shared" si="64"/>
        <v>831628356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Кий Трейдинг АД</v>
      </c>
      <c r="B1140" s="625" t="str">
        <f t="shared" si="64"/>
        <v>831628356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Кий Трейдинг АД</v>
      </c>
      <c r="B1141" s="625" t="str">
        <f t="shared" si="64"/>
        <v>831628356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Кий Трейдинг АД</v>
      </c>
      <c r="B1142" s="625" t="str">
        <f t="shared" si="64"/>
        <v>831628356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Кий Трейдинг АД</v>
      </c>
      <c r="B1143" s="625" t="str">
        <f t="shared" si="64"/>
        <v>831628356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Кий Трейдинг АД</v>
      </c>
      <c r="B1144" s="625" t="str">
        <f t="shared" si="64"/>
        <v>831628356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Кий Трейдинг АД</v>
      </c>
      <c r="B1145" s="625" t="str">
        <f t="shared" si="64"/>
        <v>831628356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Кий Трейдинг АД</v>
      </c>
      <c r="B1146" s="625" t="str">
        <f t="shared" si="64"/>
        <v>831628356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Кий Трейдинг АД</v>
      </c>
      <c r="B1147" s="625" t="str">
        <f t="shared" si="64"/>
        <v>831628356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Кий Трейдинг АД</v>
      </c>
      <c r="B1148" s="625" t="str">
        <f t="shared" si="64"/>
        <v>831628356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Кий Трейдинг АД</v>
      </c>
      <c r="B1149" s="625" t="str">
        <f t="shared" si="64"/>
        <v>831628356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Кий Трейдинг АД</v>
      </c>
      <c r="B1150" s="625" t="str">
        <f t="shared" si="64"/>
        <v>831628356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Кий Трейдинг АД</v>
      </c>
      <c r="B1151" s="625" t="str">
        <f t="shared" si="64"/>
        <v>831628356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Кий Трейдинг АД</v>
      </c>
      <c r="B1152" s="625" t="str">
        <f t="shared" si="64"/>
        <v>831628356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Кий Трейдинг АД</v>
      </c>
      <c r="B1153" s="625" t="str">
        <f t="shared" si="64"/>
        <v>831628356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Кий Трейдинг АД</v>
      </c>
      <c r="B1154" s="625" t="str">
        <f t="shared" si="64"/>
        <v>831628356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Кий Трейдинг АД</v>
      </c>
      <c r="B1155" s="625" t="str">
        <f t="shared" si="64"/>
        <v>831628356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Кий Трейдинг АД</v>
      </c>
      <c r="B1156" s="625" t="str">
        <f t="shared" si="64"/>
        <v>831628356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Кий Трейдинг АД</v>
      </c>
      <c r="B1157" s="625" t="str">
        <f t="shared" si="64"/>
        <v>831628356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Кий Трейдинг АД</v>
      </c>
      <c r="B1158" s="625" t="str">
        <f t="shared" si="64"/>
        <v>831628356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Кий Трейдинг АД</v>
      </c>
      <c r="B1159" s="625" t="str">
        <f t="shared" si="64"/>
        <v>831628356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Кий Трейдинг АД</v>
      </c>
      <c r="B1160" s="625" t="str">
        <f t="shared" si="64"/>
        <v>831628356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Кий Трейдинг АД</v>
      </c>
      <c r="B1161" s="625" t="str">
        <f t="shared" si="64"/>
        <v>831628356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Кий Трейдинг АД</v>
      </c>
      <c r="B1162" s="625" t="str">
        <f t="shared" si="64"/>
        <v>831628356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Кий Трейдинг АД</v>
      </c>
      <c r="B1163" s="625" t="str">
        <f t="shared" si="64"/>
        <v>831628356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Кий Трейдинг АД</v>
      </c>
      <c r="B1164" s="625" t="str">
        <f t="shared" si="64"/>
        <v>831628356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Кий Трейдинг АД</v>
      </c>
      <c r="B1165" s="625" t="str">
        <f t="shared" si="64"/>
        <v>831628356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Кий Трейдинг АД</v>
      </c>
      <c r="B1166" s="625" t="str">
        <f t="shared" si="64"/>
        <v>831628356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Кий Трейдинг АД</v>
      </c>
      <c r="B1167" s="625" t="str">
        <f t="shared" si="64"/>
        <v>831628356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Кий Трейдинг АД</v>
      </c>
      <c r="B1168" s="625" t="str">
        <f t="shared" ref="B1168:B1195" si="67">pdeBulstat</f>
        <v>831628356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Кий Трейдинг АД</v>
      </c>
      <c r="B1169" s="625" t="str">
        <f t="shared" si="67"/>
        <v>831628356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Кий Трейдинг АД</v>
      </c>
      <c r="B1170" s="625" t="str">
        <f t="shared" si="67"/>
        <v>831628356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Кий Трейдинг АД</v>
      </c>
      <c r="B1171" s="625" t="str">
        <f t="shared" si="67"/>
        <v>831628356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Кий Трейдинг АД</v>
      </c>
      <c r="B1172" s="625" t="str">
        <f t="shared" si="67"/>
        <v>831628356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Кий Трейдинг АД</v>
      </c>
      <c r="B1173" s="625" t="str">
        <f t="shared" si="67"/>
        <v>831628356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Кий Трейдинг АД</v>
      </c>
      <c r="B1174" s="625" t="str">
        <f t="shared" si="67"/>
        <v>831628356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Кий Трейдинг АД</v>
      </c>
      <c r="B1175" s="625" t="str">
        <f t="shared" si="67"/>
        <v>831628356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Кий Трейдинг АД</v>
      </c>
      <c r="B1176" s="625" t="str">
        <f t="shared" si="67"/>
        <v>831628356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Кий Трейдинг АД</v>
      </c>
      <c r="B1177" s="625" t="str">
        <f t="shared" si="67"/>
        <v>831628356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Кий Трейдинг АД</v>
      </c>
      <c r="B1178" s="625" t="str">
        <f t="shared" si="67"/>
        <v>831628356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Кий Трейдинг АД</v>
      </c>
      <c r="B1179" s="625" t="str">
        <f t="shared" si="67"/>
        <v>831628356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Кий Трейдинг АД</v>
      </c>
      <c r="B1180" s="625" t="str">
        <f t="shared" si="67"/>
        <v>831628356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Кий Трейдинг АД</v>
      </c>
      <c r="B1181" s="625" t="str">
        <f t="shared" si="67"/>
        <v>831628356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Кий Трейдинг АД</v>
      </c>
      <c r="B1182" s="625" t="str">
        <f t="shared" si="67"/>
        <v>831628356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Кий Трейдинг АД</v>
      </c>
      <c r="B1183" s="625" t="str">
        <f t="shared" si="67"/>
        <v>831628356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Кий Трейдинг АД</v>
      </c>
      <c r="B1184" s="625" t="str">
        <f t="shared" si="67"/>
        <v>831628356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Кий Трейдинг АД</v>
      </c>
      <c r="B1185" s="625" t="str">
        <f t="shared" si="67"/>
        <v>831628356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Кий Трейдинг АД</v>
      </c>
      <c r="B1186" s="625" t="str">
        <f t="shared" si="67"/>
        <v>831628356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Кий Трейдинг АД</v>
      </c>
      <c r="B1187" s="625" t="str">
        <f t="shared" si="67"/>
        <v>831628356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Кий Трейдинг АД</v>
      </c>
      <c r="B1188" s="625" t="str">
        <f t="shared" si="67"/>
        <v>831628356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Кий Трейдинг АД</v>
      </c>
      <c r="B1189" s="625" t="str">
        <f t="shared" si="67"/>
        <v>831628356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Кий Трейдинг АД</v>
      </c>
      <c r="B1190" s="625" t="str">
        <f t="shared" si="67"/>
        <v>831628356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Кий Трейдинг АД</v>
      </c>
      <c r="B1191" s="625" t="str">
        <f t="shared" si="67"/>
        <v>831628356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Кий Трейдинг АД</v>
      </c>
      <c r="B1192" s="625" t="str">
        <f t="shared" si="67"/>
        <v>831628356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Кий Трейдинг АД</v>
      </c>
      <c r="B1193" s="625" t="str">
        <f t="shared" si="67"/>
        <v>831628356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Кий Трейдинг АД</v>
      </c>
      <c r="B1194" s="625" t="str">
        <f t="shared" si="67"/>
        <v>831628356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Кий Трейдинг АД</v>
      </c>
      <c r="B1195" s="625" t="str">
        <f t="shared" si="67"/>
        <v>831628356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Кий Трейдинг АД</v>
      </c>
      <c r="B1197" s="625" t="str">
        <f t="shared" ref="B1197:B1228" si="70">pdeBulstat</f>
        <v>831628356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Кий Трейдинг АД</v>
      </c>
      <c r="B1198" s="625" t="str">
        <f t="shared" si="70"/>
        <v>831628356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Кий Трейдинг АД</v>
      </c>
      <c r="B1199" s="625" t="str">
        <f t="shared" si="70"/>
        <v>831628356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Кий Трейдинг АД</v>
      </c>
      <c r="B1200" s="625" t="str">
        <f t="shared" si="70"/>
        <v>831628356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Кий Трейдинг АД</v>
      </c>
      <c r="B1201" s="625" t="str">
        <f t="shared" si="70"/>
        <v>831628356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Кий Трейдинг АД</v>
      </c>
      <c r="B1202" s="625" t="str">
        <f t="shared" si="70"/>
        <v>831628356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Кий Трейдинг АД</v>
      </c>
      <c r="B1203" s="625" t="str">
        <f t="shared" si="70"/>
        <v>831628356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1066740</v>
      </c>
    </row>
    <row r="1204" spans="1:8">
      <c r="A1204" s="625" t="str">
        <f t="shared" si="69"/>
        <v>Кий Трейдинг АД</v>
      </c>
      <c r="B1204" s="625" t="str">
        <f t="shared" si="70"/>
        <v>831628356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Кий Трейдинг АД</v>
      </c>
      <c r="B1205" s="625" t="str">
        <f t="shared" si="70"/>
        <v>831628356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Кий Трейдинг АД</v>
      </c>
      <c r="B1206" s="625" t="str">
        <f t="shared" si="70"/>
        <v>831628356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Кий Трейдинг АД</v>
      </c>
      <c r="B1207" s="625" t="str">
        <f t="shared" si="70"/>
        <v>831628356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Кий Трейдинг АД</v>
      </c>
      <c r="B1208" s="625" t="str">
        <f t="shared" si="70"/>
        <v>831628356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Кий Трейдинг АД</v>
      </c>
      <c r="B1209" s="625" t="str">
        <f t="shared" si="70"/>
        <v>831628356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Кий Трейдинг АД</v>
      </c>
      <c r="B1210" s="625" t="str">
        <f t="shared" si="70"/>
        <v>831628356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1066740</v>
      </c>
    </row>
    <row r="1211" spans="1:8">
      <c r="A1211" s="625" t="str">
        <f t="shared" si="69"/>
        <v>Кий Трейдинг АД</v>
      </c>
      <c r="B1211" s="625" t="str">
        <f t="shared" si="70"/>
        <v>831628356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Кий Трейдинг АД</v>
      </c>
      <c r="B1212" s="625" t="str">
        <f t="shared" si="70"/>
        <v>831628356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Кий Трейдинг АД</v>
      </c>
      <c r="B1213" s="625" t="str">
        <f t="shared" si="70"/>
        <v>831628356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Кий Трейдинг АД</v>
      </c>
      <c r="B1214" s="625" t="str">
        <f t="shared" si="70"/>
        <v>831628356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Кий Трейдинг АД</v>
      </c>
      <c r="B1215" s="625" t="str">
        <f t="shared" si="70"/>
        <v>831628356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Кий Трейдинг АД</v>
      </c>
      <c r="B1216" s="625" t="str">
        <f t="shared" si="70"/>
        <v>831628356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Кий Трейдинг АД</v>
      </c>
      <c r="B1217" s="625" t="str">
        <f t="shared" si="70"/>
        <v>831628356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Кий Трейдинг АД</v>
      </c>
      <c r="B1218" s="625" t="str">
        <f t="shared" si="70"/>
        <v>831628356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Кий Трейдинг АД</v>
      </c>
      <c r="B1219" s="625" t="str">
        <f t="shared" si="70"/>
        <v>831628356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Кий Трейдинг АД</v>
      </c>
      <c r="B1220" s="625" t="str">
        <f t="shared" si="70"/>
        <v>831628356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Кий Трейдинг АД</v>
      </c>
      <c r="B1221" s="625" t="str">
        <f t="shared" si="70"/>
        <v>831628356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Кий Трейдинг АД</v>
      </c>
      <c r="B1222" s="625" t="str">
        <f t="shared" si="70"/>
        <v>831628356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Кий Трейдинг АД</v>
      </c>
      <c r="B1223" s="625" t="str">
        <f t="shared" si="70"/>
        <v>831628356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Кий Трейдинг АД</v>
      </c>
      <c r="B1224" s="625" t="str">
        <f t="shared" si="70"/>
        <v>831628356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Кий Трейдинг АД</v>
      </c>
      <c r="B1225" s="625" t="str">
        <f t="shared" si="70"/>
        <v>831628356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Кий Трейдинг АД</v>
      </c>
      <c r="B1226" s="625" t="str">
        <f t="shared" si="70"/>
        <v>831628356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Кий Трейдинг АД</v>
      </c>
      <c r="B1227" s="625" t="str">
        <f t="shared" si="70"/>
        <v>831628356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Кий Трейдинг АД</v>
      </c>
      <c r="B1228" s="625" t="str">
        <f t="shared" si="70"/>
        <v>831628356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Кий Трейдинг АД</v>
      </c>
      <c r="B1229" s="625" t="str">
        <f t="shared" ref="B1229:B1260" si="73">pdeBulstat</f>
        <v>831628356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Кий Трейдинг АД</v>
      </c>
      <c r="B1230" s="625" t="str">
        <f t="shared" si="73"/>
        <v>831628356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Кий Трейдинг АД</v>
      </c>
      <c r="B1231" s="625" t="str">
        <f t="shared" si="73"/>
        <v>831628356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Кий Трейдинг АД</v>
      </c>
      <c r="B1232" s="625" t="str">
        <f t="shared" si="73"/>
        <v>831628356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Кий Трейдинг АД</v>
      </c>
      <c r="B1233" s="625" t="str">
        <f t="shared" si="73"/>
        <v>831628356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Кий Трейдинг АД</v>
      </c>
      <c r="B1234" s="625" t="str">
        <f t="shared" si="73"/>
        <v>831628356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Кий Трейдинг АД</v>
      </c>
      <c r="B1235" s="625" t="str">
        <f t="shared" si="73"/>
        <v>831628356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Кий Трейдинг АД</v>
      </c>
      <c r="B1236" s="625" t="str">
        <f t="shared" si="73"/>
        <v>831628356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Кий Трейдинг АД</v>
      </c>
      <c r="B1237" s="625" t="str">
        <f t="shared" si="73"/>
        <v>831628356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Кий Трейдинг АД</v>
      </c>
      <c r="B1238" s="625" t="str">
        <f t="shared" si="73"/>
        <v>831628356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Кий Трейдинг АД</v>
      </c>
      <c r="B1239" s="625" t="str">
        <f t="shared" si="73"/>
        <v>831628356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Кий Трейдинг АД</v>
      </c>
      <c r="B1240" s="625" t="str">
        <f t="shared" si="73"/>
        <v>831628356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Кий Трейдинг АД</v>
      </c>
      <c r="B1241" s="625" t="str">
        <f t="shared" si="73"/>
        <v>831628356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Кий Трейдинг АД</v>
      </c>
      <c r="B1242" s="625" t="str">
        <f t="shared" si="73"/>
        <v>831628356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Кий Трейдинг АД</v>
      </c>
      <c r="B1243" s="625" t="str">
        <f t="shared" si="73"/>
        <v>831628356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Кий Трейдинг АД</v>
      </c>
      <c r="B1244" s="625" t="str">
        <f t="shared" si="73"/>
        <v>831628356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Кий Трейдинг АД</v>
      </c>
      <c r="B1245" s="625" t="str">
        <f t="shared" si="73"/>
        <v>831628356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2950</v>
      </c>
    </row>
    <row r="1246" spans="1:8">
      <c r="A1246" s="625" t="str">
        <f t="shared" si="72"/>
        <v>Кий Трейдинг АД</v>
      </c>
      <c r="B1246" s="625" t="str">
        <f t="shared" si="73"/>
        <v>831628356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Кий Трейдинг АД</v>
      </c>
      <c r="B1247" s="625" t="str">
        <f t="shared" si="73"/>
        <v>831628356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Кий Трейдинг АД</v>
      </c>
      <c r="B1248" s="625" t="str">
        <f t="shared" si="73"/>
        <v>831628356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Кий Трейдинг АД</v>
      </c>
      <c r="B1249" s="625" t="str">
        <f t="shared" si="73"/>
        <v>831628356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Кий Трейдинг АД</v>
      </c>
      <c r="B1250" s="625" t="str">
        <f t="shared" si="73"/>
        <v>831628356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Кий Трейдинг АД</v>
      </c>
      <c r="B1251" s="625" t="str">
        <f t="shared" si="73"/>
        <v>831628356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Кий Трейдинг АД</v>
      </c>
      <c r="B1252" s="625" t="str">
        <f t="shared" si="73"/>
        <v>831628356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2950</v>
      </c>
    </row>
    <row r="1253" spans="1:8">
      <c r="A1253" s="625" t="str">
        <f t="shared" si="72"/>
        <v>Кий Трейдинг АД</v>
      </c>
      <c r="B1253" s="625" t="str">
        <f t="shared" si="73"/>
        <v>831628356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Кий Трейдинг АД</v>
      </c>
      <c r="B1254" s="625" t="str">
        <f t="shared" si="73"/>
        <v>831628356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Кий Трейдинг АД</v>
      </c>
      <c r="B1255" s="625" t="str">
        <f t="shared" si="73"/>
        <v>831628356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Кий Трейдинг АД</v>
      </c>
      <c r="B1256" s="625" t="str">
        <f t="shared" si="73"/>
        <v>831628356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Кий Трейдинг АД</v>
      </c>
      <c r="B1257" s="625" t="str">
        <f t="shared" si="73"/>
        <v>831628356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Кий Трейдинг АД</v>
      </c>
      <c r="B1258" s="625" t="str">
        <f t="shared" si="73"/>
        <v>831628356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Кий Трейдинг АД</v>
      </c>
      <c r="B1259" s="625" t="str">
        <f t="shared" si="73"/>
        <v>831628356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Кий Трейдинг АД</v>
      </c>
      <c r="B1260" s="625" t="str">
        <f t="shared" si="73"/>
        <v>831628356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Кий Трейдинг АД</v>
      </c>
      <c r="B1261" s="625" t="str">
        <f t="shared" ref="B1261:B1294" si="76">pdeBulstat</f>
        <v>831628356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Кий Трейдинг АД</v>
      </c>
      <c r="B1262" s="625" t="str">
        <f t="shared" si="76"/>
        <v>831628356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Кий Трейдинг АД</v>
      </c>
      <c r="B1263" s="625" t="str">
        <f t="shared" si="76"/>
        <v>831628356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Кий Трейдинг АД</v>
      </c>
      <c r="B1264" s="625" t="str">
        <f t="shared" si="76"/>
        <v>831628356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Кий Трейдинг АД</v>
      </c>
      <c r="B1265" s="625" t="str">
        <f t="shared" si="76"/>
        <v>831628356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Кий Трейдинг АД</v>
      </c>
      <c r="B1266" s="625" t="str">
        <f t="shared" si="76"/>
        <v>831628356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Кий Трейдинг АД</v>
      </c>
      <c r="B1267" s="625" t="str">
        <f t="shared" si="76"/>
        <v>831628356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Кий Трейдинг АД</v>
      </c>
      <c r="B1268" s="625" t="str">
        <f t="shared" si="76"/>
        <v>831628356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Кий Трейдинг АД</v>
      </c>
      <c r="B1269" s="625" t="str">
        <f t="shared" si="76"/>
        <v>831628356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Кий Трейдинг АД</v>
      </c>
      <c r="B1270" s="625" t="str">
        <f t="shared" si="76"/>
        <v>831628356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Кий Трейдинг АД</v>
      </c>
      <c r="B1271" s="625" t="str">
        <f t="shared" si="76"/>
        <v>831628356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Кий Трейдинг АД</v>
      </c>
      <c r="B1272" s="625" t="str">
        <f t="shared" si="76"/>
        <v>831628356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Кий Трейдинг АД</v>
      </c>
      <c r="B1273" s="625" t="str">
        <f t="shared" si="76"/>
        <v>831628356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Кий Трейдинг АД</v>
      </c>
      <c r="B1274" s="625" t="str">
        <f t="shared" si="76"/>
        <v>831628356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Кий Трейдинг АД</v>
      </c>
      <c r="B1275" s="625" t="str">
        <f t="shared" si="76"/>
        <v>831628356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Кий Трейдинг АД</v>
      </c>
      <c r="B1276" s="625" t="str">
        <f t="shared" si="76"/>
        <v>831628356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Кий Трейдинг АД</v>
      </c>
      <c r="B1277" s="625" t="str">
        <f t="shared" si="76"/>
        <v>831628356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Кий Трейдинг АД</v>
      </c>
      <c r="B1278" s="625" t="str">
        <f t="shared" si="76"/>
        <v>831628356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Кий Трейдинг АД</v>
      </c>
      <c r="B1279" s="625" t="str">
        <f t="shared" si="76"/>
        <v>831628356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Кий Трейдинг АД</v>
      </c>
      <c r="B1280" s="625" t="str">
        <f t="shared" si="76"/>
        <v>831628356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Кий Трейдинг АД</v>
      </c>
      <c r="B1281" s="625" t="str">
        <f t="shared" si="76"/>
        <v>831628356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Кий Трейдинг АД</v>
      </c>
      <c r="B1282" s="625" t="str">
        <f t="shared" si="76"/>
        <v>831628356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Кий Трейдинг АД</v>
      </c>
      <c r="B1283" s="625" t="str">
        <f t="shared" si="76"/>
        <v>831628356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Кий Трейдинг АД</v>
      </c>
      <c r="B1284" s="625" t="str">
        <f t="shared" si="76"/>
        <v>831628356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Кий Трейдинг АД</v>
      </c>
      <c r="B1285" s="625" t="str">
        <f t="shared" si="76"/>
        <v>831628356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Кий Трейдинг АД</v>
      </c>
      <c r="B1286" s="625" t="str">
        <f t="shared" si="76"/>
        <v>831628356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Кий Трейдинг АД</v>
      </c>
      <c r="B1287" s="625" t="str">
        <f t="shared" si="76"/>
        <v>831628356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2950</v>
      </c>
    </row>
    <row r="1288" spans="1:8">
      <c r="A1288" s="625" t="str">
        <f t="shared" si="75"/>
        <v>Кий Трейдинг АД</v>
      </c>
      <c r="B1288" s="625" t="str">
        <f t="shared" si="76"/>
        <v>831628356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Кий Трейдинг АД</v>
      </c>
      <c r="B1289" s="625" t="str">
        <f t="shared" si="76"/>
        <v>831628356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Кий Трейдинг АД</v>
      </c>
      <c r="B1290" s="625" t="str">
        <f t="shared" si="76"/>
        <v>831628356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Кий Трейдинг АД</v>
      </c>
      <c r="B1291" s="625" t="str">
        <f t="shared" si="76"/>
        <v>831628356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Кий Трейдинг АД</v>
      </c>
      <c r="B1292" s="625" t="str">
        <f t="shared" si="76"/>
        <v>831628356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Кий Трейдинг АД</v>
      </c>
      <c r="B1293" s="625" t="str">
        <f t="shared" si="76"/>
        <v>831628356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Кий Трейдинг АД</v>
      </c>
      <c r="B1294" s="625" t="str">
        <f t="shared" si="76"/>
        <v>831628356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2950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Кий Трейдинг АД</v>
      </c>
      <c r="B1296" s="625" t="str">
        <f t="shared" ref="B1296:B1335" si="79">pdeBulstat</f>
        <v>831628356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7316</v>
      </c>
    </row>
    <row r="1297" spans="1:8">
      <c r="A1297" s="625" t="str">
        <f t="shared" si="78"/>
        <v>Кий Трейдинг АД</v>
      </c>
      <c r="B1297" s="625" t="str">
        <f t="shared" si="79"/>
        <v>831628356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Кий Трейдинг АД</v>
      </c>
      <c r="B1298" s="625" t="str">
        <f t="shared" si="79"/>
        <v>831628356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Кий Трейдинг АД</v>
      </c>
      <c r="B1299" s="625" t="str">
        <f t="shared" si="79"/>
        <v>831628356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Кий Трейдинг АД</v>
      </c>
      <c r="B1300" s="625" t="str">
        <f t="shared" si="79"/>
        <v>831628356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7316</v>
      </c>
    </row>
    <row r="1301" spans="1:8">
      <c r="A1301" s="625" t="str">
        <f t="shared" si="78"/>
        <v>Кий Трейдинг АД</v>
      </c>
      <c r="B1301" s="625" t="str">
        <f t="shared" si="79"/>
        <v>831628356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Кий Трейдинг АД</v>
      </c>
      <c r="B1302" s="625" t="str">
        <f t="shared" si="79"/>
        <v>831628356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Кий Трейдинг АД</v>
      </c>
      <c r="B1303" s="625" t="str">
        <f t="shared" si="79"/>
        <v>831628356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Кий Трейдинг АД</v>
      </c>
      <c r="B1304" s="625" t="str">
        <f t="shared" si="79"/>
        <v>831628356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Кий Трейдинг АД</v>
      </c>
      <c r="B1305" s="625" t="str">
        <f t="shared" si="79"/>
        <v>831628356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Кий Трейдинг АД</v>
      </c>
      <c r="B1306" s="625" t="str">
        <f t="shared" si="79"/>
        <v>831628356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Кий Трейдинг АД</v>
      </c>
      <c r="B1307" s="625" t="str">
        <f t="shared" si="79"/>
        <v>831628356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Кий Трейдинг АД</v>
      </c>
      <c r="B1308" s="625" t="str">
        <f t="shared" si="79"/>
        <v>831628356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Кий Трейдинг АД</v>
      </c>
      <c r="B1309" s="625" t="str">
        <f t="shared" si="79"/>
        <v>831628356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Кий Трейдинг АД</v>
      </c>
      <c r="B1310" s="625" t="str">
        <f t="shared" si="79"/>
        <v>831628356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Кий Трейдинг АД</v>
      </c>
      <c r="B1311" s="625" t="str">
        <f t="shared" si="79"/>
        <v>831628356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Кий Трейдинг АД</v>
      </c>
      <c r="B1312" s="625" t="str">
        <f t="shared" si="79"/>
        <v>831628356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Кий Трейдинг АД</v>
      </c>
      <c r="B1313" s="625" t="str">
        <f t="shared" si="79"/>
        <v>831628356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Кий Трейдинг АД</v>
      </c>
      <c r="B1314" s="625" t="str">
        <f t="shared" si="79"/>
        <v>831628356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Кий Трейдинг АД</v>
      </c>
      <c r="B1315" s="625" t="str">
        <f t="shared" si="79"/>
        <v>831628356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Кий Трейдинг АД</v>
      </c>
      <c r="B1316" s="625" t="str">
        <f t="shared" si="79"/>
        <v>831628356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Кий Трейдинг АД</v>
      </c>
      <c r="B1317" s="625" t="str">
        <f t="shared" si="79"/>
        <v>831628356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Кий Трейдинг АД</v>
      </c>
      <c r="B1318" s="625" t="str">
        <f t="shared" si="79"/>
        <v>831628356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Кий Трейдинг АД</v>
      </c>
      <c r="B1319" s="625" t="str">
        <f t="shared" si="79"/>
        <v>831628356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Кий Трейдинг АД</v>
      </c>
      <c r="B1320" s="625" t="str">
        <f t="shared" si="79"/>
        <v>831628356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Кий Трейдинг АД</v>
      </c>
      <c r="B1321" s="625" t="str">
        <f t="shared" si="79"/>
        <v>831628356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Кий Трейдинг АД</v>
      </c>
      <c r="B1322" s="625" t="str">
        <f t="shared" si="79"/>
        <v>831628356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Кий Трейдинг АД</v>
      </c>
      <c r="B1323" s="625" t="str">
        <f t="shared" si="79"/>
        <v>831628356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Кий Трейдинг АД</v>
      </c>
      <c r="B1324" s="625" t="str">
        <f t="shared" si="79"/>
        <v>831628356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Кий Трейдинг АД</v>
      </c>
      <c r="B1325" s="625" t="str">
        <f t="shared" si="79"/>
        <v>831628356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Кий Трейдинг АД</v>
      </c>
      <c r="B1326" s="625" t="str">
        <f t="shared" si="79"/>
        <v>831628356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7316</v>
      </c>
    </row>
    <row r="1327" spans="1:8">
      <c r="A1327" s="625" t="str">
        <f t="shared" si="78"/>
        <v>Кий Трейдинг АД</v>
      </c>
      <c r="B1327" s="625" t="str">
        <f t="shared" si="79"/>
        <v>831628356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Кий Трейдинг АД</v>
      </c>
      <c r="B1328" s="625" t="str">
        <f t="shared" si="79"/>
        <v>831628356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Кий Трейдинг АД</v>
      </c>
      <c r="B1329" s="625" t="str">
        <f t="shared" si="79"/>
        <v>831628356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Кий Трейдинг АД</v>
      </c>
      <c r="B1330" s="625" t="str">
        <f t="shared" si="79"/>
        <v>831628356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7316</v>
      </c>
    </row>
    <row r="1331" spans="1:8">
      <c r="A1331" s="625" t="str">
        <f t="shared" si="78"/>
        <v>Кий Трейдинг АД</v>
      </c>
      <c r="B1331" s="625" t="str">
        <f t="shared" si="79"/>
        <v>831628356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Кий Трейдинг АД</v>
      </c>
      <c r="B1332" s="625" t="str">
        <f t="shared" si="79"/>
        <v>831628356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Кий Трейдинг АД</v>
      </c>
      <c r="B1333" s="625" t="str">
        <f t="shared" si="79"/>
        <v>831628356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Кий Трейдинг АД</v>
      </c>
      <c r="B1334" s="625" t="str">
        <f t="shared" si="79"/>
        <v>831628356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Кий Трейдинг АД</v>
      </c>
      <c r="B1335" s="625" t="str">
        <f t="shared" si="79"/>
        <v>831628356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357C-5248-433F-9401-BC4E85371A8C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4F7-62DC-4248-B3C1-905A2AA0CE3F}">
  <sheetPr codeName="Sheet2"/>
  <dimension ref="A1:AB185"/>
  <sheetViews>
    <sheetView view="pageBreakPreview" topLeftCell="B30" zoomScale="70" zoomScaleNormal="85" zoomScaleSheetLayoutView="70" workbookViewId="0">
      <selection activeCell="H64" sqref="H6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КИЙ ТРЕЙДИНГ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831628356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1144</v>
      </c>
      <c r="H12" s="159">
        <v>794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1144</v>
      </c>
      <c r="H13" s="159">
        <v>794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1144</v>
      </c>
      <c r="H18" s="545">
        <f>H12+H15+H16+H17</f>
        <v>794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33</v>
      </c>
      <c r="D21" s="424">
        <v>37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88</v>
      </c>
      <c r="H22" s="531">
        <f>SUM(H23:H25)</f>
        <v>88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88</v>
      </c>
      <c r="H25" s="159">
        <v>88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</v>
      </c>
      <c r="H26" s="533">
        <f>H20+H21+H22</f>
        <v>88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-109</v>
      </c>
      <c r="H28" s="531">
        <f>SUM(H29:H31)</f>
        <v>-276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198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-307</v>
      </c>
      <c r="H30" s="159">
        <v>-276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228</v>
      </c>
      <c r="H32" s="159">
        <v>198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119</v>
      </c>
      <c r="H34" s="533">
        <f>H28+H32+H33</f>
        <v>-78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7316</v>
      </c>
      <c r="D35" s="531">
        <f>SUM(D36:D39)</f>
        <v>7316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7316</v>
      </c>
      <c r="D36" s="159">
        <v>7316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1351</v>
      </c>
      <c r="H37" s="535">
        <f>H26+H18+H34</f>
        <v>804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7316</v>
      </c>
      <c r="D46" s="533">
        <f>D35+D40+D45</f>
        <v>7316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59">
        <v>29928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30000</v>
      </c>
      <c r="H50" s="531">
        <f>SUM(H44:H49)</f>
        <v>29928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144</v>
      </c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186</v>
      </c>
      <c r="D55" s="426">
        <v>41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7535</v>
      </c>
      <c r="D56" s="537">
        <f>D20+D21+D22+D28+D33+D46+D52+D54+D55</f>
        <v>7394</v>
      </c>
      <c r="E56" s="83" t="s">
        <v>193</v>
      </c>
      <c r="F56" s="82" t="s">
        <v>194</v>
      </c>
      <c r="G56" s="534">
        <f>G50+G52+G53+G54+G55</f>
        <v>30144</v>
      </c>
      <c r="H56" s="535">
        <f>H50+H52+H53+H54+H55</f>
        <v>29928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52</v>
      </c>
      <c r="H60" s="159">
        <v>61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1085</v>
      </c>
      <c r="H61" s="531">
        <f>SUM(H62:H68)</f>
        <v>2324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496</v>
      </c>
      <c r="H63" s="159">
        <v>1577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589</v>
      </c>
      <c r="H64" s="159">
        <v>747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4096</v>
      </c>
      <c r="D68" s="159">
        <v>2750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1406</v>
      </c>
      <c r="H69" s="159">
        <v>540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14</v>
      </c>
      <c r="D71" s="159">
        <v>423</v>
      </c>
      <c r="E71" s="421" t="s">
        <v>66</v>
      </c>
      <c r="F71" s="79" t="s">
        <v>243</v>
      </c>
      <c r="G71" s="532">
        <f>G59+G60+G61+G69+G70</f>
        <v>2543</v>
      </c>
      <c r="H71" s="533">
        <f>H59+H60+H61+H69+H70</f>
        <v>2925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19322</v>
      </c>
      <c r="D75" s="159">
        <f>18724-423</f>
        <v>18301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23432</v>
      </c>
      <c r="D76" s="533">
        <f>SUM(D68:D75)</f>
        <v>21474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2950</v>
      </c>
      <c r="D79" s="531">
        <f>SUM(D80:D82)</f>
        <v>3883</v>
      </c>
      <c r="E79" s="168" t="s">
        <v>261</v>
      </c>
      <c r="F79" s="82" t="s">
        <v>262</v>
      </c>
      <c r="G79" s="534">
        <f>G71+G73+G75+G77</f>
        <v>2543</v>
      </c>
      <c r="H79" s="535">
        <f>H71+H73+H75+H77</f>
        <v>2925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2950</v>
      </c>
      <c r="D82" s="159">
        <v>3883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2950</v>
      </c>
      <c r="D85" s="533">
        <f>D84+D83+D79</f>
        <v>3883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121</v>
      </c>
      <c r="D89" s="159">
        <v>906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121</v>
      </c>
      <c r="D92" s="533">
        <f>SUM(D88:D91)</f>
        <v>906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26503</v>
      </c>
      <c r="D94" s="537">
        <f>D65+D76+D85+D92+D93</f>
        <v>26263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34038</v>
      </c>
      <c r="D95" s="539">
        <f>D94+D56</f>
        <v>33657</v>
      </c>
      <c r="E95" s="191" t="s">
        <v>291</v>
      </c>
      <c r="F95" s="436" t="s">
        <v>292</v>
      </c>
      <c r="G95" s="538">
        <f>G37+G40+G56+G79</f>
        <v>34038</v>
      </c>
      <c r="H95" s="539">
        <f>H37+H40+H56+H79</f>
        <v>33657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8">
        <f>pdeReportingDate</f>
        <v>46051</v>
      </c>
      <c r="C98" s="638"/>
      <c r="D98" s="638"/>
      <c r="E98" s="638"/>
      <c r="F98" s="638"/>
      <c r="G98" s="638"/>
      <c r="H98" s="638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9" t="str">
        <f>authorName</f>
        <v>Елена Драганова</v>
      </c>
      <c r="C100" s="639"/>
      <c r="D100" s="639"/>
      <c r="E100" s="639"/>
      <c r="F100" s="639"/>
      <c r="G100" s="639"/>
      <c r="H100" s="639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0" t="str">
        <f>+Начална!B17</f>
        <v>Боряна Николова/Васил Джерахов</v>
      </c>
      <c r="C102" s="641"/>
      <c r="D102" s="641"/>
      <c r="E102" s="641"/>
      <c r="F102" s="641"/>
      <c r="G102" s="641"/>
      <c r="H102" s="641"/>
    </row>
    <row r="103" spans="1:13" ht="21.75" customHeight="1">
      <c r="A103" s="614"/>
      <c r="B103" s="637"/>
      <c r="C103" s="637"/>
      <c r="D103" s="637"/>
      <c r="E103" s="637"/>
      <c r="M103" s="81"/>
    </row>
    <row r="104" spans="1:13" ht="21.75" customHeight="1">
      <c r="A104" s="614"/>
      <c r="B104" s="637"/>
      <c r="C104" s="637"/>
      <c r="D104" s="637"/>
      <c r="E104" s="637"/>
    </row>
    <row r="105" spans="1:13" ht="21.75" customHeight="1">
      <c r="A105" s="614"/>
      <c r="B105" s="637"/>
      <c r="C105" s="637"/>
      <c r="D105" s="637"/>
      <c r="E105" s="637"/>
      <c r="M105" s="81"/>
    </row>
    <row r="106" spans="1:13" ht="21.75" customHeight="1">
      <c r="A106" s="614"/>
      <c r="B106" s="637"/>
      <c r="C106" s="637"/>
      <c r="D106" s="637"/>
      <c r="E106" s="637"/>
    </row>
    <row r="107" spans="1:13" ht="21.75" customHeight="1">
      <c r="A107" s="614"/>
      <c r="B107" s="637"/>
      <c r="C107" s="637"/>
      <c r="D107" s="637"/>
      <c r="E107" s="637"/>
      <c r="M107" s="81"/>
    </row>
    <row r="108" spans="1:13" ht="21.75" customHeight="1">
      <c r="A108" s="614"/>
      <c r="B108" s="637"/>
      <c r="C108" s="637"/>
      <c r="D108" s="637"/>
      <c r="E108" s="637"/>
    </row>
    <row r="109" spans="1:13" ht="21.75" customHeight="1">
      <c r="A109" s="614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6CDA4F6-AAB9-416D-B3A6-E002622A0E7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C9AB26A2-D496-4DCC-AB76-DD715E1D29B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DFAB72D-978D-4DC7-832F-9F980FD7174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3BC7A664-DC3C-44AC-BAB6-50D72C588612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862-8A68-40BB-94A3-7177695B9D1D}">
  <sheetPr codeName="Sheet3">
    <pageSetUpPr fitToPage="1"/>
  </sheetPr>
  <dimension ref="A1:M103"/>
  <sheetViews>
    <sheetView tabSelected="1" view="pageBreakPreview" topLeftCell="B27" zoomScale="80" zoomScaleNormal="70" zoomScaleSheetLayoutView="80" workbookViewId="0">
      <selection activeCell="H44" sqref="H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КИЙ ТРЕЙДИНГ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831628356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293</v>
      </c>
      <c r="D13" s="276">
        <v>54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3</v>
      </c>
      <c r="D14" s="276">
        <v>5</v>
      </c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51</v>
      </c>
      <c r="D15" s="276">
        <v>46</v>
      </c>
      <c r="E15" s="157" t="s">
        <v>98</v>
      </c>
      <c r="F15" s="202" t="s">
        <v>315</v>
      </c>
      <c r="G15" s="275">
        <v>720</v>
      </c>
      <c r="H15" s="276">
        <v>636</v>
      </c>
    </row>
    <row r="16" spans="1:9">
      <c r="A16" s="157" t="s">
        <v>316</v>
      </c>
      <c r="B16" s="155" t="s">
        <v>317</v>
      </c>
      <c r="C16" s="275"/>
      <c r="D16" s="276"/>
      <c r="E16" s="198" t="s">
        <v>71</v>
      </c>
      <c r="F16" s="224" t="s">
        <v>318</v>
      </c>
      <c r="G16" s="559">
        <f>SUM(G12:G15)</f>
        <v>720</v>
      </c>
      <c r="H16" s="560">
        <f>SUM(H12:H15)</f>
        <v>636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23</v>
      </c>
      <c r="D19" s="276">
        <v>268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370</v>
      </c>
      <c r="D22" s="560">
        <f>SUM(D12:D18)+D19</f>
        <v>373</v>
      </c>
      <c r="E22" s="157" t="s">
        <v>335</v>
      </c>
      <c r="F22" s="199" t="s">
        <v>336</v>
      </c>
      <c r="G22" s="275">
        <v>1029</v>
      </c>
      <c r="H22" s="276">
        <v>464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1226</v>
      </c>
      <c r="D25" s="276">
        <v>715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>
        <v>44</v>
      </c>
      <c r="H26" s="276">
        <v>192</v>
      </c>
    </row>
    <row r="27" spans="1:8" ht="31.5">
      <c r="A27" s="157" t="s">
        <v>350</v>
      </c>
      <c r="B27" s="199" t="s">
        <v>351</v>
      </c>
      <c r="C27" s="275"/>
      <c r="D27" s="276"/>
      <c r="E27" s="198">
        <v>632</v>
      </c>
      <c r="F27" s="200" t="s">
        <v>352</v>
      </c>
      <c r="G27" s="559">
        <f>SUM(G22:G26)</f>
        <v>1073</v>
      </c>
      <c r="H27" s="560">
        <f>SUM(H22:H26)</f>
        <v>656</v>
      </c>
    </row>
    <row r="28" spans="1:8">
      <c r="A28" s="157" t="s">
        <v>98</v>
      </c>
      <c r="B28" s="199" t="s">
        <v>353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1227</v>
      </c>
      <c r="D29" s="560">
        <f>SUM(D25:D28)</f>
        <v>716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1597</v>
      </c>
      <c r="D31" s="214">
        <f>D29+D22</f>
        <v>1089</v>
      </c>
      <c r="E31" s="211" t="s">
        <v>357</v>
      </c>
      <c r="F31" s="226" t="s">
        <v>358</v>
      </c>
      <c r="G31" s="213">
        <f>G16+G18+G27</f>
        <v>1793</v>
      </c>
      <c r="H31" s="214">
        <f>H16+H18+H27</f>
        <v>1292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196</v>
      </c>
      <c r="D33" s="205">
        <f>IF((H31-D31)&gt;0,H31-D31,0)</f>
        <v>203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1597</v>
      </c>
      <c r="D36" s="566">
        <f>D31-D34+D35</f>
        <v>1089</v>
      </c>
      <c r="E36" s="222" t="s">
        <v>373</v>
      </c>
      <c r="F36" s="216" t="s">
        <v>374</v>
      </c>
      <c r="G36" s="227">
        <f>G35-G34+G31</f>
        <v>1793</v>
      </c>
      <c r="H36" s="228">
        <f>H35-H34+H31</f>
        <v>1292</v>
      </c>
    </row>
    <row r="37" spans="1:8">
      <c r="A37" s="221" t="s">
        <v>375</v>
      </c>
      <c r="B37" s="193" t="s">
        <v>376</v>
      </c>
      <c r="C37" s="213">
        <f>IF((G36-C36)&gt;0,G36-C36,0)</f>
        <v>196</v>
      </c>
      <c r="D37" s="214">
        <f>IF((H36-D36)&gt;0,H36-D36,0)</f>
        <v>203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-32</v>
      </c>
      <c r="D38" s="560">
        <f>D39+D40+D41</f>
        <v>5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>
        <v>5</v>
      </c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-32</v>
      </c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228</v>
      </c>
      <c r="D42" s="205">
        <f>+IF((H36-D36-D38)&gt;0,H36-D36-D38,0)</f>
        <v>198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228</v>
      </c>
      <c r="D44" s="228">
        <f>IF(H42=0,IF(D42-D43&gt;0,D42-D43+H43,0),IF(H42-H43&lt;0,H43-H42+D42,0))</f>
        <v>198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1793</v>
      </c>
      <c r="D45" s="562">
        <f>D36+D38+D42</f>
        <v>1292</v>
      </c>
      <c r="E45" s="230" t="s">
        <v>400</v>
      </c>
      <c r="F45" s="232" t="s">
        <v>401</v>
      </c>
      <c r="G45" s="561">
        <f>G42+G36</f>
        <v>1793</v>
      </c>
      <c r="H45" s="562">
        <f>H42+H36</f>
        <v>1292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402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8">
        <f>pdeReportingDate</f>
        <v>46051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9" t="str">
        <f>authorName</f>
        <v>Елена Драганова</v>
      </c>
      <c r="C52" s="639"/>
      <c r="D52" s="639"/>
      <c r="E52" s="639"/>
      <c r="F52" s="639"/>
      <c r="G52" s="639"/>
      <c r="H52" s="639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3" t="str">
        <f>+Начална!B17</f>
        <v>Боряна Николова/Васил Джерахов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7"/>
      <c r="C55" s="637"/>
      <c r="D55" s="637"/>
      <c r="E55" s="637"/>
      <c r="F55" s="512"/>
      <c r="G55" s="38"/>
      <c r="H55" s="35"/>
    </row>
    <row r="56" spans="1:13" ht="15.75" customHeight="1">
      <c r="A56" s="614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4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4"/>
      <c r="B58" s="637"/>
      <c r="C58" s="637"/>
      <c r="D58" s="637"/>
      <c r="E58" s="637"/>
      <c r="F58" s="512"/>
      <c r="G58" s="38"/>
      <c r="H58" s="35"/>
    </row>
    <row r="59" spans="1:13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A53CE08-71E0-4F4D-95ED-88556CE5D76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474032BD-2409-4185-A636-84EFC31C3FB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3F5E-539A-475C-BE08-68FD16E4DC90}">
  <sheetPr codeName="Sheet4"/>
  <dimension ref="A1:M101"/>
  <sheetViews>
    <sheetView topLeftCell="A11" zoomScale="70" zoomScaleNormal="7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КИЙ ТРЕЙДИНГ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831628356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3071</v>
      </c>
      <c r="D11" s="159">
        <v>1058</v>
      </c>
    </row>
    <row r="12" spans="1:13">
      <c r="A12" s="237" t="s">
        <v>408</v>
      </c>
      <c r="B12" s="147" t="s">
        <v>409</v>
      </c>
      <c r="C12" s="160">
        <v>-3463</v>
      </c>
      <c r="D12" s="159">
        <v>-14703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-46</v>
      </c>
      <c r="D14" s="159">
        <v>-45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-5</v>
      </c>
      <c r="D15" s="159">
        <v>-6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-8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-451</v>
      </c>
      <c r="D21" s="583">
        <f>SUM(D11:D20)</f>
        <v>-13698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>
        <v>-3120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>
        <v>-1870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>
        <v>62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-4928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350</v>
      </c>
      <c r="D35" s="159">
        <v>30000</v>
      </c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>
        <v>5919</v>
      </c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>
        <v>-684</v>
      </c>
      <c r="D39" s="159">
        <v>-15354</v>
      </c>
    </row>
    <row r="40" spans="1:13" ht="31.5">
      <c r="A40" s="237" t="s">
        <v>461</v>
      </c>
      <c r="B40" s="147" t="s">
        <v>462</v>
      </c>
      <c r="C40" s="160"/>
      <c r="D40" s="159">
        <v>-1073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-334</v>
      </c>
      <c r="D43" s="585">
        <f>SUM(D35:D42)</f>
        <v>19492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-785</v>
      </c>
      <c r="D44" s="266">
        <f>D43+D33+D21</f>
        <v>866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906</v>
      </c>
      <c r="D45" s="268">
        <v>40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121</v>
      </c>
      <c r="D46" s="270">
        <f>D45+D44</f>
        <v>906</v>
      </c>
      <c r="G46" s="148"/>
      <c r="H46" s="148"/>
    </row>
    <row r="47" spans="1:13">
      <c r="A47" s="262" t="s">
        <v>475</v>
      </c>
      <c r="B47" s="271" t="s">
        <v>476</v>
      </c>
      <c r="C47" s="256">
        <f>+C46</f>
        <v>121</v>
      </c>
      <c r="D47" s="257">
        <f>+D46</f>
        <v>906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8">
        <f>pdeReportingDate</f>
        <v>46051</v>
      </c>
      <c r="C54" s="638"/>
      <c r="D54" s="638"/>
      <c r="E54" s="638"/>
      <c r="F54" s="615"/>
      <c r="G54" s="615"/>
      <c r="H54" s="615"/>
      <c r="M54" s="81"/>
    </row>
    <row r="55" spans="1:13" s="35" customFormat="1">
      <c r="A55" s="612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3" t="s">
        <v>293</v>
      </c>
      <c r="B56" s="639" t="str">
        <f>authorName</f>
        <v>Елена Драганова</v>
      </c>
      <c r="C56" s="639"/>
      <c r="D56" s="639"/>
      <c r="E56" s="639"/>
      <c r="F56" s="66"/>
      <c r="G56" s="66"/>
      <c r="H56" s="66"/>
    </row>
    <row r="57" spans="1:13" s="35" customFormat="1">
      <c r="A57" s="613"/>
      <c r="B57" s="639"/>
      <c r="C57" s="639"/>
      <c r="D57" s="639"/>
      <c r="E57" s="639"/>
      <c r="F57" s="66"/>
      <c r="G57" s="66"/>
      <c r="H57" s="66"/>
    </row>
    <row r="58" spans="1:13" s="35" customFormat="1">
      <c r="A58" s="613" t="s">
        <v>13</v>
      </c>
      <c r="B58" s="643" t="str">
        <f>+Начална!B17</f>
        <v>Боряна Николова/Васил Джерахов</v>
      </c>
      <c r="C58" s="639"/>
      <c r="D58" s="639"/>
      <c r="E58" s="639"/>
      <c r="F58" s="66"/>
      <c r="G58" s="66"/>
      <c r="H58" s="66"/>
    </row>
    <row r="59" spans="1:13" s="26" customFormat="1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A62" s="614"/>
      <c r="B62" s="637"/>
      <c r="C62" s="637"/>
      <c r="D62" s="637"/>
      <c r="E62" s="637"/>
      <c r="F62" s="512"/>
      <c r="G62" s="38"/>
      <c r="H62" s="35"/>
    </row>
    <row r="63" spans="1:13">
      <c r="A63" s="614"/>
      <c r="B63" s="637"/>
      <c r="C63" s="637"/>
      <c r="D63" s="637"/>
      <c r="E63" s="637"/>
      <c r="F63" s="512"/>
      <c r="G63" s="38"/>
      <c r="H63" s="35"/>
    </row>
    <row r="64" spans="1:13">
      <c r="A64" s="614"/>
      <c r="B64" s="637"/>
      <c r="C64" s="637"/>
      <c r="D64" s="637"/>
      <c r="E64" s="637"/>
      <c r="F64" s="512"/>
      <c r="G64" s="38"/>
      <c r="H64" s="35"/>
    </row>
    <row r="65" spans="1:8">
      <c r="A65" s="614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5A5B718D-0BD3-4FD5-A428-5BD11C11B46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78EC8461-C7F0-470E-B16E-B37EAAC9B01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876-48CE-4430-B324-339CE4C56549}">
  <sheetPr codeName="Sheet5">
    <pageSetUpPr fitToPage="1"/>
  </sheetPr>
  <dimension ref="A1:N49"/>
  <sheetViews>
    <sheetView view="pageBreakPreview" topLeftCell="B5" zoomScale="80" zoomScaleNormal="100" zoomScaleSheetLayoutView="80" workbookViewId="0">
      <selection activeCell="I17" activeCellId="2" sqref="J33 J17 I1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КИЙ ТРЕЙДИНГ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831628356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9" t="s">
        <v>483</v>
      </c>
      <c r="B8" s="652" t="s">
        <v>484</v>
      </c>
      <c r="C8" s="645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5" t="s">
        <v>488</v>
      </c>
      <c r="L8" s="645" t="s">
        <v>489</v>
      </c>
      <c r="M8" s="472"/>
      <c r="N8" s="473"/>
    </row>
    <row r="9" spans="1:14" s="474" customFormat="1" ht="31.5">
      <c r="A9" s="650"/>
      <c r="B9" s="653"/>
      <c r="C9" s="646"/>
      <c r="D9" s="648" t="s">
        <v>490</v>
      </c>
      <c r="E9" s="648" t="s">
        <v>491</v>
      </c>
      <c r="F9" s="476" t="s">
        <v>492</v>
      </c>
      <c r="G9" s="476"/>
      <c r="H9" s="476"/>
      <c r="I9" s="655" t="s">
        <v>493</v>
      </c>
      <c r="J9" s="655" t="s">
        <v>494</v>
      </c>
      <c r="K9" s="646"/>
      <c r="L9" s="646"/>
      <c r="M9" s="477" t="s">
        <v>495</v>
      </c>
      <c r="N9" s="473"/>
    </row>
    <row r="10" spans="1:14" s="474" customFormat="1" ht="31.5">
      <c r="A10" s="651"/>
      <c r="B10" s="654"/>
      <c r="C10" s="647"/>
      <c r="D10" s="648"/>
      <c r="E10" s="648"/>
      <c r="F10" s="475" t="s">
        <v>496</v>
      </c>
      <c r="G10" s="475" t="s">
        <v>497</v>
      </c>
      <c r="H10" s="475" t="s">
        <v>498</v>
      </c>
      <c r="I10" s="647"/>
      <c r="J10" s="647"/>
      <c r="K10" s="647"/>
      <c r="L10" s="647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794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88</v>
      </c>
      <c r="I13" s="519">
        <f>'1-Баланс'!H29+'1-Баланс'!H32</f>
        <v>198</v>
      </c>
      <c r="J13" s="519">
        <f>'1-Баланс'!H30+'1-Баланс'!H33</f>
        <v>-276</v>
      </c>
      <c r="K13" s="520"/>
      <c r="L13" s="519">
        <f>SUM(C13:K13)</f>
        <v>804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794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88</v>
      </c>
      <c r="I17" s="519">
        <f t="shared" si="2"/>
        <v>198</v>
      </c>
      <c r="J17" s="519">
        <f t="shared" si="2"/>
        <v>-276</v>
      </c>
      <c r="K17" s="519">
        <f t="shared" si="2"/>
        <v>0</v>
      </c>
      <c r="L17" s="519">
        <f t="shared" si="1"/>
        <v>804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228</v>
      </c>
      <c r="J18" s="519">
        <f>+'1-Баланс'!G33</f>
        <v>0</v>
      </c>
      <c r="K18" s="520"/>
      <c r="L18" s="519">
        <f t="shared" si="1"/>
        <v>228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350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350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1144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88</v>
      </c>
      <c r="I31" s="519">
        <f t="shared" si="6"/>
        <v>426</v>
      </c>
      <c r="J31" s="519">
        <f t="shared" si="6"/>
        <v>-276</v>
      </c>
      <c r="K31" s="519">
        <f t="shared" si="6"/>
        <v>0</v>
      </c>
      <c r="L31" s="519">
        <f t="shared" si="1"/>
        <v>1382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>
        <v>-31</v>
      </c>
      <c r="K33" s="277"/>
      <c r="L33" s="578">
        <f t="shared" si="1"/>
        <v>-31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1144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88</v>
      </c>
      <c r="I34" s="522">
        <f t="shared" si="7"/>
        <v>426</v>
      </c>
      <c r="J34" s="522">
        <f t="shared" si="7"/>
        <v>-307</v>
      </c>
      <c r="K34" s="522">
        <f t="shared" si="7"/>
        <v>0</v>
      </c>
      <c r="L34" s="522">
        <f t="shared" si="1"/>
        <v>1351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8">
        <f>pdeReportingDate</f>
        <v>46051</v>
      </c>
      <c r="C38" s="638"/>
      <c r="D38" s="638"/>
      <c r="E38" s="638"/>
      <c r="F38" s="638"/>
      <c r="G38" s="638"/>
      <c r="H38" s="638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9" t="str">
        <f>authorName</f>
        <v>Елена Драганова</v>
      </c>
      <c r="C40" s="639"/>
      <c r="D40" s="639"/>
      <c r="E40" s="639"/>
      <c r="F40" s="639"/>
      <c r="G40" s="639"/>
      <c r="H40" s="639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0" t="str">
        <f>+Начална!B17</f>
        <v>Боряна Николова/Васил Джерахов</v>
      </c>
      <c r="C42" s="641"/>
      <c r="D42" s="641"/>
      <c r="E42" s="641"/>
      <c r="F42" s="641"/>
      <c r="G42" s="641"/>
      <c r="H42" s="641"/>
    </row>
    <row r="43" spans="1:13">
      <c r="A43" s="614"/>
      <c r="B43" s="637"/>
      <c r="C43" s="637"/>
      <c r="D43" s="637"/>
      <c r="E43" s="637"/>
      <c r="F43" s="512"/>
      <c r="G43" s="38"/>
      <c r="H43" s="35"/>
    </row>
    <row r="44" spans="1:13">
      <c r="A44" s="614"/>
      <c r="B44" s="637"/>
      <c r="C44" s="637"/>
      <c r="D44" s="637"/>
      <c r="E44" s="637"/>
      <c r="F44" s="512"/>
      <c r="G44" s="38"/>
      <c r="H44" s="35"/>
    </row>
    <row r="45" spans="1:13">
      <c r="A45" s="614"/>
      <c r="B45" s="637"/>
      <c r="C45" s="637"/>
      <c r="D45" s="637"/>
      <c r="E45" s="637"/>
      <c r="F45" s="512"/>
      <c r="G45" s="38"/>
      <c r="H45" s="35"/>
    </row>
    <row r="46" spans="1:13">
      <c r="A46" s="614"/>
      <c r="B46" s="637"/>
      <c r="C46" s="637"/>
      <c r="D46" s="637"/>
      <c r="E46" s="637"/>
      <c r="F46" s="512"/>
      <c r="G46" s="38"/>
      <c r="H46" s="35"/>
    </row>
    <row r="47" spans="1:13">
      <c r="A47" s="614"/>
      <c r="B47" s="637"/>
      <c r="C47" s="637"/>
      <c r="D47" s="637"/>
      <c r="E47" s="637"/>
      <c r="F47" s="512"/>
      <c r="G47" s="38"/>
      <c r="H47" s="35"/>
    </row>
    <row r="48" spans="1:13">
      <c r="A48" s="614"/>
      <c r="B48" s="637"/>
      <c r="C48" s="637"/>
      <c r="D48" s="637"/>
      <c r="E48" s="637"/>
      <c r="F48" s="512"/>
      <c r="G48" s="38"/>
      <c r="H48" s="35"/>
    </row>
    <row r="49" spans="1:8">
      <c r="A49" s="614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DF88-53DE-4DE9-A429-188A992333AD}">
  <sheetPr codeName="Sheet9"/>
  <dimension ref="A1:H162"/>
  <sheetViews>
    <sheetView view="pageBreakPreview" topLeftCell="A18" zoomScaleNormal="70" zoomScaleSheetLayoutView="100" workbookViewId="0">
      <selection activeCell="B156" sqref="B156:E16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КИЙ ТРЕЙДИНГ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831628356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7316</v>
      </c>
      <c r="D12" s="634">
        <v>1</v>
      </c>
      <c r="E12" s="77"/>
      <c r="F12" s="417">
        <f>C12-E12</f>
        <v>7316</v>
      </c>
      <c r="G12" s="619"/>
    </row>
    <row r="13" spans="1:7">
      <c r="A13" s="600">
        <v>2</v>
      </c>
      <c r="B13" s="601"/>
      <c r="C13" s="77"/>
      <c r="D13" s="634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7316</v>
      </c>
      <c r="D27" s="419"/>
      <c r="E27" s="419">
        <f>SUM(E12:E26)</f>
        <v>0</v>
      </c>
      <c r="F27" s="419">
        <f>SUM(F12:F26)</f>
        <v>7316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634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7316</v>
      </c>
      <c r="D79" s="419"/>
      <c r="E79" s="419">
        <f>E78+E61+E44+E27</f>
        <v>0</v>
      </c>
      <c r="F79" s="419">
        <f>F78+F61+F44+F27</f>
        <v>7316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8">
        <f>pdeReportingDate</f>
        <v>46051</v>
      </c>
      <c r="C151" s="638"/>
      <c r="D151" s="638"/>
      <c r="E151" s="638"/>
      <c r="F151" s="638"/>
      <c r="G151" s="638"/>
      <c r="H151" s="638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9" t="str">
        <f>authorName</f>
        <v>Елена Драганова</v>
      </c>
      <c r="C153" s="639"/>
      <c r="D153" s="639"/>
      <c r="E153" s="639"/>
      <c r="F153" s="639"/>
      <c r="G153" s="639"/>
      <c r="H153" s="639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0" t="str">
        <f>+Начална!B17</f>
        <v>Боряна Николова/Васил Джерахов</v>
      </c>
      <c r="C155" s="641"/>
      <c r="D155" s="641"/>
      <c r="E155" s="641"/>
      <c r="F155" s="641"/>
      <c r="G155" s="641"/>
      <c r="H155" s="641"/>
    </row>
    <row r="156" spans="1:8">
      <c r="A156" s="614"/>
      <c r="B156" s="637"/>
      <c r="C156" s="637"/>
      <c r="D156" s="637"/>
      <c r="E156" s="637"/>
      <c r="F156" s="512"/>
      <c r="G156" s="38"/>
      <c r="H156" s="35"/>
    </row>
    <row r="157" spans="1:8">
      <c r="A157" s="614"/>
      <c r="B157" s="637"/>
      <c r="C157" s="637"/>
      <c r="D157" s="637"/>
      <c r="E157" s="637"/>
      <c r="F157" s="512"/>
      <c r="G157" s="38"/>
      <c r="H157" s="35"/>
    </row>
    <row r="158" spans="1:8">
      <c r="A158" s="614"/>
      <c r="B158" s="637"/>
      <c r="C158" s="637"/>
      <c r="D158" s="637"/>
      <c r="E158" s="637"/>
      <c r="F158" s="512"/>
      <c r="G158" s="38"/>
      <c r="H158" s="35"/>
    </row>
    <row r="159" spans="1:8">
      <c r="A159" s="614"/>
      <c r="B159" s="637"/>
      <c r="C159" s="637"/>
      <c r="D159" s="637"/>
      <c r="E159" s="637"/>
      <c r="F159" s="512"/>
      <c r="G159" s="38"/>
      <c r="H159" s="35"/>
    </row>
    <row r="160" spans="1:8">
      <c r="A160" s="614"/>
      <c r="B160" s="637"/>
      <c r="C160" s="637"/>
      <c r="D160" s="637"/>
      <c r="E160" s="637"/>
      <c r="F160" s="512"/>
      <c r="G160" s="38"/>
      <c r="H160" s="35"/>
    </row>
    <row r="161" spans="1:8">
      <c r="A161" s="614"/>
      <c r="B161" s="637"/>
      <c r="C161" s="637"/>
      <c r="D161" s="637"/>
      <c r="E161" s="637"/>
      <c r="F161" s="512"/>
      <c r="G161" s="38"/>
      <c r="H161" s="35"/>
    </row>
    <row r="162" spans="1:8">
      <c r="A162" s="614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DBE7-901C-44C0-A84E-7822873D3EFD}">
  <sheetPr codeName="Sheet6">
    <pageSetUpPr fitToPage="1"/>
  </sheetPr>
  <dimension ref="A1:S57"/>
  <sheetViews>
    <sheetView view="pageBreakPreview" topLeftCell="A12" zoomScale="80" zoomScaleNormal="85" zoomScaleSheetLayoutView="80" workbookViewId="0">
      <selection activeCell="B40" sqref="B4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КИЙ ТРЕЙДИНГ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831628356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0" t="s">
        <v>483</v>
      </c>
      <c r="B7" s="661"/>
      <c r="C7" s="664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6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6" t="s">
        <v>577</v>
      </c>
      <c r="R7" s="658" t="s">
        <v>578</v>
      </c>
    </row>
    <row r="8" spans="1:19" s="93" customFormat="1" ht="66.75" customHeight="1">
      <c r="A8" s="662"/>
      <c r="B8" s="663"/>
      <c r="C8" s="665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7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7"/>
      <c r="R8" s="659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384</v>
      </c>
      <c r="E20" s="287"/>
      <c r="F20" s="287"/>
      <c r="G20" s="283">
        <f t="shared" si="2"/>
        <v>384</v>
      </c>
      <c r="H20" s="287"/>
      <c r="I20" s="287"/>
      <c r="J20" s="283">
        <f t="shared" si="3"/>
        <v>384</v>
      </c>
      <c r="K20" s="287">
        <v>347</v>
      </c>
      <c r="L20" s="287">
        <v>4</v>
      </c>
      <c r="M20" s="287"/>
      <c r="N20" s="283">
        <f t="shared" si="4"/>
        <v>351</v>
      </c>
      <c r="O20" s="287"/>
      <c r="P20" s="287"/>
      <c r="Q20" s="283">
        <f t="shared" si="0"/>
        <v>351</v>
      </c>
      <c r="R20" s="297">
        <f t="shared" si="1"/>
        <v>33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7316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7316</v>
      </c>
      <c r="H30" s="293">
        <f t="shared" si="6"/>
        <v>0</v>
      </c>
      <c r="I30" s="293">
        <f t="shared" si="6"/>
        <v>0</v>
      </c>
      <c r="J30" s="293">
        <f t="shared" si="3"/>
        <v>7316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7316</v>
      </c>
    </row>
    <row r="31" spans="1:18">
      <c r="A31" s="296"/>
      <c r="B31" s="280" t="s">
        <v>127</v>
      </c>
      <c r="C31" s="126" t="s">
        <v>636</v>
      </c>
      <c r="D31" s="287">
        <v>7316</v>
      </c>
      <c r="E31" s="287"/>
      <c r="F31" s="287"/>
      <c r="G31" s="283">
        <f t="shared" si="2"/>
        <v>7316</v>
      </c>
      <c r="H31" s="287"/>
      <c r="I31" s="287"/>
      <c r="J31" s="283">
        <f t="shared" si="3"/>
        <v>7316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7316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7316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7316</v>
      </c>
      <c r="H41" s="288">
        <f t="shared" si="10"/>
        <v>0</v>
      </c>
      <c r="I41" s="288">
        <f t="shared" si="10"/>
        <v>0</v>
      </c>
      <c r="J41" s="283">
        <f t="shared" si="3"/>
        <v>7316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7316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7700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7700</v>
      </c>
      <c r="H43" s="306">
        <f t="shared" si="11"/>
        <v>0</v>
      </c>
      <c r="I43" s="306">
        <f t="shared" si="11"/>
        <v>0</v>
      </c>
      <c r="J43" s="306">
        <f t="shared" si="11"/>
        <v>7700</v>
      </c>
      <c r="K43" s="306">
        <f t="shared" si="11"/>
        <v>347</v>
      </c>
      <c r="L43" s="306">
        <f t="shared" si="11"/>
        <v>4</v>
      </c>
      <c r="M43" s="306">
        <f t="shared" si="11"/>
        <v>0</v>
      </c>
      <c r="N43" s="306">
        <f t="shared" si="11"/>
        <v>351</v>
      </c>
      <c r="O43" s="306">
        <f t="shared" si="11"/>
        <v>0</v>
      </c>
      <c r="P43" s="306">
        <f t="shared" si="11"/>
        <v>0</v>
      </c>
      <c r="Q43" s="306">
        <f t="shared" si="11"/>
        <v>351</v>
      </c>
      <c r="R43" s="307">
        <f t="shared" si="11"/>
        <v>7349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8">
        <f>pdeReportingDate</f>
        <v>46051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9" t="str">
        <f>authorName</f>
        <v>Елена Драганова</v>
      </c>
      <c r="D48" s="639"/>
      <c r="E48" s="639"/>
      <c r="F48" s="639"/>
      <c r="G48" s="639"/>
      <c r="H48" s="639"/>
      <c r="I48" s="639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0" t="str">
        <f>+Начална!B17</f>
        <v>Боряна Николова/Васил Джерахов</v>
      </c>
      <c r="D50" s="641"/>
      <c r="E50" s="641"/>
      <c r="F50" s="641"/>
      <c r="G50" s="641"/>
      <c r="H50" s="641"/>
      <c r="I50" s="641"/>
    </row>
    <row r="51" spans="2:9">
      <c r="B51" s="614"/>
      <c r="C51" s="637"/>
      <c r="D51" s="637"/>
      <c r="E51" s="637"/>
      <c r="F51" s="637"/>
      <c r="G51" s="512"/>
      <c r="H51" s="38"/>
      <c r="I51" s="35"/>
    </row>
    <row r="52" spans="2:9">
      <c r="B52" s="614"/>
      <c r="C52" s="637"/>
      <c r="D52" s="637"/>
      <c r="E52" s="637"/>
      <c r="F52" s="637"/>
      <c r="G52" s="512"/>
      <c r="H52" s="38"/>
      <c r="I52" s="35"/>
    </row>
    <row r="53" spans="2:9">
      <c r="B53" s="614"/>
      <c r="C53" s="637"/>
      <c r="D53" s="637"/>
      <c r="E53" s="637"/>
      <c r="F53" s="637"/>
      <c r="G53" s="512"/>
      <c r="H53" s="38"/>
      <c r="I53" s="35"/>
    </row>
    <row r="54" spans="2:9">
      <c r="B54" s="614"/>
      <c r="C54" s="637"/>
      <c r="D54" s="637"/>
      <c r="E54" s="637"/>
      <c r="F54" s="637"/>
      <c r="G54" s="512"/>
      <c r="H54" s="38"/>
      <c r="I54" s="35"/>
    </row>
    <row r="55" spans="2:9">
      <c r="B55" s="614"/>
      <c r="C55" s="637"/>
      <c r="D55" s="637"/>
      <c r="E55" s="637"/>
      <c r="F55" s="637"/>
      <c r="G55" s="512"/>
      <c r="H55" s="38"/>
      <c r="I55" s="35"/>
    </row>
    <row r="56" spans="2:9">
      <c r="B56" s="614"/>
      <c r="C56" s="637"/>
      <c r="D56" s="637"/>
      <c r="E56" s="637"/>
      <c r="F56" s="637"/>
      <c r="G56" s="512"/>
      <c r="H56" s="38"/>
      <c r="I56" s="35"/>
    </row>
    <row r="57" spans="2:9">
      <c r="B57" s="614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BA28B9-27BF-41DA-87FA-13550206C52B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3950F89-5A7F-4FEC-ABA9-82AABC309AF4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3D1-824F-4C2B-957D-016BCD89DF2E}">
  <sheetPr codeName="Sheet7"/>
  <dimension ref="A1:H122"/>
  <sheetViews>
    <sheetView view="pageBreakPreview" topLeftCell="A82" zoomScale="80" zoomScaleNormal="85" zoomScaleSheetLayoutView="80" workbookViewId="0">
      <selection activeCell="C90" sqref="C9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КИЙ ТРЕЙДИНГ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9" t="s">
        <v>483</v>
      </c>
      <c r="B8" s="671" t="s">
        <v>28</v>
      </c>
      <c r="C8" s="667" t="s">
        <v>660</v>
      </c>
      <c r="D8" s="322" t="s">
        <v>661</v>
      </c>
      <c r="E8" s="323"/>
      <c r="F8" s="105"/>
    </row>
    <row r="9" spans="1:8" s="93" customFormat="1">
      <c r="A9" s="670"/>
      <c r="B9" s="672"/>
      <c r="C9" s="668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f>+'1-Баланс'!C55</f>
        <v>186</v>
      </c>
      <c r="D23" s="391"/>
      <c r="E23" s="390">
        <f t="shared" si="0"/>
        <v>186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4096</v>
      </c>
      <c r="D26" s="319">
        <f>SUM(D27:D29)</f>
        <v>4096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f>+'1-Баланс'!C68</f>
        <v>4096</v>
      </c>
      <c r="D27" s="325">
        <f>+C27</f>
        <v>4096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f>+'1-Баланс'!C71</f>
        <v>14</v>
      </c>
      <c r="D32" s="325">
        <f>+C32</f>
        <v>14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19322</v>
      </c>
      <c r="D40" s="319">
        <f>SUM(D41:D44)</f>
        <v>19322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f>+'1-Баланс'!C75</f>
        <v>19322</v>
      </c>
      <c r="D44" s="325">
        <f>+C44</f>
        <v>19322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23432</v>
      </c>
      <c r="D45" s="386">
        <f>D26+D30+D31+D33+D32+D34+D35+D40</f>
        <v>23432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23618</v>
      </c>
      <c r="D46" s="392">
        <f>D45+D23+D21+D11</f>
        <v>23432</v>
      </c>
      <c r="E46" s="393">
        <f>E45+E23+E21+E11</f>
        <v>186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9" t="s">
        <v>483</v>
      </c>
      <c r="B50" s="671" t="s">
        <v>28</v>
      </c>
      <c r="C50" s="673" t="s">
        <v>731</v>
      </c>
      <c r="D50" s="322" t="s">
        <v>732</v>
      </c>
      <c r="E50" s="322"/>
      <c r="F50" s="675" t="s">
        <v>733</v>
      </c>
    </row>
    <row r="51" spans="1:6" s="93" customFormat="1" ht="18" customHeight="1">
      <c r="A51" s="670"/>
      <c r="B51" s="672"/>
      <c r="C51" s="674"/>
      <c r="D51" s="107" t="s">
        <v>662</v>
      </c>
      <c r="E51" s="107" t="s">
        <v>663</v>
      </c>
      <c r="F51" s="676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f>+'1-Баланс'!G45</f>
        <v>0</v>
      </c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>
        <f>+'1-Баланс'!G47</f>
        <v>0</v>
      </c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f>+'1-Баланс'!G48</f>
        <v>30000</v>
      </c>
      <c r="D65" s="160"/>
      <c r="E65" s="111">
        <f t="shared" si="1"/>
        <v>30000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30000</v>
      </c>
      <c r="D68" s="384">
        <f>D54+D58+D63+D64+D65+D66</f>
        <v>0</v>
      </c>
      <c r="E68" s="382">
        <f t="shared" si="1"/>
        <v>30000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f>+'1-Баланс'!G54</f>
        <v>144</v>
      </c>
      <c r="D70" s="160"/>
      <c r="E70" s="111">
        <f t="shared" si="1"/>
        <v>144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f>+'1-Баланс'!G62</f>
        <v>0</v>
      </c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52</v>
      </c>
      <c r="D82" s="113">
        <f>SUM(D83:D86)</f>
        <v>52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f>+'1-Баланс'!G60</f>
        <v>52</v>
      </c>
      <c r="D84" s="160">
        <f>+C84</f>
        <v>52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1085</v>
      </c>
      <c r="D87" s="111">
        <f>SUM(D88:D92)+D96</f>
        <v>1085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f>+'1-Баланс'!G63</f>
        <v>496</v>
      </c>
      <c r="D88" s="160">
        <f>+C88</f>
        <v>496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f>+'1-Баланс'!G64</f>
        <v>589</v>
      </c>
      <c r="D89" s="160">
        <f t="shared" ref="D89:D91" si="2">+C89</f>
        <v>589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f>+'1-Баланс'!G65</f>
        <v>0</v>
      </c>
      <c r="D90" s="160">
        <f t="shared" si="2"/>
        <v>0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f>+'1-Баланс'!G66</f>
        <v>0</v>
      </c>
      <c r="D91" s="160">
        <f t="shared" si="2"/>
        <v>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1137</v>
      </c>
      <c r="D98" s="382">
        <f>D87+D82+D77+D73+D97</f>
        <v>1137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31281</v>
      </c>
      <c r="D99" s="376">
        <f>D98+D70+D68</f>
        <v>1137</v>
      </c>
      <c r="E99" s="376">
        <f>E98+E70+E68</f>
        <v>30144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828</v>
      </c>
      <c r="B109" s="666"/>
      <c r="C109" s="666"/>
      <c r="D109" s="666"/>
      <c r="E109" s="666"/>
      <c r="F109" s="666"/>
    </row>
    <row r="111" spans="1:8">
      <c r="A111" s="612" t="s">
        <v>8</v>
      </c>
      <c r="B111" s="638">
        <f>pdeReportingDate</f>
        <v>46051</v>
      </c>
      <c r="C111" s="638"/>
      <c r="D111" s="638"/>
      <c r="E111" s="638"/>
      <c r="F111" s="638"/>
      <c r="G111" s="44"/>
      <c r="H111" s="44"/>
    </row>
    <row r="112" spans="1:8">
      <c r="A112" s="612"/>
      <c r="B112" s="638"/>
      <c r="C112" s="638"/>
      <c r="D112" s="638"/>
      <c r="E112" s="638"/>
      <c r="F112" s="638"/>
      <c r="G112" s="44"/>
      <c r="H112" s="44"/>
    </row>
    <row r="113" spans="1:8">
      <c r="A113" s="613" t="s">
        <v>293</v>
      </c>
      <c r="B113" s="639" t="str">
        <f>authorName</f>
        <v>Елена Драганова</v>
      </c>
      <c r="C113" s="639"/>
      <c r="D113" s="639"/>
      <c r="E113" s="639"/>
      <c r="F113" s="639"/>
      <c r="G113" s="66"/>
      <c r="H113" s="66"/>
    </row>
    <row r="114" spans="1:8">
      <c r="A114" s="613"/>
      <c r="B114" s="639"/>
      <c r="C114" s="639"/>
      <c r="D114" s="639"/>
      <c r="E114" s="639"/>
      <c r="F114" s="639"/>
      <c r="G114" s="66"/>
      <c r="H114" s="66"/>
    </row>
    <row r="115" spans="1:8">
      <c r="A115" s="613" t="s">
        <v>13</v>
      </c>
      <c r="B115" s="640" t="str">
        <f>+Начална!B17</f>
        <v>Боряна Николова/Васил Джерахов</v>
      </c>
      <c r="C115" s="641"/>
      <c r="D115" s="641"/>
      <c r="E115" s="641"/>
      <c r="F115" s="641"/>
      <c r="G115" s="68"/>
      <c r="H115" s="68"/>
    </row>
    <row r="116" spans="1:8" ht="15.75" customHeight="1">
      <c r="A116" s="614"/>
      <c r="B116" s="637"/>
      <c r="C116" s="637"/>
      <c r="D116" s="637"/>
      <c r="E116" s="637"/>
      <c r="F116" s="637"/>
      <c r="G116" s="614"/>
      <c r="H116" s="614"/>
    </row>
    <row r="117" spans="1:8" ht="15.75" customHeight="1">
      <c r="A117" s="614"/>
      <c r="B117" s="637"/>
      <c r="C117" s="637"/>
      <c r="D117" s="637"/>
      <c r="E117" s="637"/>
      <c r="F117" s="637"/>
      <c r="G117" s="614"/>
      <c r="H117" s="614"/>
    </row>
    <row r="118" spans="1:8" ht="15.75" customHeight="1">
      <c r="A118" s="614"/>
      <c r="B118" s="637"/>
      <c r="C118" s="637"/>
      <c r="D118" s="637"/>
      <c r="E118" s="637"/>
      <c r="F118" s="637"/>
      <c r="G118" s="614"/>
      <c r="H118" s="614"/>
    </row>
    <row r="119" spans="1:8" ht="15.75" customHeight="1">
      <c r="A119" s="614"/>
      <c r="B119" s="637"/>
      <c r="C119" s="637"/>
      <c r="D119" s="637"/>
      <c r="E119" s="637"/>
      <c r="F119" s="637"/>
      <c r="G119" s="614"/>
      <c r="H119" s="614"/>
    </row>
    <row r="120" spans="1:8">
      <c r="A120" s="614"/>
      <c r="B120" s="637"/>
      <c r="C120" s="637"/>
      <c r="D120" s="637"/>
      <c r="E120" s="637"/>
      <c r="F120" s="637"/>
      <c r="G120" s="614"/>
      <c r="H120" s="614"/>
    </row>
    <row r="121" spans="1:8">
      <c r="A121" s="614"/>
      <c r="B121" s="637"/>
      <c r="C121" s="637"/>
      <c r="D121" s="637"/>
      <c r="E121" s="637"/>
      <c r="F121" s="637"/>
      <c r="G121" s="614"/>
      <c r="H121" s="614"/>
    </row>
    <row r="122" spans="1:8">
      <c r="A122" s="614"/>
      <c r="B122" s="637"/>
      <c r="C122" s="637"/>
      <c r="D122" s="637"/>
      <c r="E122" s="637"/>
      <c r="F122" s="637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B10978DA-6E80-4E9C-BECF-FA83A986B877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62E-CF75-42BC-8808-C4464FDCDED8}">
  <sheetPr codeName="Sheet8">
    <pageSetUpPr fitToPage="1"/>
  </sheetPr>
  <dimension ref="A1:V264"/>
  <sheetViews>
    <sheetView view="pageBreakPreview" topLeftCell="A9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831628356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483</v>
      </c>
      <c r="B8" s="685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81"/>
      <c r="B9" s="686"/>
      <c r="C9" s="683" t="s">
        <v>832</v>
      </c>
      <c r="D9" s="683" t="s">
        <v>833</v>
      </c>
      <c r="E9" s="683" t="s">
        <v>834</v>
      </c>
      <c r="F9" s="683" t="s">
        <v>835</v>
      </c>
      <c r="G9" s="94" t="s">
        <v>836</v>
      </c>
      <c r="H9" s="94"/>
      <c r="I9" s="684" t="s">
        <v>837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838</v>
      </c>
      <c r="H10" s="96" t="s">
        <v>839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1066740</v>
      </c>
      <c r="D20" s="397"/>
      <c r="E20" s="397"/>
      <c r="F20" s="397">
        <v>2950</v>
      </c>
      <c r="G20" s="397"/>
      <c r="H20" s="397"/>
      <c r="I20" s="398">
        <f t="shared" si="0"/>
        <v>2950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1066740</v>
      </c>
      <c r="D27" s="404">
        <f t="shared" si="2"/>
        <v>0</v>
      </c>
      <c r="E27" s="404">
        <f t="shared" si="2"/>
        <v>0</v>
      </c>
      <c r="F27" s="404">
        <f t="shared" si="2"/>
        <v>2950</v>
      </c>
      <c r="G27" s="404">
        <f t="shared" si="2"/>
        <v>0</v>
      </c>
      <c r="H27" s="404">
        <f t="shared" si="2"/>
        <v>0</v>
      </c>
      <c r="I27" s="405">
        <f t="shared" si="0"/>
        <v>2950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865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8">
        <f>pdeReportingDate</f>
        <v>46051</v>
      </c>
      <c r="C31" s="638"/>
      <c r="D31" s="638"/>
      <c r="E31" s="638"/>
      <c r="F31" s="638"/>
      <c r="G31" s="98"/>
      <c r="H31" s="98"/>
      <c r="I31" s="98"/>
    </row>
    <row r="32" spans="1:16">
      <c r="A32" s="612"/>
      <c r="B32" s="638"/>
      <c r="C32" s="638"/>
      <c r="D32" s="638"/>
      <c r="E32" s="638"/>
      <c r="F32" s="638"/>
      <c r="G32" s="98"/>
      <c r="H32" s="98"/>
      <c r="I32" s="98"/>
    </row>
    <row r="33" spans="1:9">
      <c r="A33" s="613" t="s">
        <v>293</v>
      </c>
      <c r="B33" s="639" t="str">
        <f>authorName</f>
        <v>Елена Драганова</v>
      </c>
      <c r="C33" s="639"/>
      <c r="D33" s="639"/>
      <c r="E33" s="639"/>
      <c r="F33" s="639"/>
      <c r="G33" s="98"/>
      <c r="H33" s="98"/>
      <c r="I33" s="98"/>
    </row>
    <row r="34" spans="1:9">
      <c r="A34" s="613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3" t="s">
        <v>13</v>
      </c>
      <c r="B35" s="678" t="str">
        <f>+Начална!B17</f>
        <v>Боряна Николова/Васил Джерахов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4"/>
      <c r="B36" s="637"/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4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4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4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4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4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4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FDBBF7D9-8153-4F3E-9CC2-57F68CB6865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cp:lastPrinted>2025-07-25T08:00:11Z</cp:lastPrinted>
  <dcterms:created xsi:type="dcterms:W3CDTF">2006-09-16T00:00:00Z</dcterms:created>
  <dcterms:modified xsi:type="dcterms:W3CDTF">2026-01-29T10:55:26Z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