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ОПОРТЮНИТИ БЪЛГАРИЯ ИНВЕСТМЪНТ АД\09.12.2023\ОПОРТЮНИТИ БЪЛГАРИЯ ИНВЕСТМЪНТ АД\2026\Прикл 2026\1 тримесечие 2026\Междинни отчети 31.03.2026\"/>
    </mc:Choice>
  </mc:AlternateContent>
  <xr:revisionPtr revIDLastSave="0" documentId="13_ncr:1_{4447AFD5-150F-4B88-B010-09DA25748D3A}" xr6:coauthVersionLast="47" xr6:coauthVersionMax="47" xr10:uidLastSave="{00000000-0000-0000-0000-000000000000}"/>
  <bookViews>
    <workbookView xWindow="28680" yWindow="-120" windowWidth="29040" windowHeight="1752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82" i="2"/>
  <c r="C83" i="2"/>
  <c r="C96" i="2"/>
  <c r="C102" i="2"/>
  <c r="C103" i="2"/>
  <c r="C115" i="2"/>
  <c r="C120" i="2"/>
  <c r="C123" i="2"/>
  <c r="C127" i="2"/>
  <c r="C140" i="2"/>
  <c r="C141" i="2"/>
  <c r="C145" i="2"/>
  <c r="C151" i="2"/>
  <c r="C159" i="2"/>
  <c r="C163" i="2"/>
  <c r="C168" i="2"/>
  <c r="C169" i="2"/>
  <c r="C72" i="2"/>
  <c r="C67" i="2"/>
  <c r="C64" i="2"/>
  <c r="C61" i="2"/>
  <c r="C48" i="2"/>
  <c r="C47" i="2"/>
  <c r="C43" i="2"/>
  <c r="C37" i="2"/>
  <c r="C29" i="2"/>
  <c r="C25" i="2"/>
  <c r="C20" i="2"/>
  <c r="C19" i="2"/>
  <c r="C8" i="2"/>
  <c r="C3" i="2"/>
  <c r="C1334" i="2"/>
  <c r="C1324" i="2"/>
  <c r="C1318" i="2"/>
  <c r="C1316" i="2"/>
  <c r="C1313" i="2"/>
  <c r="C1300" i="2"/>
  <c r="C1298" i="2"/>
  <c r="C1293" i="2"/>
  <c r="C1288" i="2"/>
  <c r="C1280" i="2"/>
  <c r="C1276" i="2"/>
  <c r="C1271" i="2"/>
  <c r="C1269" i="2"/>
  <c r="C1259" i="2"/>
  <c r="C1253" i="2"/>
  <c r="C1251" i="2"/>
  <c r="C1248" i="2"/>
  <c r="C1235" i="2"/>
  <c r="C1233" i="2"/>
  <c r="C1229" i="2"/>
  <c r="C1224" i="2"/>
  <c r="C1216" i="2"/>
  <c r="C1212" i="2"/>
  <c r="C1207" i="2"/>
  <c r="C1205" i="2"/>
  <c r="C1194" i="2"/>
  <c r="C1188" i="2"/>
  <c r="C1186" i="2"/>
  <c r="C1183" i="2"/>
  <c r="C1171" i="2"/>
  <c r="C1170" i="2"/>
  <c r="C1167" i="2"/>
  <c r="C1163" i="2"/>
  <c r="C1157" i="2"/>
  <c r="C1154" i="2"/>
  <c r="C1150" i="2"/>
  <c r="C1149" i="2"/>
  <c r="C1145" i="2"/>
  <c r="C1139" i="2"/>
  <c r="C1138" i="2"/>
  <c r="C1135" i="2"/>
  <c r="C1131" i="2"/>
  <c r="C1129" i="2"/>
  <c r="C1125" i="2"/>
  <c r="C1121" i="2"/>
  <c r="C1119" i="2"/>
  <c r="C1117" i="2"/>
  <c r="C1110" i="2"/>
  <c r="C1109" i="2"/>
  <c r="C1106" i="2"/>
  <c r="C1102" i="2"/>
  <c r="C1101" i="2"/>
  <c r="C1097" i="2"/>
  <c r="C1091" i="2"/>
  <c r="C1090" i="2"/>
  <c r="C1087" i="2"/>
  <c r="C1083" i="2"/>
  <c r="C1081" i="2"/>
  <c r="C1077" i="2"/>
  <c r="C1073" i="2"/>
  <c r="C1071" i="2"/>
  <c r="C1069" i="2"/>
  <c r="C1062" i="2"/>
  <c r="C1061" i="2"/>
  <c r="C1058" i="2"/>
  <c r="C1054" i="2"/>
  <c r="C1053" i="2"/>
  <c r="C1049" i="2"/>
  <c r="C1043" i="2"/>
  <c r="C1042" i="2"/>
  <c r="C1039" i="2"/>
  <c r="C1035" i="2"/>
  <c r="C1033" i="2"/>
  <c r="C1029" i="2"/>
  <c r="C1025" i="2"/>
  <c r="C1023" i="2"/>
  <c r="C1021" i="2"/>
  <c r="C1014" i="2"/>
  <c r="C1013" i="2"/>
  <c r="C1010" i="2"/>
  <c r="C1006" i="2"/>
  <c r="C1005" i="2"/>
  <c r="C1001" i="2"/>
  <c r="C995" i="2"/>
  <c r="C994" i="2"/>
  <c r="C991" i="2"/>
  <c r="C987" i="2"/>
  <c r="C985" i="2"/>
  <c r="C981" i="2"/>
  <c r="C977" i="2"/>
  <c r="C975" i="2"/>
  <c r="C973" i="2"/>
  <c r="C966" i="2"/>
  <c r="C965" i="2"/>
  <c r="C962" i="2"/>
  <c r="C958" i="2"/>
  <c r="C957" i="2"/>
  <c r="C953" i="2"/>
  <c r="C947" i="2"/>
  <c r="C946" i="2"/>
  <c r="C943" i="2"/>
  <c r="C939" i="2"/>
  <c r="C937" i="2"/>
  <c r="C933" i="2"/>
  <c r="C929" i="2"/>
  <c r="C927" i="2"/>
  <c r="C925" i="2"/>
  <c r="C918" i="2"/>
  <c r="C917" i="2"/>
  <c r="C914" i="2"/>
  <c r="C909" i="2"/>
  <c r="C908" i="2"/>
  <c r="C904" i="2"/>
  <c r="C898" i="2"/>
  <c r="C897" i="2"/>
  <c r="C894" i="2"/>
  <c r="C890" i="2"/>
  <c r="C888" i="2"/>
  <c r="C884" i="2"/>
  <c r="C880" i="2"/>
  <c r="C878" i="2"/>
  <c r="C876" i="2"/>
  <c r="C869" i="2"/>
  <c r="C868" i="2"/>
  <c r="C865" i="2"/>
  <c r="C861" i="2"/>
  <c r="C860" i="2"/>
  <c r="C856" i="2"/>
  <c r="C850" i="2"/>
  <c r="C849" i="2"/>
  <c r="C846" i="2"/>
  <c r="C842" i="2"/>
  <c r="C840" i="2"/>
  <c r="C836" i="2"/>
  <c r="C832" i="2"/>
  <c r="C830" i="2"/>
  <c r="C828" i="2"/>
  <c r="C821" i="2"/>
  <c r="A6" i="5"/>
  <c r="C819" i="2"/>
  <c r="C815" i="2"/>
  <c r="C814" i="2"/>
  <c r="C810" i="2"/>
  <c r="C804" i="2"/>
  <c r="C803" i="2"/>
  <c r="C800" i="2"/>
  <c r="C796" i="2"/>
  <c r="C794" i="2"/>
  <c r="C790" i="2"/>
  <c r="C786" i="2"/>
  <c r="C784" i="2"/>
  <c r="C782" i="2"/>
  <c r="C774" i="2"/>
  <c r="C773" i="2"/>
  <c r="C770" i="2"/>
  <c r="C766" i="2"/>
  <c r="C765" i="2"/>
  <c r="C761" i="2"/>
  <c r="C755" i="2"/>
  <c r="C754" i="2"/>
  <c r="C751" i="2"/>
  <c r="C748" i="2"/>
  <c r="C746" i="2"/>
  <c r="C743" i="2"/>
  <c r="C740" i="2"/>
  <c r="C738" i="2"/>
  <c r="C734" i="2"/>
  <c r="C720" i="2"/>
  <c r="C718" i="2"/>
  <c r="C712" i="2"/>
  <c r="C704" i="2"/>
  <c r="C701" i="2"/>
  <c r="C692" i="2"/>
  <c r="C681" i="2"/>
  <c r="C679" i="2"/>
  <c r="C673" i="2"/>
  <c r="C665" i="2"/>
  <c r="C659" i="2"/>
  <c r="C651" i="2"/>
  <c r="C643" i="2"/>
  <c r="C640" i="2"/>
  <c r="C635" i="2"/>
  <c r="C621" i="2"/>
  <c r="C618" i="2"/>
  <c r="C613" i="2"/>
  <c r="C604" i="2"/>
  <c r="C601" i="2"/>
  <c r="C593" i="2"/>
  <c r="C582" i="2"/>
  <c r="C579" i="2"/>
  <c r="C574" i="2"/>
  <c r="C566" i="2"/>
  <c r="C561" i="2"/>
  <c r="C553" i="2"/>
  <c r="C545" i="2"/>
  <c r="C543" i="2"/>
  <c r="C537" i="2"/>
  <c r="C523" i="2"/>
  <c r="C520" i="2"/>
  <c r="C515" i="2"/>
  <c r="C507" i="2"/>
  <c r="C504" i="2"/>
  <c r="C496" i="2"/>
  <c r="C485" i="2"/>
  <c r="C482" i="2"/>
  <c r="C476" i="2"/>
  <c r="C468" i="2"/>
  <c r="C463" i="2"/>
  <c r="C453" i="2"/>
  <c r="C445" i="2"/>
  <c r="C442" i="2"/>
  <c r="C437" i="2"/>
  <c r="C423" i="2"/>
  <c r="C420" i="2"/>
  <c r="C414" i="2"/>
  <c r="C406" i="2"/>
  <c r="C403" i="2"/>
  <c r="C395" i="2"/>
  <c r="C384" i="2"/>
  <c r="C382" i="2"/>
  <c r="C378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I31" i="7" s="1"/>
  <c r="H862" i="2"/>
  <c r="H772" i="2"/>
  <c r="H48" i="2"/>
  <c r="H1193" i="2"/>
  <c r="H1195" i="2"/>
  <c r="E12" i="14"/>
  <c r="D12" i="14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61" i="11" l="1"/>
  <c r="H1328" i="2" s="1"/>
  <c r="C79" i="11"/>
  <c r="H1300" i="2" s="1"/>
  <c r="E14" i="14"/>
  <c r="D14" i="14" s="1"/>
  <c r="H79" i="2"/>
  <c r="H37" i="4"/>
  <c r="H95" i="4" s="1"/>
  <c r="H218" i="2"/>
  <c r="E79" i="11"/>
  <c r="H1320" i="2" s="1"/>
  <c r="G36" i="5"/>
  <c r="H174" i="2" s="1"/>
  <c r="C31" i="5"/>
  <c r="H143" i="2" s="1"/>
  <c r="D11" i="12"/>
  <c r="H124" i="2"/>
  <c r="G56" i="4"/>
  <c r="H87" i="2"/>
  <c r="H58" i="2"/>
  <c r="D13" i="12"/>
  <c r="C94" i="4"/>
  <c r="D10" i="12" s="1"/>
  <c r="H69" i="2"/>
  <c r="D12" i="12"/>
  <c r="I34" i="7"/>
  <c r="H371" i="2" s="1"/>
  <c r="H368" i="2"/>
  <c r="H354" i="2"/>
  <c r="F17" i="7"/>
  <c r="D17" i="7"/>
  <c r="L13" i="7"/>
  <c r="H416" i="2" s="1"/>
  <c r="D56" i="4"/>
  <c r="D44" i="6"/>
  <c r="D46" i="6" s="1"/>
  <c r="D31" i="5"/>
  <c r="D36" i="5" s="1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C376" i="2"/>
  <c r="C389" i="2"/>
  <c r="C412" i="2"/>
  <c r="C435" i="2"/>
  <c r="C450" i="2"/>
  <c r="C473" i="2"/>
  <c r="C490" i="2"/>
  <c r="C512" i="2"/>
  <c r="C534" i="2"/>
  <c r="C550" i="2"/>
  <c r="C572" i="2"/>
  <c r="C588" i="2"/>
  <c r="C610" i="2"/>
  <c r="C632" i="2"/>
  <c r="C648" i="2"/>
  <c r="C670" i="2"/>
  <c r="C687" i="2"/>
  <c r="C709" i="2"/>
  <c r="C732" i="2"/>
  <c r="C742" i="2"/>
  <c r="C750" i="2"/>
  <c r="C758" i="2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C36" i="5"/>
  <c r="C33" i="5"/>
  <c r="H144" i="2" s="1"/>
  <c r="G33" i="5"/>
  <c r="H171" i="2" s="1"/>
  <c r="D5" i="12"/>
  <c r="H107" i="2"/>
  <c r="H71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<sst xmlns="http://schemas.openxmlformats.org/spreadsheetml/2006/main" count="3948" uniqueCount="927">
  <si>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</si>
  <si>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</si>
  <si>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</si>
  <si>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</si>
  <si>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</si>
  <si>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</si>
  <si>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</si>
  <si>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</si>
  <si>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</si>
  <si>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</si>
  <si>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</si>
  <si>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</si>
  <si>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</si>
  <si>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</si>
  <si>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</si>
  <si>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</si>
  <si>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</si>
  <si>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</si>
  <si>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</si>
  <si>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</si>
  <si>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</si>
  <si>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</si>
  <si>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</si>
  <si>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</si>
  <si>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</si>
  <si>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</si>
  <si>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</si>
  <si>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</si>
  <si>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</si>
  <si>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</si>
  <si>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</si>
  <si>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</si>
  <si>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</si>
  <si>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</si>
  <si>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</si>
  <si>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</si>
  <si>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</si>
  <si>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</si>
  <si>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</si>
  <si>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</si>
  <si>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</si>
  <si>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</si>
  <si>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</si>
  <si>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</si>
  <si>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</si>
  <si>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</si>
  <si>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</si>
  <si>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</si>
  <si>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</si>
  <si>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</si>
  <si>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</si>
  <si>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</si>
  <si>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</si>
  <si>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</si>
  <si>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</si>
  <si>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</si>
  <si>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</si>
  <si>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</si>
  <si>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</si>
  <si>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</si>
  <si>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</si>
  <si>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</si>
  <si>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</si>
  <si>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</si>
  <si>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</si>
  <si>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</si>
  <si>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</si>
  <si>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</si>
  <si>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</si>
  <si>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</si>
  <si>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</si>
  <si>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</si>
  <si>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</si>
  <si>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</si>
  <si>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</si>
  <si>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</si>
  <si>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</si>
  <si>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</si>
  <si>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</si>
  <si>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</si>
  <si>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</si>
  <si>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</si>
  <si>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</si>
  <si>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</si>
  <si>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</si>
  <si>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</si>
  <si>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</si>
  <si>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</si>
  <si>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</si>
  <si>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</si>
  <si>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</si>
  <si>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</si>
  <si>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</si>
  <si>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</si>
  <si>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</si>
  <si>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</si>
  <si>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</si>
  <si>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</si>
  <si>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</si>
  <si>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</si>
  <si>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</si>
  <si>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</si>
  <si>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</si>
  <si>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</si>
  <si>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</si>
  <si>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</si>
  <si>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</si>
  <si>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</si>
  <si>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</si>
  <si>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</si>
  <si>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</si>
  <si>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</si>
  <si>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</si>
  <si>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</si>
  <si>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</si>
  <si>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</si>
  <si>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</si>
  <si>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</si>
  <si>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</si>
  <si>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</si>
  <si>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</si>
  <si>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</si>
  <si>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</si>
  <si>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</si>
  <si>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</si>
  <si>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</si>
  <si>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</si>
  <si>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</si>
  <si>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</si>
  <si>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</si>
  <si>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</si>
  <si>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</si>
  <si>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</si>
  <si>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</si>
  <si>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</si>
  <si>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</si>
  <si>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</si>
  <si>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</si>
  <si>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</si>
  <si>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</si>
  <si>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</si>
  <si>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</si>
  <si>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</si>
  <si>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</si>
  <si>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</si>
  <si>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</si>
  <si>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</si>
  <si>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</si>
  <si>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</si>
  <si>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</si>
  <si>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</si>
  <si>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</si>
  <si>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</si>
  <si>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</si>
  <si>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</si>
  <si>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</si>
  <si>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</si>
  <si>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</si>
  <si>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</si>
  <si>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</si>
  <si>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</si>
  <si>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</si>
  <si>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</si>
  <si>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</si>
  <si>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</si>
  <si>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</si>
  <si>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</si>
  <si>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</si>
  <si>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</si>
  <si>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</si>
  <si>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</si>
  <si>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</si>
  <si>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</si>
  <si>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</si>
  <si>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</si>
  <si>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</si>
  <si>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</si>
  <si>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</si>
  <si>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</si>
  <si>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</si>
  <si>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</si>
  <si>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</si>
  <si>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</si>
  <si>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</si>
  <si>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</si>
  <si>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</si>
  <si>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</si>
  <si>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</si>
  <si>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</si>
  <si>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</si>
  <si>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</si>
  <si>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</si>
  <si>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</si>
  <si>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</si>
  <si>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</si>
  <si>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</si>
  <si>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</si>
  <si>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</si>
  <si>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</si>
  <si>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</si>
  <si>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</si>
  <si>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</si>
  <si>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</si>
  <si>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</si>
  <si>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</si>
  <si>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</si>
  <si>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</si>
  <si>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</si>
  <si>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</si>
  <si>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</si>
  <si>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</si>
  <si>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</si>
  <si>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</si>
  <si>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</si>
  <si>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</si>
  <si>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</si>
  <si>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</si>
  <si>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</si>
  <si>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</si>
  <si>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</si>
  <si>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</si>
  <si>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</si>
  <si>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</si>
  <si>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</si>
  <si>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</si>
  <si>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</si>
  <si>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</si>
  <si>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</si>
  <si>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</si>
  <si>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</si>
  <si>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</si>
  <si>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</si>
  <si>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</si>
  <si>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</si>
  <si>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</si>
  <si>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</si>
  <si>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</si>
  <si>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</si>
  <si>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</si>
  <si>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</si>
  <si>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</si>
  <si>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</si>
  <si>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</si>
  <si>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</si>
  <si>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</si>
  <si>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</si>
  <si>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</si>
  <si>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</si>
  <si>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</si>
  <si>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</si>
  <si>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</si>
  <si>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</si>
  <si>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</si>
  <si>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</si>
  <si>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</si>
  <si>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</si>
  <si>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</si>
  <si>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</si>
  <si>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</si>
  <si>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</si>
  <si>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</si>
  <si>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</si>
  <si>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</si>
  <si>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</si>
  <si>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</si>
  <si>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</si>
  <si>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</si>
  <si>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</si>
  <si>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</si>
  <si>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</si>
  <si>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</si>
  <si>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</si>
  <si>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</si>
  <si>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</si>
  <si>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</si>
  <si>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</si>
  <si>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</si>
  <si>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</si>
  <si>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</si>
  <si>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</si>
  <si>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</si>
  <si>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</si>
  <si>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</si>
  <si>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</si>
  <si>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</si>
  <si>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</si>
  <si>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</si>
  <si>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</si>
  <si>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</si>
  <si>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</si>
  <si>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</si>
  <si>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</si>
  <si>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</si>
  <si>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</si>
  <si>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</si>
  <si>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</si>
  <si>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</si>
  <si>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</si>
  <si>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</si>
  <si>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</si>
  <si>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</si>
  <si>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</si>
  <si>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</si>
  <si>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</si>
  <si>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</si>
  <si>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</si>
  <si>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</si>
  <si>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</si>
  <si>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</si>
  <si>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</si>
  <si>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</si>
  <si>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</si>
  <si>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</si>
  <si>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</si>
  <si>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</si>
  <si>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</si>
  <si>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</si>
  <si>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</si>
  <si>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</si>
  <si>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</si>
  <si>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</si>
  <si>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</si>
  <si>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</si>
  <si>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</si>
  <si>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</si>
  <si>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</si>
  <si>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</si>
  <si>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</si>
  <si>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</si>
  <si>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</si>
  <si>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</si>
  <si>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</si>
  <si>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</si>
  <si>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</si>
  <si>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</si>
  <si>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</si>
  <si>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</si>
  <si>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</si>
  <si>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</si>
  <si>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</si>
  <si>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</si>
  <si>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</si>
  <si>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</si>
  <si>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</si>
  <si>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</si>
  <si>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</si>
  <si>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</si>
  <si>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</si>
  <si>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</si>
  <si>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</si>
  <si>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</si>
  <si>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</si>
  <si>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</si>
  <si>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</si>
  <si>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</si>
  <si>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</si>
  <si>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</si>
  <si>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</si>
  <si>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</si>
  <si>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</si>
  <si>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</si>
  <si>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</si>
  <si>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</si>
  <si>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</si>
  <si>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</si>
  <si>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</si>
  <si>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</si>
  <si>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</si>
  <si>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</si>
  <si>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</si>
  <si>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</si>
  <si>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</si>
  <si>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</si>
  <si>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</si>
  <si>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</si>
  <si>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</si>
  <si>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</si>
  <si>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</si>
  <si>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</si>
  <si>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</si>
  <si>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</si>
  <si>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</si>
  <si>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</si>
  <si>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</si>
  <si>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</si>
  <si>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</si>
  <si>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</si>
  <si>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</si>
  <si>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</si>
  <si>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</si>
  <si>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</si>
  <si>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</si>
  <si>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</si>
  <si>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</si>
  <si>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</si>
  <si>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</si>
  <si>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</si>
  <si>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</si>
  <si>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</si>
  <si>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</si>
  <si>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</si>
  <si>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</si>
  <si>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</si>
  <si>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</si>
  <si>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</si>
  <si>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</si>
  <si>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</si>
  <si>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</si>
  <si>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</si>
  <si>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</si>
  <si>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</si>
  <si>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</si>
  <si>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</si>
  <si>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</si>
  <si>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</si>
  <si>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</si>
  <si>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</si>
  <si>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</si>
  <si>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</si>
  <si>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</si>
  <si>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</si>
  <si>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</si>
  <si>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</si>
  <si>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</si>
  <si>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</si>
  <si>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</si>
  <si>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</si>
  <si>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</si>
  <si>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</si>
  <si>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</si>
  <si>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</si>
  <si>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</si>
  <si>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</si>
  <si>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</si>
  <si>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</si>
  <si>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</si>
  <si>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</si>
  <si>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</si>
  <si>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</si>
  <si>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</si>
  <si>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</si>
  <si>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</si>
  <si>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</si>
  <si>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</si>
  <si>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</si>
  <si>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</si>
  <si>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</si>
  <si>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</si>
  <si>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</si>
  <si>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</si>
  <si>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</si>
  <si>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</si>
  <si>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</si>
  <si>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</si>
  <si>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</si>
  <si>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</si>
  <si>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</si>
  <si>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</si>
  <si>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</si>
  <si>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</si>
  <si>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</si>
  <si>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</si>
  <si>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</si>
  <si>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</si>
  <si>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</si>
  <si>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</si>
  <si>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</si>
  <si>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</si>
  <si>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</si>
  <si>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</si>
  <si>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</si>
  <si>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</si>
  <si>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</si>
  <si>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</si>
  <si>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</si>
  <si>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</si>
  <si>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</si>
  <si>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</si>
  <si>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</si>
  <si>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</si>
  <si>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</si>
  <si>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</si>
  <si>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</si>
  <si>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</si>
  <si>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</si>
  <si>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</si>
  <si>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</si>
  <si>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</si>
  <si>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</si>
  <si>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</si>
  <si>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</si>
  <si>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</si>
  <si>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</si>
  <si>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</si>
  <si>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</si>
  <si>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</si>
  <si>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</si>
  <si>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</si>
  <si>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</si>
  <si>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</si>
  <si>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</si>
  <si>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</si>
  <si>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</si>
  <si>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</si>
  <si>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</si>
  <si>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</si>
  <si>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</si>
  <si>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</si>
  <si>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</si>
  <si>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</si>
  <si>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</si>
  <si>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</si>
  <si>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</si>
  <si>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</si>
  <si>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</si>
  <si>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</si>
  <si>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</si>
  <si>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</si>
  <si>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</si>
  <si>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</si>
  <si>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</si>
  <si>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</si>
  <si>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</si>
  <si>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</si>
  <si>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</si>
  <si>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</si>
  <si>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</si>
  <si>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</si>
  <si>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</si>
  <si>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</si>
  <si>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</si>
  <si>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</si>
  <si>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</si>
  <si>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</si>
  <si>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</si>
  <si>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</si>
  <si>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</si>
  <si>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</si>
  <si>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</si>
  <si>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</si>
  <si>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</si>
  <si>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</si>
  <si>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</si>
  <si>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</si>
  <si>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</si>
  <si>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</si>
  <si>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</si>
  <si>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</si>
  <si>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</si>
  <si>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</si>
  <si>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</si>
  <si>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</si>
  <si>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</si>
  <si>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</si>
  <si>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</si>
  <si>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</si>
  <si>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</si>
  <si>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</si>
  <si>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</si>
  <si>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</si>
  <si>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</si>
  <si>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</si>
  <si>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</si>
  <si>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</si>
  <si>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</si>
  <si>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</si>
  <si>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</si>
  <si>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</si>
  <si>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</si>
  <si>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</si>
  <si>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</si>
  <si>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</si>
  <si>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</si>
  <si>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</si>
  <si>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</si>
  <si>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</si>
  <si>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</si>
  <si>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</si>
  <si>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</si>
  <si>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</si>
  <si>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</si>
  <si>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</si>
  <si>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</si>
  <si>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</si>
  <si>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</si>
  <si>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</si>
  <si>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</si>
  <si>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</si>
  <si>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</si>
  <si>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</si>
  <si>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</si>
  <si>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</si>
  <si>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</si>
  <si>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</si>
  <si>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</si>
  <si>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</si>
  <si>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</si>
  <si>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</si>
  <si>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</si>
  <si>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</si>
  <si>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</si>
  <si>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</si>
  <si>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</si>
  <si>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</si>
  <si>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</si>
  <si>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</si>
  <si>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</si>
  <si>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</si>
  <si>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</si>
  <si>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</si>
  <si>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</si>
  <si>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</si>
  <si>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</si>
  <si>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</si>
  <si>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</si>
  <si>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</si>
  <si>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</si>
  <si>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</si>
  <si>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</si>
  <si>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</si>
  <si>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</si>
  <si>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</si>
  <si>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</si>
  <si>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</si>
  <si>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</si>
  <si>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</si>
  <si>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</si>
  <si>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</si>
  <si>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</si>
  <si>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</si>
  <si>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</si>
  <si>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</si>
  <si>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</si>
  <si>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</si>
  <si>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</si>
  <si>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</si>
  <si>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</si>
  <si>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</si>
  <si>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</si>
  <si>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</si>
  <si>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</si>
  <si>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</si>
  <si>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</si>
  <si>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</si>
  <si>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</si>
  <si>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</si>
  <si>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</si>
  <si>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</si>
  <si>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</si>
  <si>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</si>
  <si>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</si>
  <si>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</si>
  <si>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</si>
  <si>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</si>
  <si>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</si>
  <si>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</si>
  <si>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</si>
  <si>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</si>
  <si>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</si>
  <si>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</si>
  <si>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</si>
  <si>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</si>
  <si>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</si>
  <si>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</si>
  <si>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</si>
  <si>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</si>
  <si>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</si>
  <si>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</si>
  <si>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</si>
  <si>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</si>
  <si>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</si>
  <si>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</si>
  <si>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</si>
  <si>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</si>
  <si>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</si>
  <si>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</si>
  <si>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</si>
  <si>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</si>
  <si>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</si>
  <si>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</si>
  <si>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</si>
  <si>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</si>
  <si>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</si>
  <si>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</si>
  <si>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</si>
  <si>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</si>
  <si>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</si>
  <si>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</si>
  <si>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</si>
  <si>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</si>
  <si>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</si>
  <si>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</si>
  <si>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</si>
  <si>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</si>
  <si>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</si>
  <si>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</si>
  <si>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</si>
  <si>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</si>
  <si>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</si>
  <si>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</si>
  <si>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</si>
  <si>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</si>
  <si>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</si>
  <si>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</si>
  <si>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</si>
  <si>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</si>
  <si>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</si>
  <si>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</si>
  <si>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</si>
  <si>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</si>
  <si>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</si>
  <si>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</si>
  <si>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</si>
  <si>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</si>
  <si>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</si>
  <si>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</si>
  <si>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</si>
  <si>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</si>
  <si>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</si>
  <si>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</si>
  <si>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</si>
  <si>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</si>
  <si>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</si>
  <si>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</si>
  <si>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</si>
  <si>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</si>
  <si>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</si>
  <si>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</si>
  <si>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</si>
  <si>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</si>
  <si>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</si>
  <si>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</si>
  <si>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</si>
  <si>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</si>
  <si>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</si>
  <si>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</si>
  <si>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</si>
  <si>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</si>
  <si>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</si>
  <si>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</si>
  <si>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</si>
  <si>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</si>
  <si>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</si>
  <si>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</si>
  <si>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</si>
  <si>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</si>
  <si>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</si>
  <si>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</si>
  <si>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</si>
  <si>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</si>
  <si>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</si>
  <si>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</si>
  <si>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</si>
  <si>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</si>
  <si>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</si>
  <si>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</si>
  <si>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</si>
  <si>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</si>
  <si>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</si>
  <si>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</si>
  <si>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</si>
  <si>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</si>
  <si>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</si>
  <si>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</si>
  <si>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</si>
  <si>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</si>
  <si>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</si>
  <si>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</si>
  <si>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</si>
  <si>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</si>
  <si>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</si>
  <si>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</si>
  <si>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</si>
  <si>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</si>
  <si>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</si>
  <si>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</si>
  <si>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</si>
  <si>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</si>
  <si>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</si>
  <si>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</si>
  <si>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</si>
  <si>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</si>
  <si>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</si>
  <si>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</si>
  <si>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</si>
  <si>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</si>
  <si>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</si>
  <si>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</si>
  <si>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</si>
  <si>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</si>
  <si>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</si>
  <si>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</si>
  <si>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</si>
  <si>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</si>
  <si>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</si>
  <si>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</si>
  <si>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</si>
  <si>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</si>
  <si>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</si>
  <si>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</si>
  <si>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</si>
  <si>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</si>
  <si>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</si>
  <si>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</si>
  <si>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</si>
  <si>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</si>
  <si>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</si>
  <si>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</si>
  <si>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</si>
  <si>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</si>
  <si>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</si>
  <si>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</si>
  <si>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</si>
  <si>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</si>
  <si>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</si>
  <si>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</si>
  <si>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</si>
  <si>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</si>
  <si>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</si>
  <si>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</si>
  <si>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</si>
  <si>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</si>
  <si>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</si>
  <si>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</si>
  <si>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</si>
  <si>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</si>
  <si>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</si>
  <si>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</si>
  <si>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</si>
  <si>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</si>
  <si>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</si>
  <si>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</si>
  <si>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</si>
  <si>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</si>
  <si>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</si>
  <si>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</si>
  <si>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</si>
  <si>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</si>
  <si>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</si>
  <si>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</si>
  <si>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</si>
  <si>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</si>
  <si>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</si>
  <si>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</si>
  <si>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</si>
  <si>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</si>
  <si>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</si>
  <si>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</si>
  <si>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</si>
  <si>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</si>
  <si>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</si>
  <si>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</si>
  <si>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</si>
  <si>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</si>
  <si>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</si>
  <si>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</si>
  <si>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</si>
  <si>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</si>
  <si>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</si>
  <si>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</si>
  <si>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</si>
  <si>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</si>
  <si>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</si>
  <si>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</si>
  <si>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</si>
  <si>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</si>
  <si>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</si>
  <si>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</si>
  <si>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</si>
  <si>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</si>
  <si>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</si>
  <si>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</si>
  <si>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</si>
  <si>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</si>
  <si>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</si>
  <si>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</si>
  <si>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</si>
  <si>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</si>
  <si>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</si>
  <si>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</si>
  <si>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</si>
  <si>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</si>
  <si>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</si>
  <si>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</si>
  <si>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</si>
  <si>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</si>
  <si>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</si>
  <si>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</si>
  <si>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</si>
  <si>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</si>
  <si>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</si>
  <si>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</si>
  <si>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</si>
  <si>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</si>
  <si>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</si>
  <si>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</si>
  <si>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</si>
  <si>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</si>
  <si>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</si>
  <si>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</si>
  <si>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</si>
  <si>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</si>
  <si>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</si>
  <si>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</si>
  <si>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</si>
  <si>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</si>
  <si>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</si>
  <si>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</si>
  <si>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</si>
  <si>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</si>
  <si>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</si>
  <si>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</si>
  <si>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</si>
  <si>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ОПОРТЮНИТИ БЪЛГАРИЯ ИНВЕСТМЪНТ АД</t>
  </si>
  <si>
    <t>200741300</t>
  </si>
  <si>
    <t>Иван Илиев Янев</t>
  </si>
  <si>
    <t>Изпълнителен директор</t>
  </si>
  <si>
    <t>бул. Княгиня Мария Луиза No 19, ет. 1, ап. 5</t>
  </si>
  <si>
    <t>+(359) 2 421 95 17</t>
  </si>
  <si>
    <t>office@obinvestment.eu</t>
  </si>
  <si>
    <t>http://obinvestment.eu/</t>
  </si>
  <si>
    <t>Теодора Мутафчийска</t>
  </si>
  <si>
    <t>Счетоводител</t>
  </si>
  <si>
    <t>: https://www.infostock.bg</t>
  </si>
  <si>
    <t>1 КОМПАС ДИДЖИТЪЛ ФАЙНЕНС КДА - BG1100020194</t>
  </si>
  <si>
    <t>2 БЪЛГАРСКА ФИНАНСОВА КЪЩА АД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</si>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</sst>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5" t="s">
        <v>910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46141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Теодора Мутафчийска</v>
      </c>
    </row>
    <row r="4" spans="1:27">
      <c r="A4" s="400" t="s">
        <v>911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3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3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3">
        <v>46141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2" t="s">
        <v>913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4" t="s">
        <v>900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2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2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2" t="s">
        <v>916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2" t="s">
        <v>917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2" t="s">
        <v>917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4" t="s">
        <v>918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919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4" t="s">
        <v>921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4" t="s">
        <v>922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Normal="85" zoomScaleSheetLayoutView="100" workbookViewId="0">
      <selection activeCell="C75" sqref="C7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ОПОРТЮНИТИ БЪЛГАРИЯ ИНВЕСТМЪНТ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200741300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926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6"/>
      <c r="D10" s="327"/>
      <c r="E10" s="132" t="s">
        <v>33</v>
      </c>
      <c r="F10" s="135"/>
      <c r="G10" s="338"/>
      <c r="H10" s="33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28"/>
      <c r="D11" s="329"/>
      <c r="E11" s="71" t="s">
        <v>35</v>
      </c>
      <c r="F11" s="110"/>
      <c r="G11" s="340"/>
      <c r="H11" s="34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5215</v>
      </c>
      <c r="H12" s="107">
        <v>5215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5215</v>
      </c>
      <c r="H13" s="107">
        <v>5215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/>
      <c r="D18" s="107"/>
      <c r="E18" s="235" t="s">
        <v>62</v>
      </c>
      <c r="F18" s="234" t="s">
        <v>63</v>
      </c>
      <c r="G18" s="342">
        <f>G12+G15+G16+G17</f>
        <v>5215</v>
      </c>
      <c r="H18" s="343">
        <f>H12+H15+H16+H17</f>
        <v>5215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>
        <v>35</v>
      </c>
      <c r="D19" s="107">
        <v>38</v>
      </c>
      <c r="E19" s="71" t="s">
        <v>66</v>
      </c>
      <c r="F19" s="67"/>
      <c r="G19" s="344"/>
      <c r="H19" s="345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6" t="s">
        <v>67</v>
      </c>
      <c r="B20" s="68" t="s">
        <v>68</v>
      </c>
      <c r="C20" s="330">
        <f>SUM(C12:C19)</f>
        <v>35</v>
      </c>
      <c r="D20" s="331">
        <f>SUM(D12:D19)</f>
        <v>38</v>
      </c>
      <c r="E20" s="62" t="s">
        <v>69</v>
      </c>
      <c r="F20" s="66" t="s">
        <v>70</v>
      </c>
      <c r="G20" s="108">
        <v>1934</v>
      </c>
      <c r="H20" s="107">
        <v>1934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0"/>
      <c r="D21" s="231"/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0"/>
      <c r="D22" s="231"/>
      <c r="E22" s="112" t="s">
        <v>77</v>
      </c>
      <c r="F22" s="66" t="s">
        <v>78</v>
      </c>
      <c r="G22" s="328">
        <f>SUM(G23:G25)</f>
        <v>392</v>
      </c>
      <c r="H22" s="329">
        <f>SUM(H23:H25)</f>
        <v>392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28"/>
      <c r="D23" s="329"/>
      <c r="E23" s="111" t="s">
        <v>80</v>
      </c>
      <c r="F23" s="66" t="s">
        <v>81</v>
      </c>
      <c r="G23" s="108">
        <v>392</v>
      </c>
      <c r="H23" s="107">
        <v>392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38" t="s">
        <v>92</v>
      </c>
      <c r="F26" s="67" t="s">
        <v>93</v>
      </c>
      <c r="G26" s="330">
        <f>G20+G21+G22</f>
        <v>2326</v>
      </c>
      <c r="H26" s="331">
        <f>H20+H21+H22</f>
        <v>2326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4"/>
      <c r="H27" s="345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6" t="s">
        <v>97</v>
      </c>
      <c r="B28" s="68" t="s">
        <v>98</v>
      </c>
      <c r="C28" s="330">
        <f>SUM(C24:C27)</f>
        <v>0</v>
      </c>
      <c r="D28" s="331">
        <f>SUM(D24:D27)</f>
        <v>0</v>
      </c>
      <c r="E28" s="113" t="s">
        <v>99</v>
      </c>
      <c r="F28" s="66" t="s">
        <v>100</v>
      </c>
      <c r="G28" s="328">
        <f>SUM(G29:G31)</f>
        <v>2123</v>
      </c>
      <c r="H28" s="329">
        <f>SUM(H29:H31)</f>
        <v>1733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8"/>
      <c r="D29" s="329"/>
      <c r="E29" s="62" t="s">
        <v>101</v>
      </c>
      <c r="F29" s="66" t="s">
        <v>102</v>
      </c>
      <c r="G29" s="108">
        <v>2123</v>
      </c>
      <c r="H29" s="107">
        <v>1733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28"/>
      <c r="D30" s="329"/>
      <c r="E30" s="112" t="s">
        <v>104</v>
      </c>
      <c r="F30" s="66" t="s">
        <v>105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383</v>
      </c>
      <c r="H32" s="107">
        <v>390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6" t="s">
        <v>114</v>
      </c>
      <c r="B33" s="68" t="s">
        <v>115</v>
      </c>
      <c r="C33" s="330">
        <f>C31+C32</f>
        <v>0</v>
      </c>
      <c r="D33" s="331">
        <f>D31+D32</f>
        <v>0</v>
      </c>
      <c r="E33" s="111" t="s">
        <v>116</v>
      </c>
      <c r="F33" s="66" t="s">
        <v>117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28"/>
      <c r="D34" s="329"/>
      <c r="E34" s="238" t="s">
        <v>119</v>
      </c>
      <c r="F34" s="67" t="s">
        <v>120</v>
      </c>
      <c r="G34" s="330">
        <f>G28+G32+G33</f>
        <v>2506</v>
      </c>
      <c r="H34" s="331">
        <f>H28+H32+H33</f>
        <v>2123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28">
        <f>SUM(C36:C39)</f>
        <v>1115</v>
      </c>
      <c r="D35" s="329">
        <f>SUM(D36:D39)</f>
        <v>1115</v>
      </c>
      <c r="E35" s="62"/>
      <c r="F35" s="70"/>
      <c r="G35" s="346"/>
      <c r="H35" s="347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6"/>
      <c r="H36" s="347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7" t="s">
        <v>127</v>
      </c>
      <c r="F37" s="70" t="s">
        <v>128</v>
      </c>
      <c r="G37" s="332">
        <f>G26+G18+G34</f>
        <v>10047</v>
      </c>
      <c r="H37" s="333">
        <f>H26+H18+H34</f>
        <v>9664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>
        <v>1115</v>
      </c>
      <c r="D38" s="107">
        <v>1115</v>
      </c>
      <c r="E38" s="62"/>
      <c r="F38" s="70"/>
      <c r="G38" s="346"/>
      <c r="H38" s="347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48"/>
      <c r="H39" s="34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28">
        <f>C41+C42+C44</f>
        <v>0</v>
      </c>
      <c r="D40" s="329">
        <f>D41+D42+D44</f>
        <v>0</v>
      </c>
      <c r="E40" s="126" t="s">
        <v>135</v>
      </c>
      <c r="F40" s="123" t="s">
        <v>136</v>
      </c>
      <c r="G40" s="315"/>
      <c r="H40" s="316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48"/>
      <c r="H41" s="34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0"/>
      <c r="H42" s="351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6"/>
      <c r="H43" s="347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7" t="s">
        <v>153</v>
      </c>
      <c r="B46" s="68" t="s">
        <v>154</v>
      </c>
      <c r="C46" s="330">
        <f>C35+C40+C45</f>
        <v>1115</v>
      </c>
      <c r="D46" s="331">
        <f>D35+D40+D45</f>
        <v>1115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2"/>
      <c r="D47" s="333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9202</v>
      </c>
      <c r="H48" s="107">
        <v>9202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35</v>
      </c>
      <c r="H49" s="107">
        <v>38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8">
        <f>SUM(G44:G49)</f>
        <v>9237</v>
      </c>
      <c r="H50" s="329">
        <f>SUM(H44:H49)</f>
        <v>9240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8"/>
      <c r="H51" s="32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6" t="s">
        <v>172</v>
      </c>
      <c r="B52" s="68" t="s">
        <v>173</v>
      </c>
      <c r="C52" s="330">
        <f>SUM(C48:C51)</f>
        <v>0</v>
      </c>
      <c r="D52" s="331">
        <f>SUM(D48:D51)</f>
        <v>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28"/>
      <c r="D53" s="329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2"/>
      <c r="D54" s="233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2"/>
      <c r="D55" s="233"/>
      <c r="E55" s="62" t="s">
        <v>185</v>
      </c>
      <c r="F55" s="67" t="s">
        <v>186</v>
      </c>
      <c r="G55" s="108"/>
      <c r="H55" s="107"/>
    </row>
    <row r="56" spans="1:28" ht="16.5" thickBot="1">
      <c r="A56" s="229" t="s">
        <v>187</v>
      </c>
      <c r="B56" s="119" t="s">
        <v>188</v>
      </c>
      <c r="C56" s="334">
        <f>C20+C21+C22+C28+C33+C46+C52+C54+C55</f>
        <v>1150</v>
      </c>
      <c r="D56" s="335">
        <f>D20+D21+D22+D28+D33+D46+D52+D54+D55</f>
        <v>1153</v>
      </c>
      <c r="E56" s="71" t="s">
        <v>189</v>
      </c>
      <c r="F56" s="70" t="s">
        <v>190</v>
      </c>
      <c r="G56" s="332">
        <f>G50+G52+G53+G54+G55</f>
        <v>9237</v>
      </c>
      <c r="H56" s="333">
        <f>H50+H52+H53+H54+H55</f>
        <v>9240</v>
      </c>
      <c r="M56" s="69"/>
    </row>
    <row r="57" spans="1:28">
      <c r="A57" s="120" t="s">
        <v>191</v>
      </c>
      <c r="B57" s="121"/>
      <c r="C57" s="326"/>
      <c r="D57" s="327"/>
      <c r="E57" s="120" t="s">
        <v>192</v>
      </c>
      <c r="F57" s="123"/>
      <c r="G57" s="326"/>
      <c r="H57" s="327"/>
    </row>
    <row r="58" spans="1:28">
      <c r="A58" s="71" t="s">
        <v>193</v>
      </c>
      <c r="B58" s="61"/>
      <c r="C58" s="332"/>
      <c r="D58" s="333"/>
      <c r="E58" s="71" t="s">
        <v>144</v>
      </c>
      <c r="F58" s="66"/>
      <c r="G58" s="328"/>
      <c r="H58" s="329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0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28">
        <f>SUM(G62:G68)</f>
        <v>0</v>
      </c>
      <c r="H61" s="329">
        <f>SUM(H62:H68)</f>
        <v>0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/>
      <c r="H64" s="107"/>
      <c r="M64" s="69"/>
    </row>
    <row r="65" spans="1:13">
      <c r="A65" s="236" t="s">
        <v>67</v>
      </c>
      <c r="B65" s="68" t="s">
        <v>218</v>
      </c>
      <c r="C65" s="330">
        <f>SUM(C59:C64)</f>
        <v>0</v>
      </c>
      <c r="D65" s="331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28"/>
      <c r="D66" s="329"/>
      <c r="E66" s="62" t="s">
        <v>221</v>
      </c>
      <c r="F66" s="66" t="s">
        <v>222</v>
      </c>
      <c r="G66" s="108"/>
      <c r="H66" s="107"/>
    </row>
    <row r="67" spans="1:13">
      <c r="A67" s="71" t="s">
        <v>223</v>
      </c>
      <c r="B67" s="61"/>
      <c r="C67" s="332"/>
      <c r="D67" s="333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/>
      <c r="H68" s="107"/>
    </row>
    <row r="69" spans="1:13">
      <c r="A69" s="62" t="s">
        <v>230</v>
      </c>
      <c r="B69" s="64" t="s">
        <v>231</v>
      </c>
      <c r="C69" s="108"/>
      <c r="D69" s="107">
        <v>1</v>
      </c>
      <c r="E69" s="112" t="s">
        <v>94</v>
      </c>
      <c r="F69" s="66" t="s">
        <v>232</v>
      </c>
      <c r="G69" s="108">
        <v>180</v>
      </c>
      <c r="H69" s="107">
        <v>74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28" t="s">
        <v>62</v>
      </c>
      <c r="F71" s="67" t="s">
        <v>239</v>
      </c>
      <c r="G71" s="330">
        <f>G59+G60+G61+G69+G70</f>
        <v>180</v>
      </c>
      <c r="H71" s="331">
        <f>H59+H60+H61+H69+H70</f>
        <v>74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28"/>
      <c r="H72" s="329"/>
    </row>
    <row r="73" spans="1:13">
      <c r="A73" s="62" t="s">
        <v>242</v>
      </c>
      <c r="B73" s="64" t="s">
        <v>243</v>
      </c>
      <c r="C73" s="108"/>
      <c r="D73" s="107"/>
      <c r="E73" s="227" t="s">
        <v>244</v>
      </c>
      <c r="F73" s="67" t="s">
        <v>245</v>
      </c>
      <c r="G73" s="232"/>
      <c r="H73" s="233"/>
    </row>
    <row r="74" spans="1:13">
      <c r="A74" s="62" t="s">
        <v>246</v>
      </c>
      <c r="B74" s="64" t="s">
        <v>247</v>
      </c>
      <c r="C74" s="108"/>
      <c r="D74" s="107"/>
      <c r="E74" s="306"/>
      <c r="F74" s="307"/>
      <c r="G74" s="328"/>
      <c r="H74" s="352"/>
    </row>
    <row r="75" spans="1:13">
      <c r="A75" s="62" t="s">
        <v>248</v>
      </c>
      <c r="B75" s="64" t="s">
        <v>249</v>
      </c>
      <c r="C75" s="108">
        <v>232</v>
      </c>
      <c r="D75" s="107">
        <v>156</v>
      </c>
      <c r="E75" s="239" t="s">
        <v>177</v>
      </c>
      <c r="F75" s="67" t="s">
        <v>250</v>
      </c>
      <c r="G75" s="232"/>
      <c r="H75" s="233"/>
    </row>
    <row r="76" spans="1:13">
      <c r="A76" s="236" t="s">
        <v>92</v>
      </c>
      <c r="B76" s="68" t="s">
        <v>251</v>
      </c>
      <c r="C76" s="330">
        <f>SUM(C68:C75)</f>
        <v>232</v>
      </c>
      <c r="D76" s="331">
        <f>SUM(D68:D75)</f>
        <v>157</v>
      </c>
      <c r="E76" s="306"/>
      <c r="F76" s="307"/>
      <c r="G76" s="328"/>
      <c r="H76" s="352"/>
    </row>
    <row r="77" spans="1:13">
      <c r="A77" s="62"/>
      <c r="B77" s="64"/>
      <c r="C77" s="328"/>
      <c r="D77" s="329"/>
      <c r="E77" s="227" t="s">
        <v>252</v>
      </c>
      <c r="F77" s="67" t="s">
        <v>253</v>
      </c>
      <c r="G77" s="232"/>
      <c r="H77" s="233"/>
    </row>
    <row r="78" spans="1:13">
      <c r="A78" s="71" t="s">
        <v>254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255</v>
      </c>
      <c r="B79" s="64" t="s">
        <v>256</v>
      </c>
      <c r="C79" s="328">
        <f>SUM(C80:C82)</f>
        <v>18024</v>
      </c>
      <c r="D79" s="329">
        <f>SUM(D80:D82)</f>
        <v>17517</v>
      </c>
      <c r="E79" s="116" t="s">
        <v>257</v>
      </c>
      <c r="F79" s="70" t="s">
        <v>258</v>
      </c>
      <c r="G79" s="332">
        <f>G71+G73+G75+G77</f>
        <v>180</v>
      </c>
      <c r="H79" s="333">
        <f>H71+H73+H75+H77</f>
        <v>74</v>
      </c>
    </row>
    <row r="80" spans="1:13">
      <c r="A80" s="62" t="s">
        <v>259</v>
      </c>
      <c r="B80" s="64" t="s">
        <v>260</v>
      </c>
      <c r="C80" s="108">
        <v>5120</v>
      </c>
      <c r="D80" s="107">
        <v>4891</v>
      </c>
      <c r="E80" s="306"/>
      <c r="F80" s="307"/>
      <c r="G80" s="328"/>
      <c r="H80" s="352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3"/>
      <c r="H81" s="354"/>
    </row>
    <row r="82" spans="1:13">
      <c r="A82" s="62" t="s">
        <v>263</v>
      </c>
      <c r="B82" s="64" t="s">
        <v>264</v>
      </c>
      <c r="C82" s="108">
        <v>12904</v>
      </c>
      <c r="D82" s="107">
        <v>12626</v>
      </c>
      <c r="E82" s="118"/>
      <c r="F82" s="74"/>
      <c r="G82" s="353"/>
      <c r="H82" s="354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3"/>
      <c r="H83" s="354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3"/>
      <c r="H84" s="354"/>
    </row>
    <row r="85" spans="1:13">
      <c r="A85" s="236" t="s">
        <v>268</v>
      </c>
      <c r="B85" s="68" t="s">
        <v>269</v>
      </c>
      <c r="C85" s="330">
        <f>C84+C83+C79</f>
        <v>18024</v>
      </c>
      <c r="D85" s="331">
        <f>D84+D83+D79</f>
        <v>17517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270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271</v>
      </c>
      <c r="B88" s="64" t="s">
        <v>272</v>
      </c>
      <c r="C88" s="108">
        <v>10</v>
      </c>
      <c r="D88" s="107">
        <v>10</v>
      </c>
      <c r="E88" s="118"/>
      <c r="F88" s="74"/>
      <c r="G88" s="353"/>
      <c r="H88" s="354"/>
      <c r="M88" s="69"/>
    </row>
    <row r="89" spans="1:13">
      <c r="A89" s="62" t="s">
        <v>273</v>
      </c>
      <c r="B89" s="64" t="s">
        <v>274</v>
      </c>
      <c r="C89" s="108">
        <v>48</v>
      </c>
      <c r="D89" s="107">
        <v>141</v>
      </c>
      <c r="E89" s="115"/>
      <c r="F89" s="74"/>
      <c r="G89" s="353"/>
      <c r="H89" s="354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3"/>
      <c r="H91" s="354"/>
    </row>
    <row r="92" spans="1:13">
      <c r="A92" s="236" t="s">
        <v>279</v>
      </c>
      <c r="B92" s="68" t="s">
        <v>280</v>
      </c>
      <c r="C92" s="330">
        <f>SUM(C88:C91)</f>
        <v>58</v>
      </c>
      <c r="D92" s="331">
        <f>SUM(D88:D91)</f>
        <v>151</v>
      </c>
      <c r="E92" s="115"/>
      <c r="F92" s="74"/>
      <c r="G92" s="353"/>
      <c r="H92" s="354"/>
      <c r="M92" s="69"/>
    </row>
    <row r="93" spans="1:13">
      <c r="A93" s="227" t="s">
        <v>281</v>
      </c>
      <c r="B93" s="68" t="s">
        <v>282</v>
      </c>
      <c r="C93" s="232"/>
      <c r="D93" s="233"/>
      <c r="E93" s="115"/>
      <c r="F93" s="74"/>
      <c r="G93" s="353"/>
      <c r="H93" s="354"/>
    </row>
    <row r="94" spans="1:13" ht="16.5" thickBot="1">
      <c r="A94" s="229" t="s">
        <v>283</v>
      </c>
      <c r="B94" s="119" t="s">
        <v>284</v>
      </c>
      <c r="C94" s="334">
        <f>C65+C76+C85+C92+C93</f>
        <v>18314</v>
      </c>
      <c r="D94" s="335">
        <f>D65+D76+D85+D92+D93</f>
        <v>17825</v>
      </c>
      <c r="E94" s="136"/>
      <c r="F94" s="137"/>
      <c r="G94" s="355"/>
      <c r="H94" s="356"/>
      <c r="M94" s="69"/>
    </row>
    <row r="95" spans="1:13" ht="32.25" thickBot="1">
      <c r="A95" s="241" t="s">
        <v>285</v>
      </c>
      <c r="B95" s="242" t="s">
        <v>286</v>
      </c>
      <c r="C95" s="336">
        <f>C94+C56</f>
        <v>19464</v>
      </c>
      <c r="D95" s="337">
        <f>D94+D56</f>
        <v>18978</v>
      </c>
      <c r="E95" s="138" t="s">
        <v>287</v>
      </c>
      <c r="F95" s="243" t="s">
        <v>288</v>
      </c>
      <c r="G95" s="336">
        <f>G37+G40+G56+G79</f>
        <v>19464</v>
      </c>
      <c r="H95" s="337">
        <f>H37+H40+H56+H79</f>
        <v>18978</v>
      </c>
    </row>
    <row r="96" spans="1:13">
      <c r="A96" s="92"/>
      <c r="B96" s="308"/>
      <c r="C96" s="92"/>
      <c r="D96" s="92"/>
      <c r="E96" s="309"/>
      <c r="M96" s="69"/>
    </row>
    <row r="97" spans="1:13">
      <c r="A97" s="311"/>
      <c r="B97" s="308"/>
      <c r="C97" s="92"/>
      <c r="D97" s="92"/>
      <c r="E97" s="309"/>
      <c r="M97" s="69"/>
    </row>
    <row r="98" spans="1:13">
      <c r="A98" s="412" t="s">
        <v>5</v>
      </c>
      <c r="B98" s="434">
        <f>pdeReportingDate</f>
        <v>46141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5" t="str">
        <f>authorName</f>
        <v>Теодора Мутафчийска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290</v>
      </c>
      <c r="C103" s="433"/>
      <c r="D103" s="433"/>
      <c r="E103" s="433"/>
      <c r="M103" s="69"/>
    </row>
    <row r="104" spans="1:13" ht="21.75" customHeight="1">
      <c r="A104" s="414"/>
      <c r="B104" s="433" t="s">
        <v>290</v>
      </c>
      <c r="C104" s="433"/>
      <c r="D104" s="433"/>
      <c r="E104" s="433"/>
    </row>
    <row r="105" spans="1:13" ht="21.75" customHeight="1">
      <c r="A105" s="414"/>
      <c r="B105" s="433" t="s">
        <v>290</v>
      </c>
      <c r="C105" s="433"/>
      <c r="D105" s="433"/>
      <c r="E105" s="433"/>
      <c r="M105" s="69"/>
    </row>
    <row r="106" spans="1:13" ht="21.75" customHeight="1">
      <c r="A106" s="414"/>
      <c r="B106" s="433" t="s">
        <v>290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09"/>
    </row>
    <row r="119" spans="5:13">
      <c r="E119" s="309"/>
      <c r="M119" s="69"/>
    </row>
    <row r="121" spans="5:13">
      <c r="E121" s="309"/>
      <c r="M121" s="69"/>
    </row>
    <row r="123" spans="5:13">
      <c r="E123" s="309"/>
    </row>
    <row r="125" spans="5:13">
      <c r="E125" s="309"/>
      <c r="M125" s="69"/>
    </row>
    <row r="127" spans="5:13">
      <c r="E127" s="309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9"/>
      <c r="M135" s="69"/>
    </row>
    <row r="137" spans="5:13">
      <c r="E137" s="309"/>
      <c r="M137" s="69"/>
    </row>
    <row r="139" spans="5:13">
      <c r="E139" s="309"/>
      <c r="M139" s="69"/>
    </row>
    <row r="141" spans="5:13">
      <c r="E141" s="309"/>
      <c r="M141" s="69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9"/>
    </row>
    <row r="151" spans="5:13">
      <c r="M151" s="69"/>
    </row>
    <row r="153" spans="5:13">
      <c r="M153" s="69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26" sqref="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ОПОРТЮНИТИ БЪЛГАРИЯ ИНВЕСТМЪНТ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200741300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926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1"/>
      <c r="H10" s="362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0"/>
      <c r="D12" s="220"/>
      <c r="E12" s="105" t="s">
        <v>300</v>
      </c>
      <c r="F12" s="149" t="s">
        <v>301</v>
      </c>
      <c r="G12" s="220"/>
      <c r="H12" s="221"/>
    </row>
    <row r="13" spans="1:9">
      <c r="A13" s="105" t="s">
        <v>302</v>
      </c>
      <c r="B13" s="103" t="s">
        <v>303</v>
      </c>
      <c r="C13" s="220">
        <v>7</v>
      </c>
      <c r="D13" s="220">
        <v>3</v>
      </c>
      <c r="E13" s="105" t="s">
        <v>304</v>
      </c>
      <c r="F13" s="149" t="s">
        <v>305</v>
      </c>
      <c r="G13" s="220"/>
      <c r="H13" s="221"/>
    </row>
    <row r="14" spans="1:9">
      <c r="A14" s="105" t="s">
        <v>306</v>
      </c>
      <c r="B14" s="103" t="s">
        <v>307</v>
      </c>
      <c r="C14" s="220">
        <v>4</v>
      </c>
      <c r="D14" s="220">
        <v>4</v>
      </c>
      <c r="E14" s="105" t="s">
        <v>308</v>
      </c>
      <c r="F14" s="149" t="s">
        <v>309</v>
      </c>
      <c r="G14" s="220"/>
      <c r="H14" s="221"/>
    </row>
    <row r="15" spans="1:9">
      <c r="A15" s="105" t="s">
        <v>310</v>
      </c>
      <c r="B15" s="103" t="s">
        <v>311</v>
      </c>
      <c r="C15" s="220">
        <v>12</v>
      </c>
      <c r="D15" s="220">
        <v>12</v>
      </c>
      <c r="E15" s="105" t="s">
        <v>94</v>
      </c>
      <c r="F15" s="149" t="s">
        <v>312</v>
      </c>
      <c r="G15" s="220"/>
      <c r="H15" s="221"/>
    </row>
    <row r="16" spans="1:9">
      <c r="A16" s="105" t="s">
        <v>313</v>
      </c>
      <c r="B16" s="103" t="s">
        <v>314</v>
      </c>
      <c r="C16" s="220">
        <v>2</v>
      </c>
      <c r="D16" s="220">
        <v>4</v>
      </c>
      <c r="E16" s="145" t="s">
        <v>67</v>
      </c>
      <c r="F16" s="171" t="s">
        <v>315</v>
      </c>
      <c r="G16" s="357">
        <f>SUM(G12:G15)</f>
        <v>0</v>
      </c>
      <c r="H16" s="358">
        <f>SUM(H12:H15)</f>
        <v>0</v>
      </c>
    </row>
    <row r="17" spans="1:8" ht="31.5">
      <c r="A17" s="105" t="s">
        <v>316</v>
      </c>
      <c r="B17" s="103" t="s">
        <v>317</v>
      </c>
      <c r="C17" s="220"/>
      <c r="D17" s="220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0"/>
      <c r="D18" s="220"/>
      <c r="E18" s="143" t="s">
        <v>320</v>
      </c>
      <c r="F18" s="147" t="s">
        <v>321</v>
      </c>
      <c r="G18" s="366"/>
      <c r="H18" s="367"/>
    </row>
    <row r="19" spans="1:8">
      <c r="A19" s="105" t="s">
        <v>322</v>
      </c>
      <c r="B19" s="103" t="s">
        <v>323</v>
      </c>
      <c r="C19" s="220">
        <v>9</v>
      </c>
      <c r="D19" s="220">
        <v>7</v>
      </c>
      <c r="E19" s="105" t="s">
        <v>324</v>
      </c>
      <c r="F19" s="146" t="s">
        <v>325</v>
      </c>
      <c r="G19" s="220"/>
      <c r="H19" s="221"/>
    </row>
    <row r="20" spans="1:8">
      <c r="A20" s="144" t="s">
        <v>326</v>
      </c>
      <c r="B20" s="103" t="s">
        <v>327</v>
      </c>
      <c r="C20" s="220"/>
      <c r="D20" s="220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0"/>
      <c r="D21" s="220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7">
        <f>SUM(C12:C18)+C19</f>
        <v>34</v>
      </c>
      <c r="D22" s="358">
        <f>SUM(D12:D18)+D19</f>
        <v>30</v>
      </c>
      <c r="E22" s="105" t="s">
        <v>332</v>
      </c>
      <c r="F22" s="146" t="s">
        <v>333</v>
      </c>
      <c r="G22" s="220">
        <v>65</v>
      </c>
      <c r="H22" s="220">
        <v>70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0"/>
      <c r="H23" s="220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0">
        <v>550</v>
      </c>
      <c r="H24" s="220">
        <v>95</v>
      </c>
    </row>
    <row r="25" spans="1:8" ht="31.5">
      <c r="A25" s="105" t="s">
        <v>339</v>
      </c>
      <c r="B25" s="146" t="s">
        <v>340</v>
      </c>
      <c r="C25" s="220">
        <v>107</v>
      </c>
      <c r="D25" s="220">
        <v>110</v>
      </c>
      <c r="E25" s="105" t="s">
        <v>341</v>
      </c>
      <c r="F25" s="146" t="s">
        <v>342</v>
      </c>
      <c r="G25" s="220">
        <v>28</v>
      </c>
      <c r="H25" s="221"/>
    </row>
    <row r="26" spans="1:8" ht="31.5">
      <c r="A26" s="105" t="s">
        <v>343</v>
      </c>
      <c r="B26" s="146" t="s">
        <v>344</v>
      </c>
      <c r="C26" s="220">
        <v>119</v>
      </c>
      <c r="D26" s="220">
        <v>179</v>
      </c>
      <c r="E26" s="105" t="s">
        <v>345</v>
      </c>
      <c r="F26" s="146" t="s">
        <v>346</v>
      </c>
      <c r="G26" s="220"/>
      <c r="H26" s="221"/>
    </row>
    <row r="27" spans="1:8" ht="31.5">
      <c r="A27" s="105" t="s">
        <v>347</v>
      </c>
      <c r="B27" s="146" t="s">
        <v>348</v>
      </c>
      <c r="C27" s="220"/>
      <c r="D27" s="220"/>
      <c r="E27" s="145" t="s">
        <v>119</v>
      </c>
      <c r="F27" s="147" t="s">
        <v>349</v>
      </c>
      <c r="G27" s="357">
        <f>SUM(G22:G26)</f>
        <v>643</v>
      </c>
      <c r="H27" s="358">
        <f>SUM(H22:H26)</f>
        <v>165</v>
      </c>
    </row>
    <row r="28" spans="1:8">
      <c r="A28" s="105" t="s">
        <v>94</v>
      </c>
      <c r="B28" s="146" t="s">
        <v>350</v>
      </c>
      <c r="C28" s="220"/>
      <c r="D28" s="220">
        <v>1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7">
        <f>SUM(C25:C28)</f>
        <v>226</v>
      </c>
      <c r="D29" s="358">
        <f>SUM(D25:D28)</f>
        <v>290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260</v>
      </c>
      <c r="D31" s="161">
        <f>D29+D22</f>
        <v>320</v>
      </c>
      <c r="E31" s="158" t="s">
        <v>354</v>
      </c>
      <c r="F31" s="173" t="s">
        <v>355</v>
      </c>
      <c r="G31" s="160">
        <f>G16+G18+G27</f>
        <v>643</v>
      </c>
      <c r="H31" s="161">
        <f>H16+H18+H27</f>
        <v>165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383</v>
      </c>
      <c r="D33" s="152">
        <f>IF((H31-D31)&gt;0,H31-D31,0)</f>
        <v>0</v>
      </c>
      <c r="E33" s="142" t="s">
        <v>358</v>
      </c>
      <c r="F33" s="147" t="s">
        <v>359</v>
      </c>
      <c r="G33" s="357">
        <f>IF((C31-G31)&gt;0,C31-G31,0)</f>
        <v>0</v>
      </c>
      <c r="H33" s="358">
        <f>IF((D31-H31)&gt;0,D31-H31,0)</f>
        <v>155</v>
      </c>
    </row>
    <row r="34" spans="1:8" ht="31.5">
      <c r="A34" s="148" t="s">
        <v>360</v>
      </c>
      <c r="B34" s="147" t="s">
        <v>361</v>
      </c>
      <c r="C34" s="220"/>
      <c r="D34" s="221"/>
      <c r="E34" s="143" t="s">
        <v>362</v>
      </c>
      <c r="F34" s="146" t="s">
        <v>363</v>
      </c>
      <c r="G34" s="220"/>
      <c r="H34" s="221"/>
    </row>
    <row r="35" spans="1:8">
      <c r="A35" s="143" t="s">
        <v>364</v>
      </c>
      <c r="B35" s="147" t="s">
        <v>365</v>
      </c>
      <c r="C35" s="220"/>
      <c r="D35" s="221"/>
      <c r="E35" s="143" t="s">
        <v>366</v>
      </c>
      <c r="F35" s="146" t="s">
        <v>367</v>
      </c>
      <c r="G35" s="220"/>
      <c r="H35" s="221"/>
    </row>
    <row r="36" spans="1:8" ht="16.5" thickBot="1">
      <c r="A36" s="165" t="s">
        <v>368</v>
      </c>
      <c r="B36" s="163" t="s">
        <v>369</v>
      </c>
      <c r="C36" s="363">
        <f>C31-C34+C35</f>
        <v>260</v>
      </c>
      <c r="D36" s="364">
        <f>D31-D34+D35</f>
        <v>320</v>
      </c>
      <c r="E36" s="169" t="s">
        <v>370</v>
      </c>
      <c r="F36" s="163" t="s">
        <v>371</v>
      </c>
      <c r="G36" s="174">
        <f>G35-G34+G31</f>
        <v>643</v>
      </c>
      <c r="H36" s="175">
        <f>H35-H34+H31</f>
        <v>165</v>
      </c>
    </row>
    <row r="37" spans="1:8">
      <c r="A37" s="168" t="s">
        <v>372</v>
      </c>
      <c r="B37" s="140" t="s">
        <v>373</v>
      </c>
      <c r="C37" s="160">
        <f>IF((G36-C36)&gt;0,G36-C36,0)</f>
        <v>383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155</v>
      </c>
    </row>
    <row r="38" spans="1:8">
      <c r="A38" s="143" t="s">
        <v>376</v>
      </c>
      <c r="B38" s="147" t="s">
        <v>377</v>
      </c>
      <c r="C38" s="357">
        <f>C39+C40+C41</f>
        <v>0</v>
      </c>
      <c r="D38" s="358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0"/>
      <c r="D39" s="221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0"/>
      <c r="D40" s="221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0"/>
      <c r="D41" s="221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383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155</v>
      </c>
    </row>
    <row r="43" spans="1:8">
      <c r="A43" s="142" t="s">
        <v>388</v>
      </c>
      <c r="B43" s="99" t="s">
        <v>389</v>
      </c>
      <c r="C43" s="220"/>
      <c r="D43" s="221"/>
      <c r="E43" s="142" t="s">
        <v>388</v>
      </c>
      <c r="F43" s="106" t="s">
        <v>390</v>
      </c>
      <c r="G43" s="318"/>
      <c r="H43" s="365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383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155</v>
      </c>
    </row>
    <row r="45" spans="1:8" ht="16.5" thickBot="1">
      <c r="A45" s="177" t="s">
        <v>395</v>
      </c>
      <c r="B45" s="178" t="s">
        <v>396</v>
      </c>
      <c r="C45" s="359">
        <f>C36+C38+C42</f>
        <v>643</v>
      </c>
      <c r="D45" s="360">
        <f>D36+D38+D42</f>
        <v>320</v>
      </c>
      <c r="E45" s="177" t="s">
        <v>397</v>
      </c>
      <c r="F45" s="179" t="s">
        <v>398</v>
      </c>
      <c r="G45" s="359">
        <f>G42+G36</f>
        <v>643</v>
      </c>
      <c r="H45" s="360">
        <f>H42+H36</f>
        <v>320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7" t="s">
        <v>399</v>
      </c>
      <c r="B47" s="437"/>
      <c r="C47" s="437"/>
      <c r="D47" s="437"/>
      <c r="E47" s="437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12" t="s">
        <v>5</v>
      </c>
      <c r="B50" s="434">
        <f>pdeReportingDate</f>
        <v>46141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5" t="str">
        <f>authorName</f>
        <v>Теодора Мутафчийска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290</v>
      </c>
      <c r="C55" s="433"/>
      <c r="D55" s="433"/>
      <c r="E55" s="433"/>
      <c r="F55" s="310"/>
      <c r="G55" s="34"/>
      <c r="H55" s="32"/>
    </row>
    <row r="56" spans="1:13" ht="15.75" customHeight="1">
      <c r="A56" s="414"/>
      <c r="B56" s="433" t="s">
        <v>290</v>
      </c>
      <c r="C56" s="433"/>
      <c r="D56" s="433"/>
      <c r="E56" s="433"/>
      <c r="F56" s="310"/>
      <c r="G56" s="34"/>
      <c r="H56" s="32"/>
    </row>
    <row r="57" spans="1:13" ht="15.75" customHeight="1">
      <c r="A57" s="414"/>
      <c r="B57" s="433" t="s">
        <v>290</v>
      </c>
      <c r="C57" s="433"/>
      <c r="D57" s="433"/>
      <c r="E57" s="433"/>
      <c r="F57" s="310"/>
      <c r="G57" s="34"/>
      <c r="H57" s="32"/>
    </row>
    <row r="58" spans="1:13" ht="15.75" customHeight="1">
      <c r="A58" s="414"/>
      <c r="B58" s="433" t="s">
        <v>290</v>
      </c>
      <c r="C58" s="433"/>
      <c r="D58" s="433"/>
      <c r="E58" s="433"/>
      <c r="F58" s="310"/>
      <c r="G58" s="34"/>
      <c r="H58" s="32"/>
    </row>
    <row r="59" spans="1:13">
      <c r="A59" s="414"/>
      <c r="B59" s="433"/>
      <c r="C59" s="433"/>
      <c r="D59" s="433"/>
      <c r="E59" s="433"/>
      <c r="F59" s="310"/>
      <c r="G59" s="34"/>
      <c r="H59" s="32"/>
    </row>
    <row r="60" spans="1:13">
      <c r="A60" s="414"/>
      <c r="B60" s="433"/>
      <c r="C60" s="433"/>
      <c r="D60" s="433"/>
      <c r="E60" s="433"/>
      <c r="F60" s="310"/>
      <c r="G60" s="34"/>
      <c r="H60" s="32"/>
    </row>
    <row r="61" spans="1:13">
      <c r="A61" s="414"/>
      <c r="B61" s="433"/>
      <c r="C61" s="433"/>
      <c r="D61" s="433"/>
      <c r="E61" s="433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ОПОРТЮНИТИ БЪЛГАРИЯ ИНВЕСТМЪНТ АД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200741300</v>
      </c>
      <c r="B5" s="247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6"/>
      <c r="C6" s="53"/>
      <c r="D6" s="56"/>
      <c r="E6" s="89"/>
    </row>
    <row r="7" spans="1:13" ht="16.5" thickBot="1">
      <c r="A7" s="92"/>
      <c r="B7" s="11"/>
      <c r="C7" s="92"/>
      <c r="D7" s="28" t="s">
        <v>926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/>
      <c r="D11" s="108"/>
    </row>
    <row r="12" spans="1:13">
      <c r="A12" s="184" t="s">
        <v>405</v>
      </c>
      <c r="B12" s="95" t="s">
        <v>406</v>
      </c>
      <c r="C12" s="108">
        <v>-22</v>
      </c>
      <c r="D12" s="108">
        <v>-25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-14</v>
      </c>
      <c r="D14" s="108">
        <v>-14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-3</v>
      </c>
      <c r="D20" s="108">
        <v>-4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0">
        <f>SUM(C11:C20)</f>
        <v>-39</v>
      </c>
      <c r="D21" s="381">
        <f>SUM(D11:D20)</f>
        <v>-43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-628</v>
      </c>
      <c r="D28" s="108">
        <v>-49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574</v>
      </c>
      <c r="D29" s="108">
        <v>-9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0">
        <f>SUM(C23:C32)</f>
        <v>-54</v>
      </c>
      <c r="D33" s="381">
        <f>SUM(D23:D32)</f>
        <v>-58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78"/>
      <c r="D34" s="379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2">
        <f>SUM(C35:C42)</f>
        <v>0</v>
      </c>
      <c r="D43" s="383">
        <f>SUM(D35:D42)</f>
        <v>0</v>
      </c>
      <c r="G43" s="96"/>
      <c r="H43" s="96"/>
    </row>
    <row r="44" spans="1:13" ht="16.5" thickBot="1">
      <c r="A44" s="204" t="s">
        <v>466</v>
      </c>
      <c r="B44" s="205" t="s">
        <v>467</v>
      </c>
      <c r="C44" s="211">
        <f>C43+C33+C21</f>
        <v>-93</v>
      </c>
      <c r="D44" s="212">
        <f>D43+D33+D21</f>
        <v>-101</v>
      </c>
      <c r="G44" s="96"/>
      <c r="H44" s="96"/>
    </row>
    <row r="45" spans="1:13" ht="16.5" thickBot="1">
      <c r="A45" s="206" t="s">
        <v>468</v>
      </c>
      <c r="B45" s="207" t="s">
        <v>469</v>
      </c>
      <c r="C45" s="213">
        <v>151</v>
      </c>
      <c r="D45" s="213">
        <v>459</v>
      </c>
      <c r="G45" s="96"/>
      <c r="H45" s="96"/>
    </row>
    <row r="46" spans="1:13" ht="16.5" thickBot="1">
      <c r="A46" s="209" t="s">
        <v>470</v>
      </c>
      <c r="B46" s="210" t="s">
        <v>471</v>
      </c>
      <c r="C46" s="214">
        <f>C45+C44</f>
        <v>58</v>
      </c>
      <c r="D46" s="215">
        <f>D45+D44</f>
        <v>358</v>
      </c>
      <c r="G46" s="96"/>
      <c r="H46" s="96"/>
    </row>
    <row r="47" spans="1:13">
      <c r="A47" s="208" t="s">
        <v>472</v>
      </c>
      <c r="B47" s="216" t="s">
        <v>473</v>
      </c>
      <c r="C47" s="203">
        <v>58</v>
      </c>
      <c r="D47" s="203">
        <v>377</v>
      </c>
      <c r="G47" s="96"/>
      <c r="H47" s="96"/>
    </row>
    <row r="48" spans="1:13" ht="16.5" thickBot="1">
      <c r="A48" s="185" t="s">
        <v>474</v>
      </c>
      <c r="B48" s="217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38" t="s">
        <v>477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46141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289</v>
      </c>
      <c r="B56" s="435" t="str">
        <f>authorName</f>
        <v>Теодора Мутафчийска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4"/>
      <c r="B59" s="433" t="s">
        <v>290</v>
      </c>
      <c r="C59" s="433"/>
      <c r="D59" s="433"/>
      <c r="E59" s="433"/>
      <c r="F59" s="310"/>
      <c r="G59" s="34"/>
      <c r="H59" s="32"/>
    </row>
    <row r="60" spans="1:13">
      <c r="A60" s="414"/>
      <c r="B60" s="433" t="s">
        <v>290</v>
      </c>
      <c r="C60" s="433"/>
      <c r="D60" s="433"/>
      <c r="E60" s="433"/>
      <c r="F60" s="310"/>
      <c r="G60" s="34"/>
      <c r="H60" s="32"/>
    </row>
    <row r="61" spans="1:13">
      <c r="A61" s="414"/>
      <c r="B61" s="433" t="s">
        <v>290</v>
      </c>
      <c r="C61" s="433"/>
      <c r="D61" s="433"/>
      <c r="E61" s="433"/>
      <c r="F61" s="310"/>
      <c r="G61" s="34"/>
      <c r="H61" s="32"/>
    </row>
    <row r="62" spans="1:13">
      <c r="A62" s="414"/>
      <c r="B62" s="433" t="s">
        <v>290</v>
      </c>
      <c r="C62" s="433"/>
      <c r="D62" s="433"/>
      <c r="E62" s="433"/>
      <c r="F62" s="310"/>
      <c r="G62" s="34"/>
      <c r="H62" s="32"/>
    </row>
    <row r="63" spans="1:13">
      <c r="A63" s="414"/>
      <c r="B63" s="433"/>
      <c r="C63" s="433"/>
      <c r="D63" s="433"/>
      <c r="E63" s="433"/>
      <c r="F63" s="310"/>
      <c r="G63" s="34"/>
      <c r="H63" s="32"/>
    </row>
    <row r="64" spans="1:13">
      <c r="A64" s="414"/>
      <c r="B64" s="433"/>
      <c r="C64" s="433"/>
      <c r="D64" s="433"/>
      <c r="E64" s="433"/>
      <c r="F64" s="310"/>
      <c r="G64" s="34"/>
      <c r="H64" s="32"/>
    </row>
    <row r="65" spans="1:8">
      <c r="A65" s="414"/>
      <c r="B65" s="433"/>
      <c r="C65" s="433"/>
      <c r="D65" s="433"/>
      <c r="E65" s="433"/>
      <c r="F65" s="310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ОПОРТЮНИТИ БЪЛГАРИЯ ИНВЕСТМЪНТ АД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200741300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6"/>
      <c r="H6" s="266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926</v>
      </c>
    </row>
    <row r="8" spans="1:14" s="272" customFormat="1" ht="31.5">
      <c r="A8" s="443" t="s">
        <v>479</v>
      </c>
      <c r="B8" s="446" t="s">
        <v>480</v>
      </c>
      <c r="C8" s="439" t="s">
        <v>481</v>
      </c>
      <c r="D8" s="269" t="s">
        <v>482</v>
      </c>
      <c r="E8" s="269"/>
      <c r="F8" s="269"/>
      <c r="G8" s="269"/>
      <c r="H8" s="269"/>
      <c r="I8" s="269" t="s">
        <v>483</v>
      </c>
      <c r="J8" s="269"/>
      <c r="K8" s="439" t="s">
        <v>484</v>
      </c>
      <c r="L8" s="439" t="s">
        <v>485</v>
      </c>
      <c r="M8" s="270"/>
      <c r="N8" s="271"/>
    </row>
    <row r="9" spans="1:14" s="272" customFormat="1" ht="31.5">
      <c r="A9" s="444"/>
      <c r="B9" s="447"/>
      <c r="C9" s="440"/>
      <c r="D9" s="442" t="s">
        <v>486</v>
      </c>
      <c r="E9" s="442" t="s">
        <v>487</v>
      </c>
      <c r="F9" s="274" t="s">
        <v>488</v>
      </c>
      <c r="G9" s="274"/>
      <c r="H9" s="274"/>
      <c r="I9" s="449" t="s">
        <v>489</v>
      </c>
      <c r="J9" s="449" t="s">
        <v>490</v>
      </c>
      <c r="K9" s="440"/>
      <c r="L9" s="440"/>
      <c r="M9" s="275" t="s">
        <v>491</v>
      </c>
      <c r="N9" s="271"/>
    </row>
    <row r="10" spans="1:14" s="272" customFormat="1" ht="31.5">
      <c r="A10" s="445"/>
      <c r="B10" s="448"/>
      <c r="C10" s="441"/>
      <c r="D10" s="442"/>
      <c r="E10" s="442"/>
      <c r="F10" s="273" t="s">
        <v>492</v>
      </c>
      <c r="G10" s="273" t="s">
        <v>493</v>
      </c>
      <c r="H10" s="273" t="s">
        <v>494</v>
      </c>
      <c r="I10" s="441"/>
      <c r="J10" s="441"/>
      <c r="K10" s="441"/>
      <c r="L10" s="441"/>
      <c r="M10" s="276"/>
      <c r="N10" s="271"/>
    </row>
    <row r="11" spans="1:14" s="272" customFormat="1" ht="16.5" thickBot="1">
      <c r="A11" s="277" t="s">
        <v>30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495</v>
      </c>
      <c r="B12" s="282"/>
      <c r="C12" s="218" t="s">
        <v>63</v>
      </c>
      <c r="D12" s="218" t="s">
        <v>63</v>
      </c>
      <c r="E12" s="218" t="s">
        <v>74</v>
      </c>
      <c r="F12" s="218" t="s">
        <v>81</v>
      </c>
      <c r="G12" s="218" t="s">
        <v>85</v>
      </c>
      <c r="H12" s="218" t="s">
        <v>89</v>
      </c>
      <c r="I12" s="218" t="s">
        <v>102</v>
      </c>
      <c r="J12" s="218" t="s">
        <v>105</v>
      </c>
      <c r="K12" s="283" t="s">
        <v>496</v>
      </c>
      <c r="L12" s="282" t="s">
        <v>128</v>
      </c>
      <c r="M12" s="284" t="s">
        <v>136</v>
      </c>
      <c r="N12" s="419"/>
    </row>
    <row r="13" spans="1:14">
      <c r="A13" s="285" t="s">
        <v>497</v>
      </c>
      <c r="B13" s="286" t="s">
        <v>498</v>
      </c>
      <c r="C13" s="317">
        <f>'1-Баланс'!H18</f>
        <v>5215</v>
      </c>
      <c r="D13" s="317">
        <f>'1-Баланс'!H20</f>
        <v>1934</v>
      </c>
      <c r="E13" s="317">
        <f>'1-Баланс'!H21</f>
        <v>0</v>
      </c>
      <c r="F13" s="317">
        <f>'1-Баланс'!H23</f>
        <v>392</v>
      </c>
      <c r="G13" s="317">
        <f>'1-Баланс'!H24</f>
        <v>0</v>
      </c>
      <c r="H13" s="318"/>
      <c r="I13" s="317">
        <f>'1-Баланс'!H29+'1-Баланс'!H32</f>
        <v>2123</v>
      </c>
      <c r="J13" s="317">
        <f>'1-Баланс'!H30+'1-Баланс'!H33</f>
        <v>0</v>
      </c>
      <c r="K13" s="318"/>
      <c r="L13" s="317">
        <f>SUM(C13:K13)</f>
        <v>9664</v>
      </c>
      <c r="M13" s="319">
        <f>'1-Баланс'!H40</f>
        <v>0</v>
      </c>
      <c r="N13" s="86"/>
    </row>
    <row r="14" spans="1:14">
      <c r="A14" s="285" t="s">
        <v>499</v>
      </c>
      <c r="B14" s="288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9">
        <f t="shared" si="0"/>
        <v>0</v>
      </c>
    </row>
    <row r="15" spans="1:14">
      <c r="A15" s="287" t="s">
        <v>501</v>
      </c>
      <c r="B15" s="288" t="s">
        <v>502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7">
        <f t="shared" si="1"/>
        <v>0</v>
      </c>
      <c r="M15" s="221"/>
    </row>
    <row r="16" spans="1:14">
      <c r="A16" s="287" t="s">
        <v>503</v>
      </c>
      <c r="B16" s="288" t="s">
        <v>504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7">
        <f t="shared" si="1"/>
        <v>0</v>
      </c>
      <c r="M16" s="221"/>
    </row>
    <row r="17" spans="1:14" ht="31.5">
      <c r="A17" s="285" t="s">
        <v>505</v>
      </c>
      <c r="B17" s="286" t="s">
        <v>506</v>
      </c>
      <c r="C17" s="317">
        <f>C13+C14</f>
        <v>5215</v>
      </c>
      <c r="D17" s="317">
        <f t="shared" ref="D17:M17" si="2">D13+D14</f>
        <v>1934</v>
      </c>
      <c r="E17" s="317">
        <f t="shared" si="2"/>
        <v>0</v>
      </c>
      <c r="F17" s="317">
        <f t="shared" si="2"/>
        <v>392</v>
      </c>
      <c r="G17" s="317">
        <f t="shared" si="2"/>
        <v>0</v>
      </c>
      <c r="H17" s="317">
        <f t="shared" si="2"/>
        <v>0</v>
      </c>
      <c r="I17" s="317">
        <f t="shared" si="2"/>
        <v>2123</v>
      </c>
      <c r="J17" s="317">
        <f t="shared" si="2"/>
        <v>0</v>
      </c>
      <c r="K17" s="317">
        <f t="shared" si="2"/>
        <v>0</v>
      </c>
      <c r="L17" s="317">
        <f t="shared" si="1"/>
        <v>9664</v>
      </c>
      <c r="M17" s="319">
        <f t="shared" si="2"/>
        <v>0</v>
      </c>
    </row>
    <row r="18" spans="1:14">
      <c r="A18" s="285" t="s">
        <v>507</v>
      </c>
      <c r="B18" s="286" t="s">
        <v>508</v>
      </c>
      <c r="C18" s="377"/>
      <c r="D18" s="377"/>
      <c r="E18" s="377"/>
      <c r="F18" s="377"/>
      <c r="G18" s="377"/>
      <c r="H18" s="377"/>
      <c r="I18" s="317">
        <f>+'1-Баланс'!G32</f>
        <v>383</v>
      </c>
      <c r="J18" s="317">
        <f>+'1-Баланс'!G33</f>
        <v>0</v>
      </c>
      <c r="K18" s="318"/>
      <c r="L18" s="317">
        <f t="shared" si="1"/>
        <v>383</v>
      </c>
      <c r="M18" s="365"/>
    </row>
    <row r="19" spans="1:14">
      <c r="A19" s="287" t="s">
        <v>509</v>
      </c>
      <c r="B19" s="288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19">
        <f>M20+M21</f>
        <v>0</v>
      </c>
    </row>
    <row r="20" spans="1:14">
      <c r="A20" s="289" t="s">
        <v>511</v>
      </c>
      <c r="B20" s="290" t="s">
        <v>512</v>
      </c>
      <c r="C20" s="220"/>
      <c r="D20" s="220"/>
      <c r="E20" s="220"/>
      <c r="F20" s="220"/>
      <c r="G20" s="220"/>
      <c r="H20" s="220"/>
      <c r="I20" s="220"/>
      <c r="J20" s="220"/>
      <c r="K20" s="220"/>
      <c r="L20" s="317">
        <f>SUM(C20:K20)</f>
        <v>0</v>
      </c>
      <c r="M20" s="221"/>
    </row>
    <row r="21" spans="1:14">
      <c r="A21" s="289" t="s">
        <v>513</v>
      </c>
      <c r="B21" s="290" t="s">
        <v>514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7">
        <f t="shared" si="1"/>
        <v>0</v>
      </c>
      <c r="M21" s="221"/>
    </row>
    <row r="22" spans="1:14">
      <c r="A22" s="287" t="s">
        <v>515</v>
      </c>
      <c r="B22" s="288" t="s">
        <v>516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7">
        <f t="shared" si="1"/>
        <v>0</v>
      </c>
      <c r="M22" s="221"/>
    </row>
    <row r="23" spans="1:14" ht="31.5">
      <c r="A23" s="287" t="s">
        <v>517</v>
      </c>
      <c r="B23" s="288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19">
        <f t="shared" si="4"/>
        <v>0</v>
      </c>
    </row>
    <row r="24" spans="1:14">
      <c r="A24" s="287" t="s">
        <v>519</v>
      </c>
      <c r="B24" s="288" t="s">
        <v>520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7">
        <f t="shared" si="1"/>
        <v>0</v>
      </c>
      <c r="M24" s="221"/>
    </row>
    <row r="25" spans="1:14">
      <c r="A25" s="287" t="s">
        <v>521</v>
      </c>
      <c r="B25" s="288" t="s">
        <v>522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7">
        <f t="shared" si="1"/>
        <v>0</v>
      </c>
      <c r="M25" s="221"/>
    </row>
    <row r="26" spans="1:14" ht="31.5">
      <c r="A26" s="287" t="s">
        <v>523</v>
      </c>
      <c r="B26" s="288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19">
        <f t="shared" si="5"/>
        <v>0</v>
      </c>
    </row>
    <row r="27" spans="1:14">
      <c r="A27" s="287" t="s">
        <v>519</v>
      </c>
      <c r="B27" s="288" t="s">
        <v>525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7">
        <f t="shared" si="1"/>
        <v>0</v>
      </c>
      <c r="M27" s="221"/>
    </row>
    <row r="28" spans="1:14">
      <c r="A28" s="287" t="s">
        <v>521</v>
      </c>
      <c r="B28" s="288" t="s">
        <v>526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7">
        <f t="shared" si="1"/>
        <v>0</v>
      </c>
      <c r="M28" s="221"/>
    </row>
    <row r="29" spans="1:14">
      <c r="A29" s="287" t="s">
        <v>527</v>
      </c>
      <c r="B29" s="288" t="s">
        <v>528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7">
        <f t="shared" si="1"/>
        <v>0</v>
      </c>
      <c r="M29" s="221"/>
    </row>
    <row r="30" spans="1:14">
      <c r="A30" s="287" t="s">
        <v>529</v>
      </c>
      <c r="B30" s="288" t="s">
        <v>530</v>
      </c>
      <c r="C30" s="220"/>
      <c r="D30" s="220"/>
      <c r="E30" s="220"/>
      <c r="F30" s="220"/>
      <c r="G30" s="220"/>
      <c r="H30" s="220"/>
      <c r="I30" s="220"/>
      <c r="J30" s="220"/>
      <c r="K30" s="220"/>
      <c r="L30" s="317">
        <f t="shared" si="1"/>
        <v>0</v>
      </c>
      <c r="M30" s="221"/>
    </row>
    <row r="31" spans="1:14">
      <c r="A31" s="285" t="s">
        <v>531</v>
      </c>
      <c r="B31" s="286" t="s">
        <v>532</v>
      </c>
      <c r="C31" s="317">
        <f>C19+C22+C23+C26+C30+C29+C17+C18</f>
        <v>5215</v>
      </c>
      <c r="D31" s="317">
        <f t="shared" ref="D31:M31" si="6">D19+D22+D23+D26+D30+D29+D17+D18</f>
        <v>1934</v>
      </c>
      <c r="E31" s="317">
        <f t="shared" si="6"/>
        <v>0</v>
      </c>
      <c r="F31" s="317">
        <f t="shared" si="6"/>
        <v>392</v>
      </c>
      <c r="G31" s="317">
        <f t="shared" si="6"/>
        <v>0</v>
      </c>
      <c r="H31" s="317">
        <f t="shared" si="6"/>
        <v>0</v>
      </c>
      <c r="I31" s="317">
        <f t="shared" si="6"/>
        <v>2506</v>
      </c>
      <c r="J31" s="317">
        <f t="shared" si="6"/>
        <v>0</v>
      </c>
      <c r="K31" s="317">
        <f t="shared" si="6"/>
        <v>0</v>
      </c>
      <c r="L31" s="317">
        <f t="shared" si="1"/>
        <v>10047</v>
      </c>
      <c r="M31" s="319">
        <f t="shared" si="6"/>
        <v>0</v>
      </c>
      <c r="N31" s="86"/>
    </row>
    <row r="32" spans="1:14" ht="31.5">
      <c r="A32" s="287" t="s">
        <v>533</v>
      </c>
      <c r="B32" s="288" t="s">
        <v>534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7">
        <f t="shared" si="1"/>
        <v>0</v>
      </c>
      <c r="M32" s="221"/>
    </row>
    <row r="33" spans="1:13" ht="32.25" thickBot="1">
      <c r="A33" s="291" t="s">
        <v>535</v>
      </c>
      <c r="B33" s="292" t="s">
        <v>536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6">
        <f t="shared" si="1"/>
        <v>0</v>
      </c>
      <c r="M33" s="223"/>
    </row>
    <row r="34" spans="1:13" ht="32.25" thickBot="1">
      <c r="A34" s="293" t="s">
        <v>537</v>
      </c>
      <c r="B34" s="294" t="s">
        <v>538</v>
      </c>
      <c r="C34" s="320">
        <f t="shared" ref="C34:K34" si="7">C31+C32+C33</f>
        <v>5215</v>
      </c>
      <c r="D34" s="320">
        <f t="shared" si="7"/>
        <v>1934</v>
      </c>
      <c r="E34" s="320">
        <f t="shared" si="7"/>
        <v>0</v>
      </c>
      <c r="F34" s="320">
        <f t="shared" si="7"/>
        <v>392</v>
      </c>
      <c r="G34" s="320">
        <f t="shared" si="7"/>
        <v>0</v>
      </c>
      <c r="H34" s="320">
        <f t="shared" si="7"/>
        <v>0</v>
      </c>
      <c r="I34" s="320">
        <f t="shared" si="7"/>
        <v>2506</v>
      </c>
      <c r="J34" s="320">
        <f t="shared" si="7"/>
        <v>0</v>
      </c>
      <c r="K34" s="320">
        <f t="shared" si="7"/>
        <v>0</v>
      </c>
      <c r="L34" s="320">
        <f t="shared" si="1"/>
        <v>10047</v>
      </c>
      <c r="M34" s="321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539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12" t="s">
        <v>5</v>
      </c>
      <c r="B38" s="434">
        <f>pdeReportingDate</f>
        <v>46141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5" t="str">
        <f>authorName</f>
        <v>Теодора Мутафчийска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33" t="s">
        <v>290</v>
      </c>
      <c r="C43" s="433"/>
      <c r="D43" s="433"/>
      <c r="E43" s="433"/>
      <c r="F43" s="310"/>
      <c r="G43" s="34"/>
      <c r="H43" s="32"/>
    </row>
    <row r="44" spans="1:13">
      <c r="A44" s="414"/>
      <c r="B44" s="433" t="s">
        <v>290</v>
      </c>
      <c r="C44" s="433"/>
      <c r="D44" s="433"/>
      <c r="E44" s="433"/>
      <c r="F44" s="310"/>
      <c r="G44" s="34"/>
      <c r="H44" s="32"/>
    </row>
    <row r="45" spans="1:13">
      <c r="A45" s="414"/>
      <c r="B45" s="433" t="s">
        <v>290</v>
      </c>
      <c r="C45" s="433"/>
      <c r="D45" s="433"/>
      <c r="E45" s="433"/>
      <c r="F45" s="310"/>
      <c r="G45" s="34"/>
      <c r="H45" s="32"/>
    </row>
    <row r="46" spans="1:13">
      <c r="A46" s="414"/>
      <c r="B46" s="433" t="s">
        <v>290</v>
      </c>
      <c r="C46" s="433"/>
      <c r="D46" s="433"/>
      <c r="E46" s="433"/>
      <c r="F46" s="310"/>
      <c r="G46" s="34"/>
      <c r="H46" s="32"/>
    </row>
    <row r="47" spans="1:13">
      <c r="A47" s="414"/>
      <c r="B47" s="433"/>
      <c r="C47" s="433"/>
      <c r="D47" s="433"/>
      <c r="E47" s="433"/>
      <c r="F47" s="310"/>
      <c r="G47" s="34"/>
      <c r="H47" s="32"/>
    </row>
    <row r="48" spans="1:13">
      <c r="A48" s="414"/>
      <c r="B48" s="433"/>
      <c r="C48" s="433"/>
      <c r="D48" s="433"/>
      <c r="E48" s="433"/>
      <c r="F48" s="310"/>
      <c r="G48" s="34"/>
      <c r="H48" s="32"/>
    </row>
    <row r="49" spans="1:8">
      <c r="A49" s="414"/>
      <c r="B49" s="433"/>
      <c r="C49" s="433"/>
      <c r="D49" s="433"/>
      <c r="E49" s="433"/>
      <c r="F49" s="310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31" zoomScale="70" zoomScaleNormal="70" zoomScaleSheetLayoutView="70" workbookViewId="0">
      <selection activeCell="C47" sqref="C4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4"/>
      <c r="C2" s="36"/>
      <c r="D2" s="46"/>
    </row>
    <row r="3" spans="1:7">
      <c r="A3" s="51" t="str">
        <f>CONCATENATE("на ",UPPER(pdeName))</f>
        <v>на ОПОРТЮНИТИ БЪЛГАРИЯ ИНВЕСТМЪНТ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200741300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926</v>
      </c>
    </row>
    <row r="8" spans="1:7" s="81" customFormat="1" ht="78.75">
      <c r="A8" s="249" t="s">
        <v>541</v>
      </c>
      <c r="B8" s="250" t="s">
        <v>24</v>
      </c>
      <c r="C8" s="249" t="s">
        <v>542</v>
      </c>
      <c r="D8" s="249" t="s">
        <v>543</v>
      </c>
      <c r="E8" s="249" t="s">
        <v>544</v>
      </c>
      <c r="F8" s="249" t="s">
        <v>545</v>
      </c>
    </row>
    <row r="9" spans="1:7" s="81" customFormat="1">
      <c r="A9" s="251" t="s">
        <v>30</v>
      </c>
      <c r="B9" s="252" t="s">
        <v>31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546</v>
      </c>
      <c r="B10" s="254"/>
      <c r="C10" s="225"/>
      <c r="D10" s="225"/>
      <c r="E10" s="225"/>
      <c r="F10" s="225"/>
    </row>
    <row r="11" spans="1:7">
      <c r="A11" s="255" t="s">
        <v>547</v>
      </c>
      <c r="B11" s="250"/>
      <c r="C11" s="225"/>
      <c r="D11" s="225"/>
      <c r="E11" s="225"/>
      <c r="F11" s="225"/>
    </row>
    <row r="12" spans="1:7">
      <c r="A12" s="398">
        <v>1</v>
      </c>
      <c r="B12" s="399"/>
      <c r="C12" s="65"/>
      <c r="D12" s="65"/>
      <c r="E12" s="65"/>
      <c r="F12" s="224">
        <f>C12-E12</f>
        <v>0</v>
      </c>
      <c r="G12" s="419"/>
    </row>
    <row r="13" spans="1:7">
      <c r="A13" s="398">
        <v>2</v>
      </c>
      <c r="B13" s="399"/>
      <c r="C13" s="65"/>
      <c r="D13" s="65"/>
      <c r="E13" s="65"/>
      <c r="F13" s="224">
        <f t="shared" ref="F13:F26" si="0">C13-E13</f>
        <v>0</v>
      </c>
    </row>
    <row r="14" spans="1:7">
      <c r="A14" s="398">
        <v>3</v>
      </c>
      <c r="B14" s="399"/>
      <c r="C14" s="65"/>
      <c r="D14" s="65"/>
      <c r="E14" s="65"/>
      <c r="F14" s="224">
        <f t="shared" si="0"/>
        <v>0</v>
      </c>
    </row>
    <row r="15" spans="1:7">
      <c r="A15" s="398">
        <v>4</v>
      </c>
      <c r="B15" s="399"/>
      <c r="C15" s="65"/>
      <c r="D15" s="65"/>
      <c r="E15" s="65"/>
      <c r="F15" s="224">
        <f t="shared" si="0"/>
        <v>0</v>
      </c>
    </row>
    <row r="16" spans="1:7">
      <c r="A16" s="398">
        <v>5</v>
      </c>
      <c r="B16" s="399"/>
      <c r="C16" s="65"/>
      <c r="D16" s="65"/>
      <c r="E16" s="65"/>
      <c r="F16" s="224">
        <f t="shared" si="0"/>
        <v>0</v>
      </c>
    </row>
    <row r="17" spans="1:8">
      <c r="A17" s="398">
        <v>6</v>
      </c>
      <c r="B17" s="399"/>
      <c r="C17" s="65"/>
      <c r="D17" s="65"/>
      <c r="E17" s="65"/>
      <c r="F17" s="224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4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4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4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4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4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4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4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4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4">
        <f t="shared" si="0"/>
        <v>0</v>
      </c>
    </row>
    <row r="27" spans="1:8">
      <c r="A27" s="256" t="s">
        <v>548</v>
      </c>
      <c r="B27" s="257" t="s">
        <v>549</v>
      </c>
      <c r="C27" s="226">
        <f>SUM(C12:C26)</f>
        <v>0</v>
      </c>
      <c r="D27" s="226"/>
      <c r="E27" s="226">
        <f>SUM(E12:E26)</f>
        <v>0</v>
      </c>
      <c r="F27" s="226">
        <f>SUM(F12:F26)</f>
        <v>0</v>
      </c>
    </row>
    <row r="28" spans="1:8">
      <c r="A28" s="255" t="s">
        <v>550</v>
      </c>
      <c r="B28" s="257"/>
      <c r="C28" s="225"/>
      <c r="D28" s="225"/>
      <c r="E28" s="225"/>
      <c r="F28" s="225"/>
    </row>
    <row r="29" spans="1:8">
      <c r="A29" s="398">
        <v>1</v>
      </c>
      <c r="B29" s="399"/>
      <c r="C29" s="65"/>
      <c r="D29" s="65"/>
      <c r="E29" s="65"/>
      <c r="F29" s="224">
        <f>C29-E29</f>
        <v>0</v>
      </c>
    </row>
    <row r="30" spans="1:8">
      <c r="A30" s="398">
        <v>2</v>
      </c>
      <c r="B30" s="399"/>
      <c r="C30" s="65"/>
      <c r="D30" s="65"/>
      <c r="E30" s="65"/>
      <c r="F30" s="224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4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4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4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4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4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4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4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4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4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4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4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4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4">
        <f t="shared" si="1"/>
        <v>0</v>
      </c>
    </row>
    <row r="44" spans="1:6">
      <c r="A44" s="256" t="s">
        <v>551</v>
      </c>
      <c r="B44" s="257" t="s">
        <v>552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553</v>
      </c>
      <c r="B45" s="258"/>
      <c r="C45" s="259"/>
      <c r="D45" s="225"/>
      <c r="E45" s="225"/>
      <c r="F45" s="225"/>
    </row>
    <row r="46" spans="1:6" ht="31.5">
      <c r="A46" s="398" t="s">
        <v>924</v>
      </c>
      <c r="B46" s="399"/>
      <c r="C46" s="65">
        <v>665</v>
      </c>
      <c r="D46" s="65">
        <v>42</v>
      </c>
      <c r="E46" s="65"/>
      <c r="F46" s="224">
        <f>C46-E46</f>
        <v>665</v>
      </c>
    </row>
    <row r="47" spans="1:6">
      <c r="A47" s="398" t="s">
        <v>925</v>
      </c>
      <c r="B47" s="399"/>
      <c r="C47" s="65">
        <v>450</v>
      </c>
      <c r="D47" s="65">
        <v>41.91</v>
      </c>
      <c r="E47" s="65"/>
      <c r="F47" s="224">
        <f t="shared" ref="F47:F60" si="2">C47-E47</f>
        <v>450</v>
      </c>
    </row>
    <row r="48" spans="1:6">
      <c r="A48" s="398">
        <v>3</v>
      </c>
      <c r="B48" s="399"/>
      <c r="C48" s="65"/>
      <c r="D48" s="65"/>
      <c r="E48" s="65"/>
      <c r="F48" s="224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4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4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4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4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4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4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4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4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4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4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4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4">
        <f t="shared" si="2"/>
        <v>0</v>
      </c>
    </row>
    <row r="61" spans="1:6">
      <c r="A61" s="256" t="s">
        <v>554</v>
      </c>
      <c r="B61" s="257" t="s">
        <v>555</v>
      </c>
      <c r="C61" s="226">
        <f>SUM(C46:C60)</f>
        <v>1115</v>
      </c>
      <c r="D61" s="226"/>
      <c r="E61" s="226">
        <f>SUM(E46:E60)</f>
        <v>0</v>
      </c>
      <c r="F61" s="226">
        <f>SUM(F46:F60)</f>
        <v>1115</v>
      </c>
    </row>
    <row r="62" spans="1:6">
      <c r="A62" s="253" t="s">
        <v>556</v>
      </c>
      <c r="B62" s="257"/>
      <c r="C62" s="225"/>
      <c r="D62" s="225"/>
      <c r="E62" s="225"/>
      <c r="F62" s="225"/>
    </row>
    <row r="63" spans="1:6">
      <c r="A63" s="398">
        <v>1</v>
      </c>
      <c r="B63" s="399"/>
      <c r="C63" s="65"/>
      <c r="D63" s="65"/>
      <c r="E63" s="65"/>
      <c r="F63" s="224">
        <f>C63-E63</f>
        <v>0</v>
      </c>
    </row>
    <row r="64" spans="1:6">
      <c r="A64" s="398">
        <v>2</v>
      </c>
      <c r="B64" s="399"/>
      <c r="C64" s="65"/>
      <c r="D64" s="65"/>
      <c r="E64" s="65"/>
      <c r="F64" s="224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4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4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4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4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4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4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4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4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4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4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4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4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4">
        <f t="shared" si="3"/>
        <v>0</v>
      </c>
    </row>
    <row r="78" spans="1:6">
      <c r="A78" s="256" t="s">
        <v>557</v>
      </c>
      <c r="B78" s="257" t="s">
        <v>558</v>
      </c>
      <c r="C78" s="226">
        <f>SUM(C63:C77)</f>
        <v>0</v>
      </c>
      <c r="D78" s="226"/>
      <c r="E78" s="226">
        <f>SUM(E63:E77)</f>
        <v>0</v>
      </c>
      <c r="F78" s="226">
        <f>SUM(F63:F77)</f>
        <v>0</v>
      </c>
    </row>
    <row r="79" spans="1:6">
      <c r="A79" s="260" t="s">
        <v>559</v>
      </c>
      <c r="B79" s="257" t="s">
        <v>560</v>
      </c>
      <c r="C79" s="226">
        <f>C78+C61+C44+C27</f>
        <v>1115</v>
      </c>
      <c r="D79" s="226"/>
      <c r="E79" s="226">
        <f>E78+E61+E44+E27</f>
        <v>0</v>
      </c>
      <c r="F79" s="226">
        <f>F78+F61+F44+F27</f>
        <v>1115</v>
      </c>
    </row>
    <row r="80" spans="1:6">
      <c r="A80" s="253" t="s">
        <v>561</v>
      </c>
      <c r="B80" s="257"/>
      <c r="C80" s="224"/>
      <c r="D80" s="224"/>
      <c r="E80" s="224"/>
      <c r="F80" s="224"/>
    </row>
    <row r="81" spans="1:6">
      <c r="A81" s="255" t="s">
        <v>547</v>
      </c>
      <c r="B81" s="261"/>
      <c r="C81" s="225"/>
      <c r="D81" s="225"/>
      <c r="E81" s="225"/>
      <c r="F81" s="225"/>
    </row>
    <row r="82" spans="1:6">
      <c r="A82" s="398">
        <v>1</v>
      </c>
      <c r="B82" s="399"/>
      <c r="C82" s="65"/>
      <c r="D82" s="65"/>
      <c r="E82" s="65"/>
      <c r="F82" s="224">
        <f>C82-E82</f>
        <v>0</v>
      </c>
    </row>
    <row r="83" spans="1:6">
      <c r="A83" s="398">
        <v>2</v>
      </c>
      <c r="B83" s="399"/>
      <c r="C83" s="65"/>
      <c r="D83" s="65"/>
      <c r="E83" s="65"/>
      <c r="F83" s="224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4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4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4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4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4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4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4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4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4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4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4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4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4">
        <f t="shared" si="4"/>
        <v>0</v>
      </c>
    </row>
    <row r="97" spans="1:6">
      <c r="A97" s="256" t="s">
        <v>548</v>
      </c>
      <c r="B97" s="257" t="s">
        <v>562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550</v>
      </c>
      <c r="B98" s="262"/>
      <c r="C98" s="224"/>
      <c r="D98" s="224"/>
      <c r="E98" s="224"/>
      <c r="F98" s="224"/>
    </row>
    <row r="99" spans="1:6">
      <c r="A99" s="398">
        <v>1</v>
      </c>
      <c r="B99" s="399"/>
      <c r="C99" s="65"/>
      <c r="D99" s="65"/>
      <c r="E99" s="65"/>
      <c r="F99" s="224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4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4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4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4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4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4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4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4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4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4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4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4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4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4">
        <f t="shared" si="5"/>
        <v>0</v>
      </c>
    </row>
    <row r="114" spans="1:6">
      <c r="A114" s="256" t="s">
        <v>551</v>
      </c>
      <c r="B114" s="257" t="s">
        <v>563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553</v>
      </c>
      <c r="B115" s="257"/>
      <c r="C115" s="225"/>
      <c r="D115" s="225"/>
      <c r="E115" s="225"/>
      <c r="F115" s="225"/>
    </row>
    <row r="116" spans="1:6">
      <c r="A116" s="398">
        <v>1</v>
      </c>
      <c r="B116" s="399"/>
      <c r="C116" s="65"/>
      <c r="D116" s="65"/>
      <c r="E116" s="65"/>
      <c r="F116" s="224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4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4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4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4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4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4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4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4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4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4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4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4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4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4">
        <f t="shared" si="6"/>
        <v>0</v>
      </c>
    </row>
    <row r="131" spans="1:6">
      <c r="A131" s="256" t="s">
        <v>554</v>
      </c>
      <c r="B131" s="257" t="s">
        <v>564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556</v>
      </c>
      <c r="B132" s="257"/>
      <c r="C132" s="225"/>
      <c r="D132" s="225"/>
      <c r="E132" s="225"/>
      <c r="F132" s="225"/>
    </row>
    <row r="133" spans="1:6">
      <c r="A133" s="398">
        <v>1</v>
      </c>
      <c r="B133" s="399"/>
      <c r="C133" s="65"/>
      <c r="D133" s="65"/>
      <c r="E133" s="65"/>
      <c r="F133" s="224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4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4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4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4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4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4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4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4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4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4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4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4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4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4">
        <f t="shared" si="7"/>
        <v>0</v>
      </c>
    </row>
    <row r="148" spans="1:8">
      <c r="A148" s="256" t="s">
        <v>557</v>
      </c>
      <c r="B148" s="257" t="s">
        <v>565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566</v>
      </c>
      <c r="B149" s="257" t="s">
        <v>567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12" t="s">
        <v>5</v>
      </c>
      <c r="B151" s="434">
        <f>pdeReportingDate</f>
        <v>46141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5" t="str">
        <f>authorName</f>
        <v>Теодора Мутафчийска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4"/>
      <c r="B156" s="433" t="s">
        <v>290</v>
      </c>
      <c r="C156" s="433"/>
      <c r="D156" s="433"/>
      <c r="E156" s="433"/>
      <c r="F156" s="310"/>
      <c r="G156" s="34"/>
      <c r="H156" s="32"/>
    </row>
    <row r="157" spans="1:8">
      <c r="A157" s="414"/>
      <c r="B157" s="433" t="s">
        <v>290</v>
      </c>
      <c r="C157" s="433"/>
      <c r="D157" s="433"/>
      <c r="E157" s="433"/>
      <c r="F157" s="310"/>
      <c r="G157" s="34"/>
      <c r="H157" s="32"/>
    </row>
    <row r="158" spans="1:8">
      <c r="A158" s="414"/>
      <c r="B158" s="433" t="s">
        <v>290</v>
      </c>
      <c r="C158" s="433"/>
      <c r="D158" s="433"/>
      <c r="E158" s="433"/>
      <c r="F158" s="310"/>
      <c r="G158" s="34"/>
      <c r="H158" s="32"/>
    </row>
    <row r="159" spans="1:8">
      <c r="A159" s="414"/>
      <c r="B159" s="433" t="s">
        <v>290</v>
      </c>
      <c r="C159" s="433"/>
      <c r="D159" s="433"/>
      <c r="E159" s="433"/>
      <c r="F159" s="310"/>
      <c r="G159" s="34"/>
      <c r="H159" s="32"/>
    </row>
    <row r="160" spans="1:8">
      <c r="A160" s="414"/>
      <c r="B160" s="433"/>
      <c r="C160" s="433"/>
      <c r="D160" s="433"/>
      <c r="E160" s="433"/>
      <c r="F160" s="310"/>
      <c r="G160" s="34"/>
      <c r="H160" s="32"/>
    </row>
    <row r="161" spans="1:8">
      <c r="A161" s="414"/>
      <c r="B161" s="433"/>
      <c r="C161" s="433"/>
      <c r="D161" s="433"/>
      <c r="E161" s="433"/>
      <c r="F161" s="310"/>
      <c r="G161" s="34"/>
      <c r="H161" s="32"/>
    </row>
    <row r="162" spans="1:8">
      <c r="A162" s="414"/>
      <c r="B162" s="433"/>
      <c r="C162" s="433"/>
      <c r="D162" s="433"/>
      <c r="E162" s="433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786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ОПОРТЮНИТИ БЪЛГАРИЯ ИНВЕСТМЪНТ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01.01.2026 г. до 31.03.2026 г.</v>
      </c>
      <c r="B3" s="245"/>
      <c r="C3" s="245"/>
      <c r="D3" s="245"/>
      <c r="E3" s="245"/>
      <c r="F3" s="245"/>
      <c r="G3" s="245"/>
      <c r="H3" s="245"/>
      <c r="I3" s="245"/>
      <c r="J3" s="387"/>
    </row>
    <row r="5" spans="1:10" ht="25.5" customHeight="1">
      <c r="A5" s="390" t="s">
        <v>787</v>
      </c>
      <c r="B5" s="391" t="s">
        <v>788</v>
      </c>
      <c r="C5" s="392" t="s">
        <v>789</v>
      </c>
      <c r="D5" s="393" t="s">
        <v>790</v>
      </c>
      <c r="E5" s="392" t="s">
        <v>791</v>
      </c>
      <c r="F5" s="391" t="s">
        <v>792</v>
      </c>
      <c r="G5" s="390" t="s">
        <v>793</v>
      </c>
    </row>
    <row r="6" spans="1:10" ht="18.75" customHeight="1">
      <c r="A6" s="395" t="s">
        <v>794</v>
      </c>
      <c r="B6" s="388" t="s">
        <v>795</v>
      </c>
      <c r="C6" s="394">
        <f>'1-Баланс'!C95</f>
        <v>19464</v>
      </c>
      <c r="D6" s="422">
        <f t="shared" ref="D6:D15" si="0">C6-E6</f>
        <v>0</v>
      </c>
      <c r="E6" s="394">
        <f>'1-Баланс'!G95</f>
        <v>19464</v>
      </c>
      <c r="F6" s="389" t="s">
        <v>796</v>
      </c>
      <c r="G6" s="395" t="s">
        <v>794</v>
      </c>
    </row>
    <row r="7" spans="1:10" ht="18.75" customHeight="1">
      <c r="A7" s="395" t="s">
        <v>794</v>
      </c>
      <c r="B7" s="388" t="s">
        <v>797</v>
      </c>
      <c r="C7" s="394">
        <f>'1-Баланс'!G37</f>
        <v>10047</v>
      </c>
      <c r="D7" s="422">
        <f t="shared" si="0"/>
        <v>4832</v>
      </c>
      <c r="E7" s="394">
        <f>'1-Баланс'!G18</f>
        <v>5215</v>
      </c>
      <c r="F7" s="389" t="s">
        <v>481</v>
      </c>
      <c r="G7" s="395" t="s">
        <v>794</v>
      </c>
    </row>
    <row r="8" spans="1:10" ht="18.75" customHeight="1">
      <c r="A8" s="395" t="s">
        <v>794</v>
      </c>
      <c r="B8" s="388" t="s">
        <v>798</v>
      </c>
      <c r="C8" s="394">
        <f>ABS('1-Баланс'!G32)-ABS('1-Баланс'!G33)</f>
        <v>383</v>
      </c>
      <c r="D8" s="422">
        <f t="shared" si="0"/>
        <v>0</v>
      </c>
      <c r="E8" s="394">
        <f>ABS('2-Отчет за доходите'!C44)-ABS('2-Отчет за доходите'!G44)</f>
        <v>383</v>
      </c>
      <c r="F8" s="389" t="s">
        <v>799</v>
      </c>
      <c r="G8" s="396" t="s">
        <v>800</v>
      </c>
    </row>
    <row r="9" spans="1:10" ht="18.75" customHeight="1">
      <c r="A9" s="395" t="s">
        <v>794</v>
      </c>
      <c r="B9" s="388" t="s">
        <v>801</v>
      </c>
      <c r="C9" s="394">
        <f>'1-Баланс'!D92</f>
        <v>151</v>
      </c>
      <c r="D9" s="422">
        <f t="shared" si="0"/>
        <v>0</v>
      </c>
      <c r="E9" s="394">
        <f>'3-Отчет за паричния поток'!C45</f>
        <v>151</v>
      </c>
      <c r="F9" s="389" t="s">
        <v>802</v>
      </c>
      <c r="G9" s="396" t="s">
        <v>803</v>
      </c>
    </row>
    <row r="10" spans="1:10" ht="18.75" customHeight="1">
      <c r="A10" s="395" t="s">
        <v>794</v>
      </c>
      <c r="B10" s="388" t="s">
        <v>804</v>
      </c>
      <c r="C10" s="394">
        <f>'1-Баланс'!C92</f>
        <v>58</v>
      </c>
      <c r="D10" s="422">
        <f t="shared" si="0"/>
        <v>0</v>
      </c>
      <c r="E10" s="394">
        <f>'3-Отчет за паричния поток'!C46</f>
        <v>58</v>
      </c>
      <c r="F10" s="389" t="s">
        <v>805</v>
      </c>
      <c r="G10" s="396" t="s">
        <v>803</v>
      </c>
    </row>
    <row r="11" spans="1:10" ht="18.75" customHeight="1">
      <c r="A11" s="395" t="s">
        <v>794</v>
      </c>
      <c r="B11" s="388" t="s">
        <v>797</v>
      </c>
      <c r="C11" s="394">
        <f>'1-Баланс'!G37</f>
        <v>10047</v>
      </c>
      <c r="D11" s="422">
        <f t="shared" si="0"/>
        <v>0</v>
      </c>
      <c r="E11" s="394">
        <f>'4-Отчет за собствения капитал'!L34</f>
        <v>10047</v>
      </c>
      <c r="F11" s="389" t="s">
        <v>806</v>
      </c>
      <c r="G11" s="396" t="s">
        <v>807</v>
      </c>
    </row>
    <row r="12" spans="1:10" ht="18.75" customHeight="1">
      <c r="A12" s="395" t="s">
        <v>794</v>
      </c>
      <c r="B12" s="388" t="s">
        <v>808</v>
      </c>
      <c r="C12" s="394">
        <f>'1-Баланс'!C36</f>
        <v>0</v>
      </c>
      <c r="D12" s="422">
        <f t="shared" si="0"/>
        <v>0</v>
      </c>
      <c r="E12" s="394">
        <f>'Справка 5'!C27+'Справка 5'!C97</f>
        <v>0</v>
      </c>
      <c r="F12" s="389" t="s">
        <v>809</v>
      </c>
      <c r="G12" s="396" t="s">
        <v>810</v>
      </c>
    </row>
    <row r="13" spans="1:10" ht="18.75" customHeight="1">
      <c r="A13" s="395" t="s">
        <v>794</v>
      </c>
      <c r="B13" s="388" t="s">
        <v>811</v>
      </c>
      <c r="C13" s="394">
        <f>'1-Баланс'!C37</f>
        <v>0</v>
      </c>
      <c r="D13" s="422">
        <f t="shared" si="0"/>
        <v>0</v>
      </c>
      <c r="E13" s="394">
        <f>'Справка 5'!C44+'Справка 5'!C114</f>
        <v>0</v>
      </c>
      <c r="F13" s="389" t="s">
        <v>812</v>
      </c>
      <c r="G13" s="396" t="s">
        <v>810</v>
      </c>
    </row>
    <row r="14" spans="1:10" ht="18.75" customHeight="1">
      <c r="A14" s="395" t="s">
        <v>794</v>
      </c>
      <c r="B14" s="388" t="s">
        <v>813</v>
      </c>
      <c r="C14" s="394">
        <f>'1-Баланс'!C38</f>
        <v>1115</v>
      </c>
      <c r="D14" s="422">
        <f t="shared" si="0"/>
        <v>0</v>
      </c>
      <c r="E14" s="394">
        <f>'Справка 5'!C61+'Справка 5'!C131</f>
        <v>1115</v>
      </c>
      <c r="F14" s="389" t="s">
        <v>814</v>
      </c>
      <c r="G14" s="396" t="s">
        <v>810</v>
      </c>
    </row>
    <row r="15" spans="1:10" ht="18.75" customHeight="1">
      <c r="A15" s="395" t="s">
        <v>794</v>
      </c>
      <c r="B15" s="388" t="s">
        <v>815</v>
      </c>
      <c r="C15" s="394">
        <f>'1-Баланс'!C39</f>
        <v>0</v>
      </c>
      <c r="D15" s="422">
        <f t="shared" si="0"/>
        <v>0</v>
      </c>
      <c r="E15" s="394">
        <f>'Справка 5'!C148+'Справка 5'!C78</f>
        <v>0</v>
      </c>
      <c r="F15" s="389" t="s">
        <v>816</v>
      </c>
      <c r="G15" s="396" t="s">
        <v>810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817</v>
      </c>
      <c r="B1" s="322" t="s">
        <v>818</v>
      </c>
      <c r="C1" s="322" t="s">
        <v>819</v>
      </c>
      <c r="D1" s="322" t="s">
        <v>820</v>
      </c>
    </row>
    <row r="2" spans="1:6" ht="24" customHeight="1">
      <c r="A2" s="372" t="s">
        <v>821</v>
      </c>
      <c r="B2" s="370"/>
      <c r="C2" s="370"/>
      <c r="D2" s="371"/>
    </row>
    <row r="3" spans="1:6" ht="31.5">
      <c r="A3" s="325">
        <v>1</v>
      </c>
      <c r="B3" s="323" t="s">
        <v>822</v>
      </c>
      <c r="C3" s="324" t="s">
        <v>823</v>
      </c>
      <c r="D3" s="369" t="e">
        <f>(ABS('1-Баланс'!G32)-ABS('1-Баланс'!G33))/'2-Отчет за доходите'!G16</f>
        <v>#DIV/0!</v>
      </c>
      <c r="E3" s="419"/>
    </row>
    <row r="4" spans="1:6" ht="31.5">
      <c r="A4" s="325">
        <v>2</v>
      </c>
      <c r="B4" s="323" t="s">
        <v>824</v>
      </c>
      <c r="C4" s="324" t="s">
        <v>825</v>
      </c>
      <c r="D4" s="369">
        <f>(ABS('1-Баланс'!G32)-ABS('1-Баланс'!G33))/'1-Баланс'!G37</f>
        <v>3.8120832089180851E-2</v>
      </c>
    </row>
    <row r="5" spans="1:6" ht="31.5">
      <c r="A5" s="325">
        <v>3</v>
      </c>
      <c r="B5" s="323" t="s">
        <v>826</v>
      </c>
      <c r="C5" s="324" t="s">
        <v>827</v>
      </c>
      <c r="D5" s="369">
        <f>(ABS('1-Баланс'!G32)-ABS('1-Баланс'!G33))/('1-Баланс'!G56+'1-Баланс'!G79)</f>
        <v>4.0671126685781031E-2</v>
      </c>
    </row>
    <row r="6" spans="1:6" ht="31.5">
      <c r="A6" s="325">
        <v>4</v>
      </c>
      <c r="B6" s="323" t="s">
        <v>828</v>
      </c>
      <c r="C6" s="324" t="s">
        <v>829</v>
      </c>
      <c r="D6" s="369">
        <f>(ABS('1-Баланс'!G32)-ABS('1-Баланс'!G33))/('1-Баланс'!C95)</f>
        <v>1.9677353062063297E-2</v>
      </c>
    </row>
    <row r="7" spans="1:6" ht="24" customHeight="1">
      <c r="A7" s="372" t="s">
        <v>830</v>
      </c>
      <c r="B7" s="370"/>
      <c r="C7" s="370"/>
      <c r="D7" s="371"/>
    </row>
    <row r="8" spans="1:6" ht="31.5">
      <c r="A8" s="325">
        <v>5</v>
      </c>
      <c r="B8" s="323" t="s">
        <v>831</v>
      </c>
      <c r="C8" s="324" t="s">
        <v>832</v>
      </c>
      <c r="D8" s="368">
        <f>'2-Отчет за доходите'!G36/'2-Отчет за доходите'!C36</f>
        <v>2.4730769230769232</v>
      </c>
      <c r="F8" s="419"/>
    </row>
    <row r="9" spans="1:6" ht="24" customHeight="1">
      <c r="A9" s="372" t="s">
        <v>833</v>
      </c>
      <c r="B9" s="370"/>
      <c r="C9" s="370"/>
      <c r="D9" s="371"/>
    </row>
    <row r="10" spans="1:6" ht="31.5">
      <c r="A10" s="325">
        <v>6</v>
      </c>
      <c r="B10" s="323" t="s">
        <v>834</v>
      </c>
      <c r="C10" s="324" t="s">
        <v>835</v>
      </c>
      <c r="D10" s="368">
        <f>'1-Баланс'!C94/'1-Баланс'!G79</f>
        <v>101.74444444444444</v>
      </c>
    </row>
    <row r="11" spans="1:6" ht="63">
      <c r="A11" s="325">
        <v>7</v>
      </c>
      <c r="B11" s="323" t="s">
        <v>836</v>
      </c>
      <c r="C11" s="324" t="s">
        <v>837</v>
      </c>
      <c r="D11" s="368">
        <f>('1-Баланс'!C76+'1-Баланс'!C85+'1-Баланс'!C92)/'1-Баланс'!G79</f>
        <v>101.74444444444444</v>
      </c>
    </row>
    <row r="12" spans="1:6" ht="47.25">
      <c r="A12" s="325">
        <v>8</v>
      </c>
      <c r="B12" s="323" t="s">
        <v>838</v>
      </c>
      <c r="C12" s="324" t="s">
        <v>839</v>
      </c>
      <c r="D12" s="368">
        <f>('1-Баланс'!C85+'1-Баланс'!C92)/'1-Баланс'!G79</f>
        <v>100.45555555555555</v>
      </c>
    </row>
    <row r="13" spans="1:6" ht="31.5">
      <c r="A13" s="325">
        <v>9</v>
      </c>
      <c r="B13" s="323" t="s">
        <v>840</v>
      </c>
      <c r="C13" s="324" t="s">
        <v>841</v>
      </c>
      <c r="D13" s="368">
        <f>'1-Баланс'!C92/'1-Баланс'!G79</f>
        <v>0.32222222222222224</v>
      </c>
      <c r="F13" s="419"/>
    </row>
    <row r="14" spans="1:6" ht="24" customHeight="1">
      <c r="A14" s="372" t="s">
        <v>842</v>
      </c>
      <c r="B14" s="370"/>
      <c r="C14" s="370"/>
      <c r="D14" s="371"/>
    </row>
    <row r="15" spans="1:6" ht="31.5">
      <c r="A15" s="325">
        <v>10</v>
      </c>
      <c r="B15" s="323" t="s">
        <v>843</v>
      </c>
      <c r="C15" s="324" t="s">
        <v>844</v>
      </c>
      <c r="D15" s="368">
        <f>'2-Отчет за доходите'!G16/('1-Баланс'!C20+'1-Баланс'!C21+'1-Баланс'!C22+'1-Баланс'!C28+'1-Баланс'!C65)</f>
        <v>0</v>
      </c>
    </row>
    <row r="16" spans="1:6" ht="31.5">
      <c r="A16" s="374">
        <v>11</v>
      </c>
      <c r="B16" s="323" t="s">
        <v>842</v>
      </c>
      <c r="C16" s="324" t="s">
        <v>845</v>
      </c>
      <c r="D16" s="375">
        <f>'2-Отчет за доходите'!G16/('1-Баланс'!C95)</f>
        <v>0</v>
      </c>
    </row>
    <row r="17" spans="1:5" ht="24" customHeight="1">
      <c r="A17" s="372" t="s">
        <v>846</v>
      </c>
      <c r="B17" s="370"/>
      <c r="C17" s="370"/>
      <c r="D17" s="371"/>
    </row>
    <row r="18" spans="1:5" ht="31.5">
      <c r="A18" s="325">
        <v>12</v>
      </c>
      <c r="B18" s="323" t="s">
        <v>847</v>
      </c>
      <c r="C18" s="324" t="s">
        <v>848</v>
      </c>
      <c r="D18" s="368">
        <f>'1-Баланс'!G56/('1-Баланс'!G37+'1-Баланс'!G56)</f>
        <v>0.47899813316739265</v>
      </c>
    </row>
    <row r="19" spans="1:5" ht="31.5">
      <c r="A19" s="325">
        <v>13</v>
      </c>
      <c r="B19" s="323" t="s">
        <v>849</v>
      </c>
      <c r="C19" s="324" t="s">
        <v>850</v>
      </c>
      <c r="D19" s="368">
        <f>D4/D5</f>
        <v>0.93729471484025095</v>
      </c>
    </row>
    <row r="20" spans="1:5" ht="31.5">
      <c r="A20" s="325">
        <v>14</v>
      </c>
      <c r="B20" s="323" t="s">
        <v>851</v>
      </c>
      <c r="C20" s="324" t="s">
        <v>852</v>
      </c>
      <c r="D20" s="368">
        <f>D6/D5</f>
        <v>0.48381627620221956</v>
      </c>
    </row>
    <row r="21" spans="1:5" ht="38.25" customHeight="1">
      <c r="A21" s="325">
        <v>15</v>
      </c>
      <c r="B21" s="323" t="s">
        <v>853</v>
      </c>
      <c r="C21" s="324" t="s">
        <v>854</v>
      </c>
      <c r="D21" s="397">
        <f>'2-Отчет за доходите'!C37+'2-Отчет за доходите'!C25</f>
        <v>490</v>
      </c>
      <c r="E21" s="416"/>
    </row>
    <row r="22" spans="1:5" ht="47.25">
      <c r="A22" s="325">
        <v>16</v>
      </c>
      <c r="B22" s="323" t="s">
        <v>855</v>
      </c>
      <c r="C22" s="324" t="s">
        <v>856</v>
      </c>
      <c r="D22" s="373">
        <f>D21/'1-Баланс'!G37</f>
        <v>4.8770777346471582E-2</v>
      </c>
    </row>
    <row r="23" spans="1:5" ht="31.5">
      <c r="A23" s="325">
        <v>17</v>
      </c>
      <c r="B23" s="323" t="s">
        <v>857</v>
      </c>
      <c r="C23" s="324" t="s">
        <v>858</v>
      </c>
      <c r="D23" s="373">
        <f>(D21+'2-Отчет за доходите'!C14)/'2-Отчет за доходите'!G31</f>
        <v>0.76827371695178848</v>
      </c>
    </row>
    <row r="24" spans="1:5" ht="31.5">
      <c r="A24" s="325">
        <v>18</v>
      </c>
      <c r="B24" s="323" t="s">
        <v>859</v>
      </c>
      <c r="C24" s="324" t="s">
        <v>860</v>
      </c>
      <c r="D24" s="373">
        <f>('1-Баланс'!G56+'1-Баланс'!G79)/(D21+'2-Отчет за доходите'!C14)</f>
        <v>19.062753036437247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48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ОПОРТЮНИТИ БЪЛГАРИЯ ИНВЕСТМЪНТ АД</v>
      </c>
      <c r="B3" s="424" t="str">
        <f t="shared" ref="B3:B34" si="1">pdeBulstat</f>
        <v>200741300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ОПОРТЮНИТИ БЪЛГАРИЯ ИНВЕСТМЪНТ АД</v>
      </c>
      <c r="B4" s="424" t="str">
        <f t="shared" si="1"/>
        <v>200741300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ОПОРТЮНИТИ БЪЛГАРИЯ ИНВЕСТМЪНТ АД</v>
      </c>
      <c r="B5" s="424" t="str">
        <f t="shared" si="1"/>
        <v>200741300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ОПОРТЮНИТИ БЪЛГАРИЯ ИНВЕСТМЪНТ АД</v>
      </c>
      <c r="B6" s="424" t="str">
        <f t="shared" si="1"/>
        <v>200741300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ОПОРТЮНИТИ БЪЛГАРИЯ ИНВЕСТМЪНТ АД</v>
      </c>
      <c r="B7" s="424" t="str">
        <f t="shared" si="1"/>
        <v>200741300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ОПОРТЮНИТИ БЪЛГАРИЯ ИНВЕСТМЪНТ АД</v>
      </c>
      <c r="B8" s="424" t="str">
        <f t="shared" si="1"/>
        <v>200741300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ОПОРТЮНИТИ БЪЛГАРИЯ ИНВЕСТМЪНТ АД</v>
      </c>
      <c r="B9" s="424" t="str">
        <f t="shared" si="1"/>
        <v>200741300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ОПОРТЮНИТИ БЪЛГАРИЯ ИНВЕСТМЪНТ АД</v>
      </c>
      <c r="B10" s="424" t="str">
        <f t="shared" si="1"/>
        <v>200741300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35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ОПОРТЮНИТИ БЪЛГАРИЯ ИНВЕСТМЪНТ АД</v>
      </c>
      <c r="B11" s="424" t="str">
        <f t="shared" si="1"/>
        <v>200741300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35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ОПОРТЮНИТИ БЪЛГАРИЯ ИНВЕСТМЪНТ АД</v>
      </c>
      <c r="B12" s="424" t="str">
        <f t="shared" si="1"/>
        <v>200741300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ОПОРТЮНИТИ БЪЛГАРИЯ ИНВЕСТМЪНТ АД</v>
      </c>
      <c r="B13" s="424" t="str">
        <f t="shared" si="1"/>
        <v>200741300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ОПОРТЮНИТИ БЪЛГАРИЯ ИНВЕСТМЪНТ АД</v>
      </c>
      <c r="B14" s="424" t="str">
        <f t="shared" si="1"/>
        <v>200741300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ОПОРТЮНИТИ БЪЛГАРИЯ ИНВЕСТМЪНТ АД</v>
      </c>
      <c r="B15" s="424" t="str">
        <f t="shared" si="1"/>
        <v>200741300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ОПОРТЮНИТИ БЪЛГАРИЯ ИНВЕСТМЪНТ АД</v>
      </c>
      <c r="B16" s="424" t="str">
        <f t="shared" si="1"/>
        <v>200741300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ОПОРТЮНИТИ БЪЛГАРИЯ ИНВЕСТМЪНТ АД</v>
      </c>
      <c r="B17" s="424" t="str">
        <f t="shared" si="1"/>
        <v>200741300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0</v>
      </c>
    </row>
    <row r="18" spans="1:8">
      <c r="A18" s="424" t="str">
        <f t="shared" si="0"/>
        <v>ОПОРТЮНИТИ БЪЛГАРИЯ ИНВЕСТМЪНТ АД</v>
      </c>
      <c r="B18" s="424" t="str">
        <f t="shared" si="1"/>
        <v>200741300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0</v>
      </c>
    </row>
    <row r="19" spans="1:8">
      <c r="A19" s="424" t="str">
        <f t="shared" si="0"/>
        <v>ОПОРТЮНИТИ БЪЛГАРИЯ ИНВЕСТМЪНТ АД</v>
      </c>
      <c r="B19" s="424" t="str">
        <f t="shared" si="1"/>
        <v>200741300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>ОПОРТЮНИТИ БЪЛГАРИЯ ИНВЕСТМЪНТ АД</v>
      </c>
      <c r="B20" s="424" t="str">
        <f t="shared" si="1"/>
        <v>200741300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>ОПОРТЮНИТИ БЪЛГАРИЯ ИНВЕСТМЪНТ АД</v>
      </c>
      <c r="B21" s="424" t="str">
        <f t="shared" si="1"/>
        <v>200741300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>ОПОРТЮНИТИ БЪЛГАРИЯ ИНВЕСТМЪНТ АД</v>
      </c>
      <c r="B22" s="424" t="str">
        <f t="shared" si="1"/>
        <v>200741300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1115</v>
      </c>
    </row>
    <row r="23" spans="1:8">
      <c r="A23" s="424" t="str">
        <f t="shared" si="0"/>
        <v>ОПОРТЮНИТИ БЪЛГАРИЯ ИНВЕСТМЪНТ АД</v>
      </c>
      <c r="B23" s="424" t="str">
        <f t="shared" si="1"/>
        <v>200741300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0</v>
      </c>
    </row>
    <row r="24" spans="1:8">
      <c r="A24" s="424" t="str">
        <f t="shared" si="0"/>
        <v>ОПОРТЮНИТИ БЪЛГАРИЯ ИНВЕСТМЪНТ АД</v>
      </c>
      <c r="B24" s="424" t="str">
        <f t="shared" si="1"/>
        <v>200741300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>ОПОРТЮНИТИ БЪЛГАРИЯ ИНВЕСТМЪНТ АД</v>
      </c>
      <c r="B25" s="424" t="str">
        <f t="shared" si="1"/>
        <v>200741300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1115</v>
      </c>
    </row>
    <row r="26" spans="1:8">
      <c r="A26" s="424" t="str">
        <f t="shared" si="0"/>
        <v>ОПОРТЮНИТИ БЪЛГАРИЯ ИНВЕСТМЪНТ АД</v>
      </c>
      <c r="B26" s="424" t="str">
        <f t="shared" si="1"/>
        <v>200741300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>ОПОРТЮНИТИ БЪЛГАРИЯ ИНВЕСТМЪНТ АД</v>
      </c>
      <c r="B27" s="424" t="str">
        <f t="shared" si="1"/>
        <v>200741300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>ОПОРТЮНИТИ БЪЛГАРИЯ ИНВЕСТМЪНТ АД</v>
      </c>
      <c r="B28" s="424" t="str">
        <f t="shared" si="1"/>
        <v>200741300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>ОПОРТЮНИТИ БЪЛГАРИЯ ИНВЕСТМЪНТ АД</v>
      </c>
      <c r="B29" s="424" t="str">
        <f t="shared" si="1"/>
        <v>200741300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>ОПОРТЮНИТИ БЪЛГАРИЯ ИНВЕСТМЪНТ АД</v>
      </c>
      <c r="B30" s="424" t="str">
        <f t="shared" si="1"/>
        <v>200741300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>ОПОРТЮНИТИ БЪЛГАРИЯ ИНВЕСТМЪНТ АД</v>
      </c>
      <c r="B31" s="424" t="str">
        <f t="shared" si="1"/>
        <v>200741300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>ОПОРТЮНИТИ БЪЛГАРИЯ ИНВЕСТМЪНТ АД</v>
      </c>
      <c r="B32" s="424" t="str">
        <f t="shared" si="1"/>
        <v>200741300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>ОПОРТЮНИТИ БЪЛГАРИЯ ИНВЕСТМЪНТ АД</v>
      </c>
      <c r="B33" s="424" t="str">
        <f t="shared" si="1"/>
        <v>200741300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1115</v>
      </c>
    </row>
    <row r="34" spans="1:8">
      <c r="A34" s="424" t="str">
        <f t="shared" si="0"/>
        <v>ОПОРТЮНИТИ БЪЛГАРИЯ ИНВЕСТМЪНТ АД</v>
      </c>
      <c r="B34" s="424" t="str">
        <f t="shared" si="1"/>
        <v>200741300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0</v>
      </c>
    </row>
    <row r="35" spans="1:8">
      <c r="A35" s="424" t="str">
        <f t="shared" ref="A35:A66" si="3">pdeName</f>
        <v>ОПОРТЮНИТИ БЪЛГАРИЯ ИНВЕСТМЪНТ АД</v>
      </c>
      <c r="B35" s="424" t="str">
        <f t="shared" ref="B35:B66" si="4">pdeBulstat</f>
        <v>200741300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0</v>
      </c>
    </row>
    <row r="36" spans="1:8">
      <c r="A36" s="424" t="str">
        <f t="shared" si="3"/>
        <v>ОПОРТЮНИТИ БЪЛГАРИЯ ИНВЕСТМЪНТ АД</v>
      </c>
      <c r="B36" s="424" t="str">
        <f t="shared" si="4"/>
        <v>200741300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>ОПОРТЮНИТИ БЪЛГАРИЯ ИНВЕСТМЪНТ АД</v>
      </c>
      <c r="B37" s="424" t="str">
        <f t="shared" si="4"/>
        <v>200741300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0</v>
      </c>
    </row>
    <row r="38" spans="1:8">
      <c r="A38" s="424" t="str">
        <f t="shared" si="3"/>
        <v>ОПОРТЮНИТИ БЪЛГАРИЯ ИНВЕСТМЪНТ АД</v>
      </c>
      <c r="B38" s="424" t="str">
        <f t="shared" si="4"/>
        <v>200741300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0</v>
      </c>
    </row>
    <row r="39" spans="1:8">
      <c r="A39" s="424" t="str">
        <f t="shared" si="3"/>
        <v>ОПОРТЮНИТИ БЪЛГАРИЯ ИНВЕСТМЪНТ АД</v>
      </c>
      <c r="B39" s="424" t="str">
        <f t="shared" si="4"/>
        <v>200741300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>ОПОРТЮНИТИ БЪЛГАРИЯ ИНВЕСТМЪНТ АД</v>
      </c>
      <c r="B40" s="424" t="str">
        <f t="shared" si="4"/>
        <v>200741300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0</v>
      </c>
    </row>
    <row r="41" spans="1:8">
      <c r="A41" s="424" t="str">
        <f t="shared" si="3"/>
        <v>ОПОРТЮНИТИ БЪЛГАРИЯ ИНВЕСТМЪНТ АД</v>
      </c>
      <c r="B41" s="424" t="str">
        <f t="shared" si="4"/>
        <v>200741300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1150</v>
      </c>
    </row>
    <row r="42" spans="1:8">
      <c r="A42" s="424" t="str">
        <f t="shared" si="3"/>
        <v>ОПОРТЮНИТИ БЪЛГАРИЯ ИНВЕСТМЪНТ АД</v>
      </c>
      <c r="B42" s="424" t="str">
        <f t="shared" si="4"/>
        <v>200741300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>ОПОРТЮНИТИ БЪЛГАРИЯ ИНВЕСТМЪНТ АД</v>
      </c>
      <c r="B43" s="424" t="str">
        <f t="shared" si="4"/>
        <v>200741300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>ОПОРТЮНИТИ БЪЛГАРИЯ ИНВЕСТМЪНТ АД</v>
      </c>
      <c r="B44" s="424" t="str">
        <f t="shared" si="4"/>
        <v>200741300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>ОПОРТЮНИТИ БЪЛГАРИЯ ИНВЕСТМЪНТ АД</v>
      </c>
      <c r="B45" s="424" t="str">
        <f t="shared" si="4"/>
        <v>200741300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>ОПОРТЮНИТИ БЪЛГАРИЯ ИНВЕСТМЪНТ АД</v>
      </c>
      <c r="B46" s="424" t="str">
        <f t="shared" si="4"/>
        <v>200741300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>ОПОРТЮНИТИ БЪЛГАРИЯ ИНВЕСТМЪНТ АД</v>
      </c>
      <c r="B47" s="424" t="str">
        <f t="shared" si="4"/>
        <v>200741300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0</v>
      </c>
    </row>
    <row r="48" spans="1:8">
      <c r="A48" s="424" t="str">
        <f t="shared" si="3"/>
        <v>ОПОРТЮНИТИ БЪЛГАРИЯ ИНВЕСТМЪНТ АД</v>
      </c>
      <c r="B48" s="424" t="str">
        <f t="shared" si="4"/>
        <v>200741300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0</v>
      </c>
    </row>
    <row r="49" spans="1:8">
      <c r="A49" s="424" t="str">
        <f t="shared" si="3"/>
        <v>ОПОРТЮНИТИ БЪЛГАРИЯ ИНВЕСТМЪНТ АД</v>
      </c>
      <c r="B49" s="424" t="str">
        <f t="shared" si="4"/>
        <v>200741300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0</v>
      </c>
    </row>
    <row r="50" spans="1:8">
      <c r="A50" s="424" t="str">
        <f t="shared" si="3"/>
        <v>ОПОРТЮНИТИ БЪЛГАРИЯ ИНВЕСТМЪНТ АД</v>
      </c>
      <c r="B50" s="424" t="str">
        <f t="shared" si="4"/>
        <v>200741300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0</v>
      </c>
    </row>
    <row r="51" spans="1:8">
      <c r="A51" s="424" t="str">
        <f t="shared" si="3"/>
        <v>ОПОРТЮНИТИ БЪЛГАРИЯ ИНВЕСТМЪНТ АД</v>
      </c>
      <c r="B51" s="424" t="str">
        <f t="shared" si="4"/>
        <v>200741300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0</v>
      </c>
    </row>
    <row r="52" spans="1:8">
      <c r="A52" s="424" t="str">
        <f t="shared" si="3"/>
        <v>ОПОРТЮНИТИ БЪЛГАРИЯ ИНВЕСТМЪНТ АД</v>
      </c>
      <c r="B52" s="424" t="str">
        <f t="shared" si="4"/>
        <v>200741300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0</v>
      </c>
    </row>
    <row r="53" spans="1:8">
      <c r="A53" s="424" t="str">
        <f t="shared" si="3"/>
        <v>ОПОРТЮНИТИ БЪЛГАРИЯ ИНВЕСТМЪНТ АД</v>
      </c>
      <c r="B53" s="424" t="str">
        <f t="shared" si="4"/>
        <v>200741300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>ОПОРТЮНИТИ БЪЛГАРИЯ ИНВЕСТМЪНТ АД</v>
      </c>
      <c r="B54" s="424" t="str">
        <f t="shared" si="4"/>
        <v>200741300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0</v>
      </c>
    </row>
    <row r="55" spans="1:8">
      <c r="A55" s="424" t="str">
        <f t="shared" si="3"/>
        <v>ОПОРТЮНИТИ БЪЛГАРИЯ ИНВЕСТМЪНТ АД</v>
      </c>
      <c r="B55" s="424" t="str">
        <f t="shared" si="4"/>
        <v>200741300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>ОПОРТЮНИТИ БЪЛГАРИЯ ИНВЕСТМЪНТ АД</v>
      </c>
      <c r="B56" s="424" t="str">
        <f t="shared" si="4"/>
        <v>200741300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232</v>
      </c>
    </row>
    <row r="57" spans="1:8">
      <c r="A57" s="424" t="str">
        <f t="shared" si="3"/>
        <v>ОПОРТЮНИТИ БЪЛГАРИЯ ИНВЕСТМЪНТ АД</v>
      </c>
      <c r="B57" s="424" t="str">
        <f t="shared" si="4"/>
        <v>200741300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232</v>
      </c>
    </row>
    <row r="58" spans="1:8">
      <c r="A58" s="424" t="str">
        <f t="shared" si="3"/>
        <v>ОПОРТЮНИТИ БЪЛГАРИЯ ИНВЕСТМЪНТ АД</v>
      </c>
      <c r="B58" s="424" t="str">
        <f t="shared" si="4"/>
        <v>200741300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18024</v>
      </c>
    </row>
    <row r="59" spans="1:8">
      <c r="A59" s="424" t="str">
        <f t="shared" si="3"/>
        <v>ОПОРТЮНИТИ БЪЛГАРИЯ ИНВЕСТМЪНТ АД</v>
      </c>
      <c r="B59" s="424" t="str">
        <f t="shared" si="4"/>
        <v>200741300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5120</v>
      </c>
    </row>
    <row r="60" spans="1:8">
      <c r="A60" s="424" t="str">
        <f t="shared" si="3"/>
        <v>ОПОРТЮНИТИ БЪЛГАРИЯ ИНВЕСТМЪНТ АД</v>
      </c>
      <c r="B60" s="424" t="str">
        <f t="shared" si="4"/>
        <v>200741300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>ОПОРТЮНИТИ БЪЛГАРИЯ ИНВЕСТМЪНТ АД</v>
      </c>
      <c r="B61" s="424" t="str">
        <f t="shared" si="4"/>
        <v>200741300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12904</v>
      </c>
    </row>
    <row r="62" spans="1:8">
      <c r="A62" s="424" t="str">
        <f t="shared" si="3"/>
        <v>ОПОРТЮНИТИ БЪЛГАРИЯ ИНВЕСТМЪНТ АД</v>
      </c>
      <c r="B62" s="424" t="str">
        <f t="shared" si="4"/>
        <v>200741300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0</v>
      </c>
    </row>
    <row r="63" spans="1:8">
      <c r="A63" s="424" t="str">
        <f t="shared" si="3"/>
        <v>ОПОРТЮНИТИ БЪЛГАРИЯ ИНВЕСТМЪНТ АД</v>
      </c>
      <c r="B63" s="424" t="str">
        <f t="shared" si="4"/>
        <v>200741300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>ОПОРТЮНИТИ БЪЛГАРИЯ ИНВЕСТМЪНТ АД</v>
      </c>
      <c r="B64" s="424" t="str">
        <f t="shared" si="4"/>
        <v>200741300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18024</v>
      </c>
    </row>
    <row r="65" spans="1:8">
      <c r="A65" s="424" t="str">
        <f t="shared" si="3"/>
        <v>ОПОРТЮНИТИ БЪЛГАРИЯ ИНВЕСТМЪНТ АД</v>
      </c>
      <c r="B65" s="424" t="str">
        <f t="shared" si="4"/>
        <v>200741300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10</v>
      </c>
    </row>
    <row r="66" spans="1:8">
      <c r="A66" s="424" t="str">
        <f t="shared" si="3"/>
        <v>ОПОРТЮНИТИ БЪЛГАРИЯ ИНВЕСТМЪНТ АД</v>
      </c>
      <c r="B66" s="424" t="str">
        <f t="shared" si="4"/>
        <v>200741300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48</v>
      </c>
    </row>
    <row r="67" spans="1:8">
      <c r="A67" s="424" t="str">
        <f t="shared" ref="A67:A98" si="6">pdeName</f>
        <v>ОПОРТЮНИТИ БЪЛГАРИЯ ИНВЕСТМЪНТ АД</v>
      </c>
      <c r="B67" s="424" t="str">
        <f t="shared" ref="B67:B98" si="7">pdeBulstat</f>
        <v>200741300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>ОПОРТЮНИТИ БЪЛГАРИЯ ИНВЕСТМЪНТ АД</v>
      </c>
      <c r="B68" s="424" t="str">
        <f t="shared" si="7"/>
        <v>200741300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>ОПОРТЮНИТИ БЪЛГАРИЯ ИНВЕСТМЪНТ АД</v>
      </c>
      <c r="B69" s="424" t="str">
        <f t="shared" si="7"/>
        <v>200741300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58</v>
      </c>
    </row>
    <row r="70" spans="1:8">
      <c r="A70" s="424" t="str">
        <f t="shared" si="6"/>
        <v>ОПОРТЮНИТИ БЪЛГАРИЯ ИНВЕСТМЪНТ АД</v>
      </c>
      <c r="B70" s="424" t="str">
        <f t="shared" si="7"/>
        <v>200741300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0</v>
      </c>
    </row>
    <row r="71" spans="1:8">
      <c r="A71" s="424" t="str">
        <f t="shared" si="6"/>
        <v>ОПОРТЮНИТИ БЪЛГАРИЯ ИНВЕСТМЪНТ АД</v>
      </c>
      <c r="B71" s="424" t="str">
        <f t="shared" si="7"/>
        <v>200741300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18314</v>
      </c>
    </row>
    <row r="72" spans="1:8">
      <c r="A72" s="424" t="str">
        <f t="shared" si="6"/>
        <v>ОПОРТЮНИТИ БЪЛГАРИЯ ИНВЕСТМЪНТ АД</v>
      </c>
      <c r="B72" s="424" t="str">
        <f t="shared" si="7"/>
        <v>200741300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19464</v>
      </c>
    </row>
    <row r="73" spans="1:8">
      <c r="A73" s="424" t="str">
        <f t="shared" si="6"/>
        <v>ОПОРТЮНИТИ БЪЛГАРИЯ ИНВЕСТМЪНТ АД</v>
      </c>
      <c r="B73" s="424" t="str">
        <f t="shared" si="7"/>
        <v>200741300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5215</v>
      </c>
    </row>
    <row r="74" spans="1:8">
      <c r="A74" s="424" t="str">
        <f t="shared" si="6"/>
        <v>ОПОРТЮНИТИ БЪЛГАРИЯ ИНВЕСТМЪНТ АД</v>
      </c>
      <c r="B74" s="424" t="str">
        <f t="shared" si="7"/>
        <v>200741300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5215</v>
      </c>
    </row>
    <row r="75" spans="1:8">
      <c r="A75" s="424" t="str">
        <f t="shared" si="6"/>
        <v>ОПОРТЮНИТИ БЪЛГАРИЯ ИНВЕСТМЪНТ АД</v>
      </c>
      <c r="B75" s="424" t="str">
        <f t="shared" si="7"/>
        <v>200741300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>ОПОРТЮНИТИ БЪЛГАРИЯ ИНВЕСТМЪНТ АД</v>
      </c>
      <c r="B76" s="424" t="str">
        <f t="shared" si="7"/>
        <v>200741300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>ОПОРТЮНИТИ БЪЛГАРИЯ ИНВЕСТМЪНТ АД</v>
      </c>
      <c r="B77" s="424" t="str">
        <f t="shared" si="7"/>
        <v>200741300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>ОПОРТЮНИТИ БЪЛГАРИЯ ИНВЕСТМЪНТ АД</v>
      </c>
      <c r="B78" s="424" t="str">
        <f t="shared" si="7"/>
        <v>200741300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>ОПОРТЮНИТИ БЪЛГАРИЯ ИНВЕСТМЪНТ АД</v>
      </c>
      <c r="B79" s="424" t="str">
        <f t="shared" si="7"/>
        <v>200741300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5215</v>
      </c>
    </row>
    <row r="80" spans="1:8">
      <c r="A80" s="424" t="str">
        <f t="shared" si="6"/>
        <v>ОПОРТЮНИТИ БЪЛГАРИЯ ИНВЕСТМЪНТ АД</v>
      </c>
      <c r="B80" s="424" t="str">
        <f t="shared" si="7"/>
        <v>200741300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1934</v>
      </c>
    </row>
    <row r="81" spans="1:8">
      <c r="A81" s="424" t="str">
        <f t="shared" si="6"/>
        <v>ОПОРТЮНИТИ БЪЛГАРИЯ ИНВЕСТМЪНТ АД</v>
      </c>
      <c r="B81" s="424" t="str">
        <f t="shared" si="7"/>
        <v>200741300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>ОПОРТЮНИТИ БЪЛГАРИЯ ИНВЕСТМЪНТ АД</v>
      </c>
      <c r="B82" s="424" t="str">
        <f t="shared" si="7"/>
        <v>200741300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392</v>
      </c>
    </row>
    <row r="83" spans="1:8">
      <c r="A83" s="424" t="str">
        <f t="shared" si="6"/>
        <v>ОПОРТЮНИТИ БЪЛГАРИЯ ИНВЕСТМЪНТ АД</v>
      </c>
      <c r="B83" s="424" t="str">
        <f t="shared" si="7"/>
        <v>200741300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392</v>
      </c>
    </row>
    <row r="84" spans="1:8">
      <c r="A84" s="424" t="str">
        <f t="shared" si="6"/>
        <v>ОПОРТЮНИТИ БЪЛГАРИЯ ИНВЕСТМЪНТ АД</v>
      </c>
      <c r="B84" s="424" t="str">
        <f t="shared" si="7"/>
        <v>200741300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>ОПОРТЮНИТИ БЪЛГАРИЯ ИНВЕСТМЪНТ АД</v>
      </c>
      <c r="B85" s="424" t="str">
        <f t="shared" si="7"/>
        <v>200741300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0</v>
      </c>
    </row>
    <row r="86" spans="1:8">
      <c r="A86" s="424" t="str">
        <f t="shared" si="6"/>
        <v>ОПОРТЮНИТИ БЪЛГАРИЯ ИНВЕСТМЪНТ АД</v>
      </c>
      <c r="B86" s="424" t="str">
        <f t="shared" si="7"/>
        <v>200741300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2326</v>
      </c>
    </row>
    <row r="87" spans="1:8">
      <c r="A87" s="424" t="str">
        <f t="shared" si="6"/>
        <v>ОПОРТЮНИТИ БЪЛГАРИЯ ИНВЕСТМЪНТ АД</v>
      </c>
      <c r="B87" s="424" t="str">
        <f t="shared" si="7"/>
        <v>200741300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2123</v>
      </c>
    </row>
    <row r="88" spans="1:8">
      <c r="A88" s="424" t="str">
        <f t="shared" si="6"/>
        <v>ОПОРТЮНИТИ БЪЛГАРИЯ ИНВЕСТМЪНТ АД</v>
      </c>
      <c r="B88" s="424" t="str">
        <f t="shared" si="7"/>
        <v>200741300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2123</v>
      </c>
    </row>
    <row r="89" spans="1:8">
      <c r="A89" s="424" t="str">
        <f t="shared" si="6"/>
        <v>ОПОРТЮНИТИ БЪЛГАРИЯ ИНВЕСТМЪНТ АД</v>
      </c>
      <c r="B89" s="424" t="str">
        <f t="shared" si="7"/>
        <v>200741300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0</v>
      </c>
    </row>
    <row r="90" spans="1:8">
      <c r="A90" s="424" t="str">
        <f t="shared" si="6"/>
        <v>ОПОРТЮНИТИ БЪЛГАРИЯ ИНВЕСТМЪНТ АД</v>
      </c>
      <c r="B90" s="424" t="str">
        <f t="shared" si="7"/>
        <v>200741300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>ОПОРТЮНИТИ БЪЛГАРИЯ ИНВЕСТМЪНТ АД</v>
      </c>
      <c r="B91" s="424" t="str">
        <f t="shared" si="7"/>
        <v>200741300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383</v>
      </c>
    </row>
    <row r="92" spans="1:8">
      <c r="A92" s="424" t="str">
        <f t="shared" si="6"/>
        <v>ОПОРТЮНИТИ БЪЛГАРИЯ ИНВЕСТМЪНТ АД</v>
      </c>
      <c r="B92" s="424" t="str">
        <f t="shared" si="7"/>
        <v>200741300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0</v>
      </c>
    </row>
    <row r="93" spans="1:8">
      <c r="A93" s="424" t="str">
        <f t="shared" si="6"/>
        <v>ОПОРТЮНИТИ БЪЛГАРИЯ ИНВЕСТМЪНТ АД</v>
      </c>
      <c r="B93" s="424" t="str">
        <f t="shared" si="7"/>
        <v>200741300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2506</v>
      </c>
    </row>
    <row r="94" spans="1:8">
      <c r="A94" s="424" t="str">
        <f t="shared" si="6"/>
        <v>ОПОРТЮНИТИ БЪЛГАРИЯ ИНВЕСТМЪНТ АД</v>
      </c>
      <c r="B94" s="424" t="str">
        <f t="shared" si="7"/>
        <v>200741300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10047</v>
      </c>
    </row>
    <row r="95" spans="1:8">
      <c r="A95" s="424" t="str">
        <f t="shared" si="6"/>
        <v>ОПОРТЮНИТИ БЪЛГАРИЯ ИНВЕСТМЪНТ АД</v>
      </c>
      <c r="B95" s="424" t="str">
        <f t="shared" si="7"/>
        <v>200741300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>ОПОРТЮНИТИ БЪЛГАРИЯ ИНВЕСТМЪНТ АД</v>
      </c>
      <c r="B96" s="424" t="str">
        <f t="shared" si="7"/>
        <v>200741300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0</v>
      </c>
    </row>
    <row r="97" spans="1:8">
      <c r="A97" s="424" t="str">
        <f t="shared" si="6"/>
        <v>ОПОРТЮНИТИ БЪЛГАРИЯ ИНВЕСТМЪНТ АД</v>
      </c>
      <c r="B97" s="424" t="str">
        <f t="shared" si="7"/>
        <v>200741300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0</v>
      </c>
    </row>
    <row r="98" spans="1:8">
      <c r="A98" s="424" t="str">
        <f t="shared" si="6"/>
        <v>ОПОРТЮНИТИ БЪЛГАРИЯ ИНВЕСТМЪНТ АД</v>
      </c>
      <c r="B98" s="424" t="str">
        <f t="shared" si="7"/>
        <v>200741300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>ОПОРТЮНИТИ БЪЛГАРИЯ ИНВЕСТМЪНТ АД</v>
      </c>
      <c r="B99" s="424" t="str">
        <f t="shared" ref="B99:B125" si="10">pdeBulstat</f>
        <v>200741300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>ОПОРТЮНИТИ БЪЛГАРИЯ ИНВЕСТМЪНТ АД</v>
      </c>
      <c r="B100" s="424" t="str">
        <f t="shared" si="10"/>
        <v>200741300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9202</v>
      </c>
    </row>
    <row r="101" spans="1:8">
      <c r="A101" s="424" t="str">
        <f t="shared" si="9"/>
        <v>ОПОРТЮНИТИ БЪЛГАРИЯ ИНВЕСТМЪНТ АД</v>
      </c>
      <c r="B101" s="424" t="str">
        <f t="shared" si="10"/>
        <v>200741300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35</v>
      </c>
    </row>
    <row r="102" spans="1:8">
      <c r="A102" s="424" t="str">
        <f t="shared" si="9"/>
        <v>ОПОРТЮНИТИ БЪЛГАРИЯ ИНВЕСТМЪНТ АД</v>
      </c>
      <c r="B102" s="424" t="str">
        <f t="shared" si="10"/>
        <v>200741300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9237</v>
      </c>
    </row>
    <row r="103" spans="1:8">
      <c r="A103" s="424" t="str">
        <f t="shared" si="9"/>
        <v>ОПОРТЮНИТИ БЪЛГАРИЯ ИНВЕСТМЪНТ АД</v>
      </c>
      <c r="B103" s="424" t="str">
        <f t="shared" si="10"/>
        <v>200741300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>ОПОРТЮНИТИ БЪЛГАРИЯ ИНВЕСТМЪНТ АД</v>
      </c>
      <c r="B104" s="424" t="str">
        <f t="shared" si="10"/>
        <v>200741300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>ОПОРТЮНИТИ БЪЛГАРИЯ ИНВЕСТМЪНТ АД</v>
      </c>
      <c r="B105" s="424" t="str">
        <f t="shared" si="10"/>
        <v>200741300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0</v>
      </c>
    </row>
    <row r="106" spans="1:8">
      <c r="A106" s="424" t="str">
        <f t="shared" si="9"/>
        <v>ОПОРТЮНИТИ БЪЛГАРИЯ ИНВЕСТМЪНТ АД</v>
      </c>
      <c r="B106" s="424" t="str">
        <f t="shared" si="10"/>
        <v>200741300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>ОПОРТЮНИТИ БЪЛГАРИЯ ИНВЕСТМЪНТ АД</v>
      </c>
      <c r="B107" s="424" t="str">
        <f t="shared" si="10"/>
        <v>200741300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9237</v>
      </c>
    </row>
    <row r="108" spans="1:8">
      <c r="A108" s="424" t="str">
        <f t="shared" si="9"/>
        <v>ОПОРТЮНИТИ БЪЛГАРИЯ ИНВЕСТМЪНТ АД</v>
      </c>
      <c r="B108" s="424" t="str">
        <f t="shared" si="10"/>
        <v>200741300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0</v>
      </c>
    </row>
    <row r="109" spans="1:8">
      <c r="A109" s="424" t="str">
        <f t="shared" si="9"/>
        <v>ОПОРТЮНИТИ БЪЛГАРИЯ ИНВЕСТМЪНТ АД</v>
      </c>
      <c r="B109" s="424" t="str">
        <f t="shared" si="10"/>
        <v>200741300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0</v>
      </c>
    </row>
    <row r="110" spans="1:8">
      <c r="A110" s="424" t="str">
        <f t="shared" si="9"/>
        <v>ОПОРТЮНИТИ БЪЛГАРИЯ ИНВЕСТМЪНТ АД</v>
      </c>
      <c r="B110" s="424" t="str">
        <f t="shared" si="10"/>
        <v>200741300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0</v>
      </c>
    </row>
    <row r="111" spans="1:8">
      <c r="A111" s="424" t="str">
        <f t="shared" si="9"/>
        <v>ОПОРТЮНИТИ БЪЛГАРИЯ ИНВЕСТМЪНТ АД</v>
      </c>
      <c r="B111" s="424" t="str">
        <f t="shared" si="10"/>
        <v>200741300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0</v>
      </c>
    </row>
    <row r="112" spans="1:8">
      <c r="A112" s="424" t="str">
        <f t="shared" si="9"/>
        <v>ОПОРТЮНИТИ БЪЛГАРИЯ ИНВЕСТМЪНТ АД</v>
      </c>
      <c r="B112" s="424" t="str">
        <f t="shared" si="10"/>
        <v>200741300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>ОПОРТЮНИТИ БЪЛГАРИЯ ИНВЕСТМЪНТ АД</v>
      </c>
      <c r="B113" s="424" t="str">
        <f t="shared" si="10"/>
        <v>200741300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0</v>
      </c>
    </row>
    <row r="114" spans="1:8">
      <c r="A114" s="424" t="str">
        <f t="shared" si="9"/>
        <v>ОПОРТЮНИТИ БЪЛГАРИЯ ИНВЕСТМЪНТ АД</v>
      </c>
      <c r="B114" s="424" t="str">
        <f t="shared" si="10"/>
        <v>200741300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0</v>
      </c>
    </row>
    <row r="115" spans="1:8">
      <c r="A115" s="424" t="str">
        <f t="shared" si="9"/>
        <v>ОПОРТЮНИТИ БЪЛГАРИЯ ИНВЕСТМЪНТ АД</v>
      </c>
      <c r="B115" s="424" t="str">
        <f t="shared" si="10"/>
        <v>200741300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0</v>
      </c>
    </row>
    <row r="116" spans="1:8">
      <c r="A116" s="424" t="str">
        <f t="shared" si="9"/>
        <v>ОПОРТЮНИТИ БЪЛГАРИЯ ИНВЕСТМЪНТ АД</v>
      </c>
      <c r="B116" s="424" t="str">
        <f t="shared" si="10"/>
        <v>200741300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0</v>
      </c>
    </row>
    <row r="117" spans="1:8">
      <c r="A117" s="424" t="str">
        <f t="shared" si="9"/>
        <v>ОПОРТЮНИТИ БЪЛГАРИЯ ИНВЕСТМЪНТ АД</v>
      </c>
      <c r="B117" s="424" t="str">
        <f t="shared" si="10"/>
        <v>200741300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0</v>
      </c>
    </row>
    <row r="118" spans="1:8">
      <c r="A118" s="424" t="str">
        <f t="shared" si="9"/>
        <v>ОПОРТЮНИТИ БЪЛГАРИЯ ИНВЕСТМЪНТ АД</v>
      </c>
      <c r="B118" s="424" t="str">
        <f t="shared" si="10"/>
        <v>200741300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180</v>
      </c>
    </row>
    <row r="119" spans="1:8">
      <c r="A119" s="424" t="str">
        <f t="shared" si="9"/>
        <v>ОПОРТЮНИТИ БЪЛГАРИЯ ИНВЕСТМЪНТ АД</v>
      </c>
      <c r="B119" s="424" t="str">
        <f t="shared" si="10"/>
        <v>200741300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>ОПОРТЮНИТИ БЪЛГАРИЯ ИНВЕСТМЪНТ АД</v>
      </c>
      <c r="B120" s="424" t="str">
        <f t="shared" si="10"/>
        <v>200741300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180</v>
      </c>
    </row>
    <row r="121" spans="1:8">
      <c r="A121" s="424" t="str">
        <f t="shared" si="9"/>
        <v>ОПОРТЮНИТИ БЪЛГАРИЯ ИНВЕСТМЪНТ АД</v>
      </c>
      <c r="B121" s="424" t="str">
        <f t="shared" si="10"/>
        <v>200741300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>ОПОРТЮНИТИ БЪЛГАРИЯ ИНВЕСТМЪНТ АД</v>
      </c>
      <c r="B122" s="424" t="str">
        <f t="shared" si="10"/>
        <v>200741300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0</v>
      </c>
    </row>
    <row r="123" spans="1:8">
      <c r="A123" s="424" t="str">
        <f t="shared" si="9"/>
        <v>ОПОРТЮНИТИ БЪЛГАРИЯ ИНВЕСТМЪНТ АД</v>
      </c>
      <c r="B123" s="424" t="str">
        <f t="shared" si="10"/>
        <v>200741300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>ОПОРТЮНИТИ БЪЛГАРИЯ ИНВЕСТМЪНТ АД</v>
      </c>
      <c r="B124" s="424" t="str">
        <f t="shared" si="10"/>
        <v>200741300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180</v>
      </c>
    </row>
    <row r="125" spans="1:8">
      <c r="A125" s="424" t="str">
        <f t="shared" si="9"/>
        <v>ОПОРТЮНИТИ БЪЛГАРИЯ ИНВЕСТМЪНТ АД</v>
      </c>
      <c r="B125" s="424" t="str">
        <f t="shared" si="10"/>
        <v>200741300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19464</v>
      </c>
    </row>
    <row r="126" spans="1:8" s="248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>ОПОРТЮНИТИ БЪЛГАРИЯ ИНВЕСТМЪНТ АД</v>
      </c>
      <c r="B127" s="424" t="str">
        <f t="shared" ref="B127:B158" si="13">pdeBulstat</f>
        <v>200741300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0</v>
      </c>
    </row>
    <row r="128" spans="1:8">
      <c r="A128" s="424" t="str">
        <f t="shared" si="12"/>
        <v>ОПОРТЮНИТИ БЪЛГАРИЯ ИНВЕСТМЪНТ АД</v>
      </c>
      <c r="B128" s="424" t="str">
        <f t="shared" si="13"/>
        <v>200741300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7</v>
      </c>
    </row>
    <row r="129" spans="1:8">
      <c r="A129" s="424" t="str">
        <f t="shared" si="12"/>
        <v>ОПОРТЮНИТИ БЪЛГАРИЯ ИНВЕСТМЪНТ АД</v>
      </c>
      <c r="B129" s="424" t="str">
        <f t="shared" si="13"/>
        <v>200741300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4</v>
      </c>
    </row>
    <row r="130" spans="1:8">
      <c r="A130" s="424" t="str">
        <f t="shared" si="12"/>
        <v>ОПОРТЮНИТИ БЪЛГАРИЯ ИНВЕСТМЪНТ АД</v>
      </c>
      <c r="B130" s="424" t="str">
        <f t="shared" si="13"/>
        <v>200741300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12</v>
      </c>
    </row>
    <row r="131" spans="1:8">
      <c r="A131" s="424" t="str">
        <f t="shared" si="12"/>
        <v>ОПОРТЮНИТИ БЪЛГАРИЯ ИНВЕСТМЪНТ АД</v>
      </c>
      <c r="B131" s="424" t="str">
        <f t="shared" si="13"/>
        <v>200741300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2</v>
      </c>
    </row>
    <row r="132" spans="1:8">
      <c r="A132" s="424" t="str">
        <f t="shared" si="12"/>
        <v>ОПОРТЮНИТИ БЪЛГАРИЯ ИНВЕСТМЪНТ АД</v>
      </c>
      <c r="B132" s="424" t="str">
        <f t="shared" si="13"/>
        <v>200741300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>ОПОРТЮНИТИ БЪЛГАРИЯ ИНВЕСТМЪНТ АД</v>
      </c>
      <c r="B133" s="424" t="str">
        <f t="shared" si="13"/>
        <v>200741300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>ОПОРТЮНИТИ БЪЛГАРИЯ ИНВЕСТМЪНТ АД</v>
      </c>
      <c r="B134" s="424" t="str">
        <f t="shared" si="13"/>
        <v>200741300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9</v>
      </c>
    </row>
    <row r="135" spans="1:8">
      <c r="A135" s="424" t="str">
        <f t="shared" si="12"/>
        <v>ОПОРТЮНИТИ БЪЛГАРИЯ ИНВЕСТМЪНТ АД</v>
      </c>
      <c r="B135" s="424" t="str">
        <f t="shared" si="13"/>
        <v>200741300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>ОПОРТЮНИТИ БЪЛГАРИЯ ИНВЕСТМЪНТ АД</v>
      </c>
      <c r="B136" s="424" t="str">
        <f t="shared" si="13"/>
        <v>200741300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>ОПОРТЮНИТИ БЪЛГАРИЯ ИНВЕСТМЪНТ АД</v>
      </c>
      <c r="B137" s="424" t="str">
        <f t="shared" si="13"/>
        <v>200741300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34</v>
      </c>
    </row>
    <row r="138" spans="1:8">
      <c r="A138" s="424" t="str">
        <f t="shared" si="12"/>
        <v>ОПОРТЮНИТИ БЪЛГАРИЯ ИНВЕСТМЪНТ АД</v>
      </c>
      <c r="B138" s="424" t="str">
        <f t="shared" si="13"/>
        <v>200741300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107</v>
      </c>
    </row>
    <row r="139" spans="1:8">
      <c r="A139" s="424" t="str">
        <f t="shared" si="12"/>
        <v>ОПОРТЮНИТИ БЪЛГАРИЯ ИНВЕСТМЪНТ АД</v>
      </c>
      <c r="B139" s="424" t="str">
        <f t="shared" si="13"/>
        <v>200741300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119</v>
      </c>
    </row>
    <row r="140" spans="1:8">
      <c r="A140" s="424" t="str">
        <f t="shared" si="12"/>
        <v>ОПОРТЮНИТИ БЪЛГАРИЯ ИНВЕСТМЪНТ АД</v>
      </c>
      <c r="B140" s="424" t="str">
        <f t="shared" si="13"/>
        <v>200741300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>ОПОРТЮНИТИ БЪЛГАРИЯ ИНВЕСТМЪНТ АД</v>
      </c>
      <c r="B141" s="424" t="str">
        <f t="shared" si="13"/>
        <v>200741300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0</v>
      </c>
    </row>
    <row r="142" spans="1:8">
      <c r="A142" s="424" t="str">
        <f t="shared" si="12"/>
        <v>ОПОРТЮНИТИ БЪЛГАРИЯ ИНВЕСТМЪНТ АД</v>
      </c>
      <c r="B142" s="424" t="str">
        <f t="shared" si="13"/>
        <v>200741300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226</v>
      </c>
    </row>
    <row r="143" spans="1:8">
      <c r="A143" s="424" t="str">
        <f t="shared" si="12"/>
        <v>ОПОРТЮНИТИ БЪЛГАРИЯ ИНВЕСТМЪНТ АД</v>
      </c>
      <c r="B143" s="424" t="str">
        <f t="shared" si="13"/>
        <v>200741300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260</v>
      </c>
    </row>
    <row r="144" spans="1:8">
      <c r="A144" s="424" t="str">
        <f t="shared" si="12"/>
        <v>ОПОРТЮНИТИ БЪЛГАРИЯ ИНВЕСТМЪНТ АД</v>
      </c>
      <c r="B144" s="424" t="str">
        <f t="shared" si="13"/>
        <v>200741300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383</v>
      </c>
    </row>
    <row r="145" spans="1:8">
      <c r="A145" s="424" t="str">
        <f t="shared" si="12"/>
        <v>ОПОРТЮНИТИ БЪЛГАРИЯ ИНВЕСТМЪНТ АД</v>
      </c>
      <c r="B145" s="424" t="str">
        <f t="shared" si="13"/>
        <v>200741300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>ОПОРТЮНИТИ БЪЛГАРИЯ ИНВЕСТМЪНТ АД</v>
      </c>
      <c r="B146" s="424" t="str">
        <f t="shared" si="13"/>
        <v>200741300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>ОПОРТЮНИТИ БЪЛГАРИЯ ИНВЕСТМЪНТ АД</v>
      </c>
      <c r="B147" s="424" t="str">
        <f t="shared" si="13"/>
        <v>200741300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260</v>
      </c>
    </row>
    <row r="148" spans="1:8">
      <c r="A148" s="424" t="str">
        <f t="shared" si="12"/>
        <v>ОПОРТЮНИТИ БЪЛГАРИЯ ИНВЕСТМЪНТ АД</v>
      </c>
      <c r="B148" s="424" t="str">
        <f t="shared" si="13"/>
        <v>200741300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383</v>
      </c>
    </row>
    <row r="149" spans="1:8">
      <c r="A149" s="424" t="str">
        <f t="shared" si="12"/>
        <v>ОПОРТЮНИТИ БЪЛГАРИЯ ИНВЕСТМЪНТ АД</v>
      </c>
      <c r="B149" s="424" t="str">
        <f t="shared" si="13"/>
        <v>200741300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>ОПОРТЮНИТИ БЪЛГАРИЯ ИНВЕСТМЪНТ АД</v>
      </c>
      <c r="B150" s="424" t="str">
        <f t="shared" si="13"/>
        <v>200741300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>ОПОРТЮНИТИ БЪЛГАРИЯ ИНВЕСТМЪНТ АД</v>
      </c>
      <c r="B151" s="424" t="str">
        <f t="shared" si="13"/>
        <v>200741300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>ОПОРТЮНИТИ БЪЛГАРИЯ ИНВЕСТМЪНТ АД</v>
      </c>
      <c r="B152" s="424" t="str">
        <f t="shared" si="13"/>
        <v>200741300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>ОПОРТЮНИТИ БЪЛГАРИЯ ИНВЕСТМЪНТ АД</v>
      </c>
      <c r="B153" s="424" t="str">
        <f t="shared" si="13"/>
        <v>200741300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383</v>
      </c>
    </row>
    <row r="154" spans="1:8">
      <c r="A154" s="424" t="str">
        <f t="shared" si="12"/>
        <v>ОПОРТЮНИТИ БЪЛГАРИЯ ИНВЕСТМЪНТ АД</v>
      </c>
      <c r="B154" s="424" t="str">
        <f t="shared" si="13"/>
        <v>200741300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>ОПОРТЮНИТИ БЪЛГАРИЯ ИНВЕСТМЪНТ АД</v>
      </c>
      <c r="B155" s="424" t="str">
        <f t="shared" si="13"/>
        <v>200741300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383</v>
      </c>
    </row>
    <row r="156" spans="1:8">
      <c r="A156" s="424" t="str">
        <f t="shared" si="12"/>
        <v>ОПОРТЮНИТИ БЪЛГАРИЯ ИНВЕСТМЪНТ АД</v>
      </c>
      <c r="B156" s="424" t="str">
        <f t="shared" si="13"/>
        <v>200741300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643</v>
      </c>
    </row>
    <row r="157" spans="1:8">
      <c r="A157" s="424" t="str">
        <f t="shared" si="12"/>
        <v>ОПОРТЮНИТИ БЪЛГАРИЯ ИНВЕСТМЪНТ АД</v>
      </c>
      <c r="B157" s="424" t="str">
        <f t="shared" si="13"/>
        <v>200741300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>ОПОРТЮНИТИ БЪЛГАРИЯ ИНВЕСТМЪНТ АД</v>
      </c>
      <c r="B158" s="424" t="str">
        <f t="shared" si="13"/>
        <v>200741300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>ОПОРТЮНИТИ БЪЛГАРИЯ ИНВЕСТМЪНТ АД</v>
      </c>
      <c r="B159" s="424" t="str">
        <f t="shared" ref="B159:B179" si="16">pdeBulstat</f>
        <v>200741300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0</v>
      </c>
    </row>
    <row r="160" spans="1:8">
      <c r="A160" s="424" t="str">
        <f t="shared" si="15"/>
        <v>ОПОРТЮНИТИ БЪЛГАРИЯ ИНВЕСТМЪНТ АД</v>
      </c>
      <c r="B160" s="424" t="str">
        <f t="shared" si="16"/>
        <v>200741300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0</v>
      </c>
    </row>
    <row r="161" spans="1:8">
      <c r="A161" s="424" t="str">
        <f t="shared" si="15"/>
        <v>ОПОРТЮНИТИ БЪЛГАРИЯ ИНВЕСТМЪНТ АД</v>
      </c>
      <c r="B161" s="424" t="str">
        <f t="shared" si="16"/>
        <v>200741300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0</v>
      </c>
    </row>
    <row r="162" spans="1:8">
      <c r="A162" s="424" t="str">
        <f t="shared" si="15"/>
        <v>ОПОРТЮНИТИ БЪЛГАРИЯ ИНВЕСТМЪНТ АД</v>
      </c>
      <c r="B162" s="424" t="str">
        <f t="shared" si="16"/>
        <v>200741300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>ОПОРТЮНИТИ БЪЛГАРИЯ ИНВЕСТМЪНТ АД</v>
      </c>
      <c r="B163" s="424" t="str">
        <f t="shared" si="16"/>
        <v>200741300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>ОПОРТЮНИТИ БЪЛГАРИЯ ИНВЕСТМЪНТ АД</v>
      </c>
      <c r="B164" s="424" t="str">
        <f t="shared" si="16"/>
        <v>200741300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65</v>
      </c>
    </row>
    <row r="165" spans="1:8">
      <c r="A165" s="424" t="str">
        <f t="shared" si="15"/>
        <v>ОПОРТЮНИТИ БЪЛГАРИЯ ИНВЕСТМЪНТ АД</v>
      </c>
      <c r="B165" s="424" t="str">
        <f t="shared" si="16"/>
        <v>200741300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>ОПОРТЮНИТИ БЪЛГАРИЯ ИНВЕСТМЪНТ АД</v>
      </c>
      <c r="B166" s="424" t="str">
        <f t="shared" si="16"/>
        <v>200741300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550</v>
      </c>
    </row>
    <row r="167" spans="1:8">
      <c r="A167" s="424" t="str">
        <f t="shared" si="15"/>
        <v>ОПОРТЮНИТИ БЪЛГАРИЯ ИНВЕСТМЪНТ АД</v>
      </c>
      <c r="B167" s="424" t="str">
        <f t="shared" si="16"/>
        <v>200741300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28</v>
      </c>
    </row>
    <row r="168" spans="1:8">
      <c r="A168" s="424" t="str">
        <f t="shared" si="15"/>
        <v>ОПОРТЮНИТИ БЪЛГАРИЯ ИНВЕСТМЪНТ АД</v>
      </c>
      <c r="B168" s="424" t="str">
        <f t="shared" si="16"/>
        <v>200741300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>ОПОРТЮНИТИ БЪЛГАРИЯ ИНВЕСТМЪНТ АД</v>
      </c>
      <c r="B169" s="424" t="str">
        <f t="shared" si="16"/>
        <v>200741300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643</v>
      </c>
    </row>
    <row r="170" spans="1:8">
      <c r="A170" s="424" t="str">
        <f t="shared" si="15"/>
        <v>ОПОРТЮНИТИ БЪЛГАРИЯ ИНВЕСТМЪНТ АД</v>
      </c>
      <c r="B170" s="424" t="str">
        <f t="shared" si="16"/>
        <v>200741300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643</v>
      </c>
    </row>
    <row r="171" spans="1:8">
      <c r="A171" s="424" t="str">
        <f t="shared" si="15"/>
        <v>ОПОРТЮНИТИ БЪЛГАРИЯ ИНВЕСТМЪНТ АД</v>
      </c>
      <c r="B171" s="424" t="str">
        <f t="shared" si="16"/>
        <v>200741300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0</v>
      </c>
    </row>
    <row r="172" spans="1:8">
      <c r="A172" s="424" t="str">
        <f t="shared" si="15"/>
        <v>ОПОРТЮНИТИ БЪЛГАРИЯ ИНВЕСТМЪНТ АД</v>
      </c>
      <c r="B172" s="424" t="str">
        <f t="shared" si="16"/>
        <v>200741300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>ОПОРТЮНИТИ БЪЛГАРИЯ ИНВЕСТМЪНТ АД</v>
      </c>
      <c r="B173" s="424" t="str">
        <f t="shared" si="16"/>
        <v>200741300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>ОПОРТЮНИТИ БЪЛГАРИЯ ИНВЕСТМЪНТ АД</v>
      </c>
      <c r="B174" s="424" t="str">
        <f t="shared" si="16"/>
        <v>200741300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643</v>
      </c>
    </row>
    <row r="175" spans="1:8">
      <c r="A175" s="424" t="str">
        <f t="shared" si="15"/>
        <v>ОПОРТЮНИТИ БЪЛГАРИЯ ИНВЕСТМЪНТ АД</v>
      </c>
      <c r="B175" s="424" t="str">
        <f t="shared" si="16"/>
        <v>200741300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0</v>
      </c>
    </row>
    <row r="176" spans="1:8">
      <c r="A176" s="424" t="str">
        <f t="shared" si="15"/>
        <v>ОПОРТЮНИТИ БЪЛГАРИЯ ИНВЕСТМЪНТ АД</v>
      </c>
      <c r="B176" s="424" t="str">
        <f t="shared" si="16"/>
        <v>200741300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0</v>
      </c>
    </row>
    <row r="177" spans="1:8">
      <c r="A177" s="424" t="str">
        <f t="shared" si="15"/>
        <v>ОПОРТЮНИТИ БЪЛГАРИЯ ИНВЕСТМЪНТ АД</v>
      </c>
      <c r="B177" s="424" t="str">
        <f t="shared" si="16"/>
        <v>200741300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>ОПОРТЮНИТИ БЪЛГАРИЯ ИНВЕСТМЪНТ АД</v>
      </c>
      <c r="B178" s="424" t="str">
        <f t="shared" si="16"/>
        <v>200741300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0</v>
      </c>
    </row>
    <row r="179" spans="1:8">
      <c r="A179" s="424" t="str">
        <f t="shared" si="15"/>
        <v>ОПОРТЮНИТИ БЪЛГАРИЯ ИНВЕСТМЪНТ АД</v>
      </c>
      <c r="B179" s="424" t="str">
        <f t="shared" si="16"/>
        <v>200741300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643</v>
      </c>
    </row>
    <row r="180" spans="1:8" s="248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>ОПОРТЮНИТИ БЪЛГАРИЯ ИНВЕСТМЪНТ АД</v>
      </c>
      <c r="B181" s="424" t="str">
        <f t="shared" ref="B181:B216" si="19">pdeBulstat</f>
        <v>200741300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0</v>
      </c>
    </row>
    <row r="182" spans="1:8">
      <c r="A182" s="424" t="str">
        <f t="shared" si="18"/>
        <v>ОПОРТЮНИТИ БЪЛГАРИЯ ИНВЕСТМЪНТ АД</v>
      </c>
      <c r="B182" s="424" t="str">
        <f t="shared" si="19"/>
        <v>200741300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-22</v>
      </c>
    </row>
    <row r="183" spans="1:8">
      <c r="A183" s="424" t="str">
        <f t="shared" si="18"/>
        <v>ОПОРТЮНИТИ БЪЛГАРИЯ ИНВЕСТМЪНТ АД</v>
      </c>
      <c r="B183" s="424" t="str">
        <f t="shared" si="19"/>
        <v>200741300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>ОПОРТЮНИТИ БЪЛГАРИЯ ИНВЕСТМЪНТ АД</v>
      </c>
      <c r="B184" s="424" t="str">
        <f t="shared" si="19"/>
        <v>200741300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-14</v>
      </c>
    </row>
    <row r="185" spans="1:8">
      <c r="A185" s="424" t="str">
        <f t="shared" si="18"/>
        <v>ОПОРТЮНИТИ БЪЛГАРИЯ ИНВЕСТМЪНТ АД</v>
      </c>
      <c r="B185" s="424" t="str">
        <f t="shared" si="19"/>
        <v>200741300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0</v>
      </c>
    </row>
    <row r="186" spans="1:8">
      <c r="A186" s="424" t="str">
        <f t="shared" si="18"/>
        <v>ОПОРТЮНИТИ БЪЛГАРИЯ ИНВЕСТМЪНТ АД</v>
      </c>
      <c r="B186" s="424" t="str">
        <f t="shared" si="19"/>
        <v>200741300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>ОПОРТЮНИТИ БЪЛГАРИЯ ИНВЕСТМЪНТ АД</v>
      </c>
      <c r="B187" s="424" t="str">
        <f t="shared" si="19"/>
        <v>200741300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>ОПОРТЮНИТИ БЪЛГАРИЯ ИНВЕСТМЪНТ АД</v>
      </c>
      <c r="B188" s="424" t="str">
        <f t="shared" si="19"/>
        <v>200741300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>ОПОРТЮНИТИ БЪЛГАРИЯ ИНВЕСТМЪНТ АД</v>
      </c>
      <c r="B189" s="424" t="str">
        <f t="shared" si="19"/>
        <v>200741300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>ОПОРТЮНИТИ БЪЛГАРИЯ ИНВЕСТМЪНТ АД</v>
      </c>
      <c r="B190" s="424" t="str">
        <f t="shared" si="19"/>
        <v>200741300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-3</v>
      </c>
    </row>
    <row r="191" spans="1:8">
      <c r="A191" s="424" t="str">
        <f t="shared" si="18"/>
        <v>ОПОРТЮНИТИ БЪЛГАРИЯ ИНВЕСТМЪНТ АД</v>
      </c>
      <c r="B191" s="424" t="str">
        <f t="shared" si="19"/>
        <v>200741300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-39</v>
      </c>
    </row>
    <row r="192" spans="1:8">
      <c r="A192" s="424" t="str">
        <f t="shared" si="18"/>
        <v>ОПОРТЮНИТИ БЪЛГАРИЯ ИНВЕСТМЪНТ АД</v>
      </c>
      <c r="B192" s="424" t="str">
        <f t="shared" si="19"/>
        <v>200741300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>ОПОРТЮНИТИ БЪЛГАРИЯ ИНВЕСТМЪНТ АД</v>
      </c>
      <c r="B193" s="424" t="str">
        <f t="shared" si="19"/>
        <v>200741300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>ОПОРТЮНИТИ БЪЛГАРИЯ ИНВЕСТМЪНТ АД</v>
      </c>
      <c r="B194" s="424" t="str">
        <f t="shared" si="19"/>
        <v>200741300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0</v>
      </c>
    </row>
    <row r="195" spans="1:8">
      <c r="A195" s="424" t="str">
        <f t="shared" si="18"/>
        <v>ОПОРТЮНИТИ БЪЛГАРИЯ ИНВЕСТМЪНТ АД</v>
      </c>
      <c r="B195" s="424" t="str">
        <f t="shared" si="19"/>
        <v>200741300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0</v>
      </c>
    </row>
    <row r="196" spans="1:8">
      <c r="A196" s="424" t="str">
        <f t="shared" si="18"/>
        <v>ОПОРТЮНИТИ БЪЛГАРИЯ ИНВЕСТМЪНТ АД</v>
      </c>
      <c r="B196" s="424" t="str">
        <f t="shared" si="19"/>
        <v>200741300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0</v>
      </c>
    </row>
    <row r="197" spans="1:8">
      <c r="A197" s="424" t="str">
        <f t="shared" si="18"/>
        <v>ОПОРТЮНИТИ БЪЛГАРИЯ ИНВЕСТМЪНТ АД</v>
      </c>
      <c r="B197" s="424" t="str">
        <f t="shared" si="19"/>
        <v>200741300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-628</v>
      </c>
    </row>
    <row r="198" spans="1:8">
      <c r="A198" s="424" t="str">
        <f t="shared" si="18"/>
        <v>ОПОРТЮНИТИ БЪЛГАРИЯ ИНВЕСТМЪНТ АД</v>
      </c>
      <c r="B198" s="424" t="str">
        <f t="shared" si="19"/>
        <v>200741300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574</v>
      </c>
    </row>
    <row r="199" spans="1:8">
      <c r="A199" s="424" t="str">
        <f t="shared" si="18"/>
        <v>ОПОРТЮНИТИ БЪЛГАРИЯ ИНВЕСТМЪНТ АД</v>
      </c>
      <c r="B199" s="424" t="str">
        <f t="shared" si="19"/>
        <v>200741300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>ОПОРТЮНИТИ БЪЛГАРИЯ ИНВЕСТМЪНТ АД</v>
      </c>
      <c r="B200" s="424" t="str">
        <f t="shared" si="19"/>
        <v>200741300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>ОПОРТЮНИТИ БЪЛГАРИЯ ИНВЕСТМЪНТ АД</v>
      </c>
      <c r="B201" s="424" t="str">
        <f t="shared" si="19"/>
        <v>200741300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>ОПОРТЮНИТИ БЪЛГАРИЯ ИНВЕСТМЪНТ АД</v>
      </c>
      <c r="B202" s="424" t="str">
        <f t="shared" si="19"/>
        <v>200741300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-54</v>
      </c>
    </row>
    <row r="203" spans="1:8">
      <c r="A203" s="424" t="str">
        <f t="shared" si="18"/>
        <v>ОПОРТЮНИТИ БЪЛГАРИЯ ИНВЕСТМЪНТ АД</v>
      </c>
      <c r="B203" s="424" t="str">
        <f t="shared" si="19"/>
        <v>200741300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>ОПОРТЮНИТИ БЪЛГАРИЯ ИНВЕСТМЪНТ АД</v>
      </c>
      <c r="B204" s="424" t="str">
        <f t="shared" si="19"/>
        <v>200741300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>ОПОРТЮНИТИ БЪЛГАРИЯ ИНВЕСТМЪНТ АД</v>
      </c>
      <c r="B205" s="424" t="str">
        <f t="shared" si="19"/>
        <v>200741300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>ОПОРТЮНИТИ БЪЛГАРИЯ ИНВЕСТМЪНТ АД</v>
      </c>
      <c r="B206" s="424" t="str">
        <f t="shared" si="19"/>
        <v>200741300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0</v>
      </c>
    </row>
    <row r="207" spans="1:8">
      <c r="A207" s="424" t="str">
        <f t="shared" si="18"/>
        <v>ОПОРТЮНИТИ БЪЛГАРИЯ ИНВЕСТМЪНТ АД</v>
      </c>
      <c r="B207" s="424" t="str">
        <f t="shared" si="19"/>
        <v>200741300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>ОПОРТЮНИТИ БЪЛГАРИЯ ИНВЕСТМЪНТ АД</v>
      </c>
      <c r="B208" s="424" t="str">
        <f t="shared" si="19"/>
        <v>200741300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0</v>
      </c>
    </row>
    <row r="209" spans="1:8">
      <c r="A209" s="424" t="str">
        <f t="shared" si="18"/>
        <v>ОПОРТЮНИТИ БЪЛГАРИЯ ИНВЕСТМЪНТ АД</v>
      </c>
      <c r="B209" s="424" t="str">
        <f t="shared" si="19"/>
        <v>200741300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0</v>
      </c>
    </row>
    <row r="210" spans="1:8">
      <c r="A210" s="424" t="str">
        <f t="shared" si="18"/>
        <v>ОПОРТЮНИТИ БЪЛГАРИЯ ИНВЕСТМЪНТ АД</v>
      </c>
      <c r="B210" s="424" t="str">
        <f t="shared" si="19"/>
        <v>200741300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>ОПОРТЮНИТИ БЪЛГАРИЯ ИНВЕСТМЪНТ АД</v>
      </c>
      <c r="B211" s="424" t="str">
        <f t="shared" si="19"/>
        <v>200741300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0</v>
      </c>
    </row>
    <row r="212" spans="1:8">
      <c r="A212" s="424" t="str">
        <f t="shared" si="18"/>
        <v>ОПОРТЮНИТИ БЪЛГАРИЯ ИНВЕСТМЪНТ АД</v>
      </c>
      <c r="B212" s="424" t="str">
        <f t="shared" si="19"/>
        <v>200741300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-93</v>
      </c>
    </row>
    <row r="213" spans="1:8">
      <c r="A213" s="424" t="str">
        <f t="shared" si="18"/>
        <v>ОПОРТЮНИТИ БЪЛГАРИЯ ИНВЕСТМЪНТ АД</v>
      </c>
      <c r="B213" s="424" t="str">
        <f t="shared" si="19"/>
        <v>200741300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151</v>
      </c>
    </row>
    <row r="214" spans="1:8">
      <c r="A214" s="424" t="str">
        <f t="shared" si="18"/>
        <v>ОПОРТЮНИТИ БЪЛГАРИЯ ИНВЕСТМЪНТ АД</v>
      </c>
      <c r="B214" s="424" t="str">
        <f t="shared" si="19"/>
        <v>200741300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58</v>
      </c>
    </row>
    <row r="215" spans="1:8">
      <c r="A215" s="424" t="str">
        <f t="shared" si="18"/>
        <v>ОПОРТЮНИТИ БЪЛГАРИЯ ИНВЕСТМЪНТ АД</v>
      </c>
      <c r="B215" s="424" t="str">
        <f t="shared" si="19"/>
        <v>200741300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58</v>
      </c>
    </row>
    <row r="216" spans="1:8">
      <c r="A216" s="424" t="str">
        <f t="shared" si="18"/>
        <v>ОПОРТЮНИТИ БЪЛГАРИЯ ИНВЕСТМЪНТ АД</v>
      </c>
      <c r="B216" s="424" t="str">
        <f t="shared" si="19"/>
        <v>200741300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48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>ОПОРТЮНИТИ БЪЛГАРИЯ ИНВЕСТМЪНТ АД</v>
      </c>
      <c r="B218" s="424" t="str">
        <f t="shared" ref="B218:B281" si="22">pdeBulstat</f>
        <v>200741300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5215</v>
      </c>
    </row>
    <row r="219" spans="1:8">
      <c r="A219" s="424" t="str">
        <f t="shared" si="21"/>
        <v>ОПОРТЮНИТИ БЪЛГАРИЯ ИНВЕСТМЪНТ АД</v>
      </c>
      <c r="B219" s="424" t="str">
        <f t="shared" si="22"/>
        <v>200741300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ОПОРТЮНИТИ БЪЛГАРИЯ ИНВЕСТМЪНТ АД</v>
      </c>
      <c r="B220" s="424" t="str">
        <f t="shared" si="22"/>
        <v>200741300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ОПОРТЮНИТИ БЪЛГАРИЯ ИНВЕСТМЪНТ АД</v>
      </c>
      <c r="B221" s="424" t="str">
        <f t="shared" si="22"/>
        <v>200741300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ОПОРТЮНИТИ БЪЛГАРИЯ ИНВЕСТМЪНТ АД</v>
      </c>
      <c r="B222" s="424" t="str">
        <f t="shared" si="22"/>
        <v>200741300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5215</v>
      </c>
    </row>
    <row r="223" spans="1:8">
      <c r="A223" s="424" t="str">
        <f t="shared" si="21"/>
        <v>ОПОРТЮНИТИ БЪЛГАРИЯ ИНВЕСТМЪНТ АД</v>
      </c>
      <c r="B223" s="424" t="str">
        <f t="shared" si="22"/>
        <v>200741300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ОПОРТЮНИТИ БЪЛГАРИЯ ИНВЕСТМЪНТ АД</v>
      </c>
      <c r="B224" s="424" t="str">
        <f t="shared" si="22"/>
        <v>200741300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ОПОРТЮНИТИ БЪЛГАРИЯ ИНВЕСТМЪНТ АД</v>
      </c>
      <c r="B225" s="424" t="str">
        <f t="shared" si="22"/>
        <v>200741300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ОПОРТЮНИТИ БЪЛГАРИЯ ИНВЕСТМЪНТ АД</v>
      </c>
      <c r="B226" s="424" t="str">
        <f t="shared" si="22"/>
        <v>200741300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ОПОРТЮНИТИ БЪЛГАРИЯ ИНВЕСТМЪНТ АД</v>
      </c>
      <c r="B227" s="424" t="str">
        <f t="shared" si="22"/>
        <v>200741300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ОПОРТЮНИТИ БЪЛГАРИЯ ИНВЕСТМЪНТ АД</v>
      </c>
      <c r="B228" s="424" t="str">
        <f t="shared" si="22"/>
        <v>200741300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ОПОРТЮНИТИ БЪЛГАРИЯ ИНВЕСТМЪНТ АД</v>
      </c>
      <c r="B229" s="424" t="str">
        <f t="shared" si="22"/>
        <v>200741300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ОПОРТЮНИТИ БЪЛГАРИЯ ИНВЕСТМЪНТ АД</v>
      </c>
      <c r="B230" s="424" t="str">
        <f t="shared" si="22"/>
        <v>200741300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ОПОРТЮНИТИ БЪЛГАРИЯ ИНВЕСТМЪНТ АД</v>
      </c>
      <c r="B231" s="424" t="str">
        <f t="shared" si="22"/>
        <v>200741300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ОПОРТЮНИТИ БЪЛГАРИЯ ИНВЕСТМЪНТ АД</v>
      </c>
      <c r="B232" s="424" t="str">
        <f t="shared" si="22"/>
        <v>200741300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ОПОРТЮНИТИ БЪЛГАРИЯ ИНВЕСТМЪНТ АД</v>
      </c>
      <c r="B233" s="424" t="str">
        <f t="shared" si="22"/>
        <v>200741300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ОПОРТЮНИТИ БЪЛГАРИЯ ИНВЕСТМЪНТ АД</v>
      </c>
      <c r="B234" s="424" t="str">
        <f t="shared" si="22"/>
        <v>200741300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ОПОРТЮНИТИ БЪЛГАРИЯ ИНВЕСТМЪНТ АД</v>
      </c>
      <c r="B235" s="424" t="str">
        <f t="shared" si="22"/>
        <v>200741300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ОПОРТЮНИТИ БЪЛГАРИЯ ИНВЕСТМЪНТ АД</v>
      </c>
      <c r="B236" s="424" t="str">
        <f t="shared" si="22"/>
        <v>200741300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5215</v>
      </c>
    </row>
    <row r="237" spans="1:8">
      <c r="A237" s="424" t="str">
        <f t="shared" si="21"/>
        <v>ОПОРТЮНИТИ БЪЛГАРИЯ ИНВЕСТМЪНТ АД</v>
      </c>
      <c r="B237" s="424" t="str">
        <f t="shared" si="22"/>
        <v>200741300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ОПОРТЮНИТИ БЪЛГАРИЯ ИНВЕСТМЪНТ АД</v>
      </c>
      <c r="B238" s="424" t="str">
        <f t="shared" si="22"/>
        <v>200741300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ОПОРТЮНИТИ БЪЛГАРИЯ ИНВЕСТМЪНТ АД</v>
      </c>
      <c r="B239" s="424" t="str">
        <f t="shared" si="22"/>
        <v>200741300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5215</v>
      </c>
    </row>
    <row r="240" spans="1:8">
      <c r="A240" s="424" t="str">
        <f t="shared" si="21"/>
        <v>ОПОРТЮНИТИ БЪЛГАРИЯ ИНВЕСТМЪНТ АД</v>
      </c>
      <c r="B240" s="424" t="str">
        <f t="shared" si="22"/>
        <v>200741300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1934</v>
      </c>
    </row>
    <row r="241" spans="1:8">
      <c r="A241" s="424" t="str">
        <f t="shared" si="21"/>
        <v>ОПОРТЮНИТИ БЪЛГАРИЯ ИНВЕСТМЪНТ АД</v>
      </c>
      <c r="B241" s="424" t="str">
        <f t="shared" si="22"/>
        <v>200741300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ОПОРТЮНИТИ БЪЛГАРИЯ ИНВЕСТМЪНТ АД</v>
      </c>
      <c r="B242" s="424" t="str">
        <f t="shared" si="22"/>
        <v>200741300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ОПОРТЮНИТИ БЪЛГАРИЯ ИНВЕСТМЪНТ АД</v>
      </c>
      <c r="B243" s="424" t="str">
        <f t="shared" si="22"/>
        <v>200741300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ОПОРТЮНИТИ БЪЛГАРИЯ ИНВЕСТМЪНТ АД</v>
      </c>
      <c r="B244" s="424" t="str">
        <f t="shared" si="22"/>
        <v>200741300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1934</v>
      </c>
    </row>
    <row r="245" spans="1:8">
      <c r="A245" s="424" t="str">
        <f t="shared" si="21"/>
        <v>ОПОРТЮНИТИ БЪЛГАРИЯ ИНВЕСТМЪНТ АД</v>
      </c>
      <c r="B245" s="424" t="str">
        <f t="shared" si="22"/>
        <v>200741300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ОПОРТЮНИТИ БЪЛГАРИЯ ИНВЕСТМЪНТ АД</v>
      </c>
      <c r="B246" s="424" t="str">
        <f t="shared" si="22"/>
        <v>200741300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ОПОРТЮНИТИ БЪЛГАРИЯ ИНВЕСТМЪНТ АД</v>
      </c>
      <c r="B247" s="424" t="str">
        <f t="shared" si="22"/>
        <v>200741300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ОПОРТЮНИТИ БЪЛГАРИЯ ИНВЕСТМЪНТ АД</v>
      </c>
      <c r="B248" s="424" t="str">
        <f t="shared" si="22"/>
        <v>200741300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ОПОРТЮНИТИ БЪЛГАРИЯ ИНВЕСТМЪНТ АД</v>
      </c>
      <c r="B249" s="424" t="str">
        <f t="shared" si="22"/>
        <v>200741300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ОПОРТЮНИТИ БЪЛГАРИЯ ИНВЕСТМЪНТ АД</v>
      </c>
      <c r="B250" s="424" t="str">
        <f t="shared" si="22"/>
        <v>200741300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ОПОРТЮНИТИ БЪЛГАРИЯ ИНВЕСТМЪНТ АД</v>
      </c>
      <c r="B251" s="424" t="str">
        <f t="shared" si="22"/>
        <v>200741300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ОПОРТЮНИТИ БЪЛГАРИЯ ИНВЕСТМЪНТ АД</v>
      </c>
      <c r="B252" s="424" t="str">
        <f t="shared" si="22"/>
        <v>200741300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ОПОРТЮНИТИ БЪЛГАРИЯ ИНВЕСТМЪНТ АД</v>
      </c>
      <c r="B253" s="424" t="str">
        <f t="shared" si="22"/>
        <v>200741300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ОПОРТЮНИТИ БЪЛГАРИЯ ИНВЕСТМЪНТ АД</v>
      </c>
      <c r="B254" s="424" t="str">
        <f t="shared" si="22"/>
        <v>200741300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ОПОРТЮНИТИ БЪЛГАРИЯ ИНВЕСТМЪНТ АД</v>
      </c>
      <c r="B255" s="424" t="str">
        <f t="shared" si="22"/>
        <v>200741300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ОПОРТЮНИТИ БЪЛГАРИЯ ИНВЕСТМЪНТ АД</v>
      </c>
      <c r="B256" s="424" t="str">
        <f t="shared" si="22"/>
        <v>200741300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ОПОРТЮНИТИ БЪЛГАРИЯ ИНВЕСТМЪНТ АД</v>
      </c>
      <c r="B257" s="424" t="str">
        <f t="shared" si="22"/>
        <v>200741300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ОПОРТЮНИТИ БЪЛГАРИЯ ИНВЕСТМЪНТ АД</v>
      </c>
      <c r="B258" s="424" t="str">
        <f t="shared" si="22"/>
        <v>200741300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1934</v>
      </c>
    </row>
    <row r="259" spans="1:8">
      <c r="A259" s="424" t="str">
        <f t="shared" si="21"/>
        <v>ОПОРТЮНИТИ БЪЛГАРИЯ ИНВЕСТМЪНТ АД</v>
      </c>
      <c r="B259" s="424" t="str">
        <f t="shared" si="22"/>
        <v>200741300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ОПОРТЮНИТИ БЪЛГАРИЯ ИНВЕСТМЪНТ АД</v>
      </c>
      <c r="B260" s="424" t="str">
        <f t="shared" si="22"/>
        <v>200741300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ОПОРТЮНИТИ БЪЛГАРИЯ ИНВЕСТМЪНТ АД</v>
      </c>
      <c r="B261" s="424" t="str">
        <f t="shared" si="22"/>
        <v>200741300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1934</v>
      </c>
    </row>
    <row r="262" spans="1:8">
      <c r="A262" s="424" t="str">
        <f t="shared" si="21"/>
        <v>ОПОРТЮНИТИ БЪЛГАРИЯ ИНВЕСТМЪНТ АД</v>
      </c>
      <c r="B262" s="424" t="str">
        <f t="shared" si="22"/>
        <v>200741300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ОПОРТЮНИТИ БЪЛГАРИЯ ИНВЕСТМЪНТ АД</v>
      </c>
      <c r="B263" s="424" t="str">
        <f t="shared" si="22"/>
        <v>200741300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ОПОРТЮНИТИ БЪЛГАРИЯ ИНВЕСТМЪНТ АД</v>
      </c>
      <c r="B264" s="424" t="str">
        <f t="shared" si="22"/>
        <v>200741300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ОПОРТЮНИТИ БЪЛГАРИЯ ИНВЕСТМЪНТ АД</v>
      </c>
      <c r="B265" s="424" t="str">
        <f t="shared" si="22"/>
        <v>200741300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ОПОРТЮНИТИ БЪЛГАРИЯ ИНВЕСТМЪНТ АД</v>
      </c>
      <c r="B266" s="424" t="str">
        <f t="shared" si="22"/>
        <v>200741300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ОПОРТЮНИТИ БЪЛГАРИЯ ИНВЕСТМЪНТ АД</v>
      </c>
      <c r="B267" s="424" t="str">
        <f t="shared" si="22"/>
        <v>200741300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ОПОРТЮНИТИ БЪЛГАРИЯ ИНВЕСТМЪНТ АД</v>
      </c>
      <c r="B268" s="424" t="str">
        <f t="shared" si="22"/>
        <v>200741300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ОПОРТЮНИТИ БЪЛГАРИЯ ИНВЕСТМЪНТ АД</v>
      </c>
      <c r="B269" s="424" t="str">
        <f t="shared" si="22"/>
        <v>200741300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ОПОРТЮНИТИ БЪЛГАРИЯ ИНВЕСТМЪНТ АД</v>
      </c>
      <c r="B270" s="424" t="str">
        <f t="shared" si="22"/>
        <v>200741300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ОПОРТЮНИТИ БЪЛГАРИЯ ИНВЕСТМЪНТ АД</v>
      </c>
      <c r="B271" s="424" t="str">
        <f t="shared" si="22"/>
        <v>200741300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ОПОРТЮНИТИ БЪЛГАРИЯ ИНВЕСТМЪНТ АД</v>
      </c>
      <c r="B272" s="424" t="str">
        <f t="shared" si="22"/>
        <v>200741300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ОПОРТЮНИТИ БЪЛГАРИЯ ИНВЕСТМЪНТ АД</v>
      </c>
      <c r="B273" s="424" t="str">
        <f t="shared" si="22"/>
        <v>200741300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ОПОРТЮНИТИ БЪЛГАРИЯ ИНВЕСТМЪНТ АД</v>
      </c>
      <c r="B274" s="424" t="str">
        <f t="shared" si="22"/>
        <v>200741300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ОПОРТЮНИТИ БЪЛГАРИЯ ИНВЕСТМЪНТ АД</v>
      </c>
      <c r="B275" s="424" t="str">
        <f t="shared" si="22"/>
        <v>200741300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ОПОРТЮНИТИ БЪЛГАРИЯ ИНВЕСТМЪНТ АД</v>
      </c>
      <c r="B276" s="424" t="str">
        <f t="shared" si="22"/>
        <v>200741300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ОПОРТЮНИТИ БЪЛГАРИЯ ИНВЕСТМЪНТ АД</v>
      </c>
      <c r="B277" s="424" t="str">
        <f t="shared" si="22"/>
        <v>200741300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ОПОРТЮНИТИ БЪЛГАРИЯ ИНВЕСТМЪНТ АД</v>
      </c>
      <c r="B278" s="424" t="str">
        <f t="shared" si="22"/>
        <v>200741300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ОПОРТЮНИТИ БЪЛГАРИЯ ИНВЕСТМЪНТ АД</v>
      </c>
      <c r="B279" s="424" t="str">
        <f t="shared" si="22"/>
        <v>200741300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ОПОРТЮНИТИ БЪЛГАРИЯ ИНВЕСТМЪНТ АД</v>
      </c>
      <c r="B280" s="424" t="str">
        <f t="shared" si="22"/>
        <v>200741300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ОПОРТЮНИТИ БЪЛГАРИЯ ИНВЕСТМЪНТ АД</v>
      </c>
      <c r="B281" s="424" t="str">
        <f t="shared" si="22"/>
        <v>200741300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ОПОРТЮНИТИ БЪЛГАРИЯ ИНВЕСТМЪНТ АД</v>
      </c>
      <c r="B282" s="424" t="str">
        <f t="shared" ref="B282:B345" si="25">pdeBulstat</f>
        <v>200741300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ОПОРТЮНИТИ БЪЛГАРИЯ ИНВЕСТМЪНТ АД</v>
      </c>
      <c r="B283" s="424" t="str">
        <f t="shared" si="25"/>
        <v>200741300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ОПОРТЮНИТИ БЪЛГАРИЯ ИНВЕСТМЪНТ АД</v>
      </c>
      <c r="B284" s="424" t="str">
        <f t="shared" si="25"/>
        <v>200741300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392</v>
      </c>
    </row>
    <row r="285" spans="1:8">
      <c r="A285" s="424" t="str">
        <f t="shared" si="24"/>
        <v>ОПОРТЮНИТИ БЪЛГАРИЯ ИНВЕСТМЪНТ АД</v>
      </c>
      <c r="B285" s="424" t="str">
        <f t="shared" si="25"/>
        <v>200741300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ОПОРТЮНИТИ БЪЛГАРИЯ ИНВЕСТМЪНТ АД</v>
      </c>
      <c r="B286" s="424" t="str">
        <f t="shared" si="25"/>
        <v>200741300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ОПОРТЮНИТИ БЪЛГАРИЯ ИНВЕСТМЪНТ АД</v>
      </c>
      <c r="B287" s="424" t="str">
        <f t="shared" si="25"/>
        <v>200741300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ОПОРТЮНИТИ БЪЛГАРИЯ ИНВЕСТМЪНТ АД</v>
      </c>
      <c r="B288" s="424" t="str">
        <f t="shared" si="25"/>
        <v>200741300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392</v>
      </c>
    </row>
    <row r="289" spans="1:8">
      <c r="A289" s="424" t="str">
        <f t="shared" si="24"/>
        <v>ОПОРТЮНИТИ БЪЛГАРИЯ ИНВЕСТМЪНТ АД</v>
      </c>
      <c r="B289" s="424" t="str">
        <f t="shared" si="25"/>
        <v>200741300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ОПОРТЮНИТИ БЪЛГАРИЯ ИНВЕСТМЪНТ АД</v>
      </c>
      <c r="B290" s="424" t="str">
        <f t="shared" si="25"/>
        <v>200741300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ОПОРТЮНИТИ БЪЛГАРИЯ ИНВЕСТМЪНТ АД</v>
      </c>
      <c r="B291" s="424" t="str">
        <f t="shared" si="25"/>
        <v>200741300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ОПОРТЮНИТИ БЪЛГАРИЯ ИНВЕСТМЪНТ АД</v>
      </c>
      <c r="B292" s="424" t="str">
        <f t="shared" si="25"/>
        <v>200741300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ОПОРТЮНИТИ БЪЛГАРИЯ ИНВЕСТМЪНТ АД</v>
      </c>
      <c r="B293" s="424" t="str">
        <f t="shared" si="25"/>
        <v>200741300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ОПОРТЮНИТИ БЪЛГАРИЯ ИНВЕСТМЪНТ АД</v>
      </c>
      <c r="B294" s="424" t="str">
        <f t="shared" si="25"/>
        <v>200741300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ОПОРТЮНИТИ БЪЛГАРИЯ ИНВЕСТМЪНТ АД</v>
      </c>
      <c r="B295" s="424" t="str">
        <f t="shared" si="25"/>
        <v>200741300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ОПОРТЮНИТИ БЪЛГАРИЯ ИНВЕСТМЪНТ АД</v>
      </c>
      <c r="B296" s="424" t="str">
        <f t="shared" si="25"/>
        <v>200741300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ОПОРТЮНИТИ БЪЛГАРИЯ ИНВЕСТМЪНТ АД</v>
      </c>
      <c r="B297" s="424" t="str">
        <f t="shared" si="25"/>
        <v>200741300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ОПОРТЮНИТИ БЪЛГАРИЯ ИНВЕСТМЪНТ АД</v>
      </c>
      <c r="B298" s="424" t="str">
        <f t="shared" si="25"/>
        <v>200741300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ОПОРТЮНИТИ БЪЛГАРИЯ ИНВЕСТМЪНТ АД</v>
      </c>
      <c r="B299" s="424" t="str">
        <f t="shared" si="25"/>
        <v>200741300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ОПОРТЮНИТИ БЪЛГАРИЯ ИНВЕСТМЪНТ АД</v>
      </c>
      <c r="B300" s="424" t="str">
        <f t="shared" si="25"/>
        <v>200741300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ОПОРТЮНИТИ БЪЛГАРИЯ ИНВЕСТМЪНТ АД</v>
      </c>
      <c r="B301" s="424" t="str">
        <f t="shared" si="25"/>
        <v>200741300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ОПОРТЮНИТИ БЪЛГАРИЯ ИНВЕСТМЪНТ АД</v>
      </c>
      <c r="B302" s="424" t="str">
        <f t="shared" si="25"/>
        <v>200741300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392</v>
      </c>
    </row>
    <row r="303" spans="1:8">
      <c r="A303" s="424" t="str">
        <f t="shared" si="24"/>
        <v>ОПОРТЮНИТИ БЪЛГАРИЯ ИНВЕСТМЪНТ АД</v>
      </c>
      <c r="B303" s="424" t="str">
        <f t="shared" si="25"/>
        <v>200741300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ОПОРТЮНИТИ БЪЛГАРИЯ ИНВЕСТМЪНТ АД</v>
      </c>
      <c r="B304" s="424" t="str">
        <f t="shared" si="25"/>
        <v>200741300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ОПОРТЮНИТИ БЪЛГАРИЯ ИНВЕСТМЪНТ АД</v>
      </c>
      <c r="B305" s="424" t="str">
        <f t="shared" si="25"/>
        <v>200741300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392</v>
      </c>
    </row>
    <row r="306" spans="1:8">
      <c r="A306" s="424" t="str">
        <f t="shared" si="24"/>
        <v>ОПОРТЮНИТИ БЪЛГАРИЯ ИНВЕСТМЪНТ АД</v>
      </c>
      <c r="B306" s="424" t="str">
        <f t="shared" si="25"/>
        <v>200741300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ОПОРТЮНИТИ БЪЛГАРИЯ ИНВЕСТМЪНТ АД</v>
      </c>
      <c r="B307" s="424" t="str">
        <f t="shared" si="25"/>
        <v>200741300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ОПОРТЮНИТИ БЪЛГАРИЯ ИНВЕСТМЪНТ АД</v>
      </c>
      <c r="B308" s="424" t="str">
        <f t="shared" si="25"/>
        <v>200741300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ОПОРТЮНИТИ БЪЛГАРИЯ ИНВЕСТМЪНТ АД</v>
      </c>
      <c r="B309" s="424" t="str">
        <f t="shared" si="25"/>
        <v>200741300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ОПОРТЮНИТИ БЪЛГАРИЯ ИНВЕСТМЪНТ АД</v>
      </c>
      <c r="B310" s="424" t="str">
        <f t="shared" si="25"/>
        <v>200741300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ОПОРТЮНИТИ БЪЛГАРИЯ ИНВЕСТМЪНТ АД</v>
      </c>
      <c r="B311" s="424" t="str">
        <f t="shared" si="25"/>
        <v>200741300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ОПОРТЮНИТИ БЪЛГАРИЯ ИНВЕСТМЪНТ АД</v>
      </c>
      <c r="B312" s="424" t="str">
        <f t="shared" si="25"/>
        <v>200741300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ОПОРТЮНИТИ БЪЛГАРИЯ ИНВЕСТМЪНТ АД</v>
      </c>
      <c r="B313" s="424" t="str">
        <f t="shared" si="25"/>
        <v>200741300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ОПОРТЮНИТИ БЪЛГАРИЯ ИНВЕСТМЪНТ АД</v>
      </c>
      <c r="B314" s="424" t="str">
        <f t="shared" si="25"/>
        <v>200741300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ОПОРТЮНИТИ БЪЛГАРИЯ ИНВЕСТМЪНТ АД</v>
      </c>
      <c r="B315" s="424" t="str">
        <f t="shared" si="25"/>
        <v>200741300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ОПОРТЮНИТИ БЪЛГАРИЯ ИНВЕСТМЪНТ АД</v>
      </c>
      <c r="B316" s="424" t="str">
        <f t="shared" si="25"/>
        <v>200741300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ОПОРТЮНИТИ БЪЛГАРИЯ ИНВЕСТМЪНТ АД</v>
      </c>
      <c r="B317" s="424" t="str">
        <f t="shared" si="25"/>
        <v>200741300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ОПОРТЮНИТИ БЪЛГАРИЯ ИНВЕСТМЪНТ АД</v>
      </c>
      <c r="B318" s="424" t="str">
        <f t="shared" si="25"/>
        <v>200741300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ОПОРТЮНИТИ БЪЛГАРИЯ ИНВЕСТМЪНТ АД</v>
      </c>
      <c r="B319" s="424" t="str">
        <f t="shared" si="25"/>
        <v>200741300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ОПОРТЮНИТИ БЪЛГАРИЯ ИНВЕСТМЪНТ АД</v>
      </c>
      <c r="B320" s="424" t="str">
        <f t="shared" si="25"/>
        <v>200741300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ОПОРТЮНИТИ БЪЛГАРИЯ ИНВЕСТМЪНТ АД</v>
      </c>
      <c r="B321" s="424" t="str">
        <f t="shared" si="25"/>
        <v>200741300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ОПОРТЮНИТИ БЪЛГАРИЯ ИНВЕСТМЪНТ АД</v>
      </c>
      <c r="B322" s="424" t="str">
        <f t="shared" si="25"/>
        <v>200741300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ОПОРТЮНИТИ БЪЛГАРИЯ ИНВЕСТМЪНТ АД</v>
      </c>
      <c r="B323" s="424" t="str">
        <f t="shared" si="25"/>
        <v>200741300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ОПОРТЮНИТИ БЪЛГАРИЯ ИНВЕСТМЪНТ АД</v>
      </c>
      <c r="B324" s="424" t="str">
        <f t="shared" si="25"/>
        <v>200741300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ОПОРТЮНИТИ БЪЛГАРИЯ ИНВЕСТМЪНТ АД</v>
      </c>
      <c r="B325" s="424" t="str">
        <f t="shared" si="25"/>
        <v>200741300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ОПОРТЮНИТИ БЪЛГАРИЯ ИНВЕСТМЪНТ АД</v>
      </c>
      <c r="B326" s="424" t="str">
        <f t="shared" si="25"/>
        <v>200741300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ОПОРТЮНИТИ БЪЛГАРИЯ ИНВЕСТМЪНТ АД</v>
      </c>
      <c r="B327" s="424" t="str">
        <f t="shared" si="25"/>
        <v>200741300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ОПОРТЮНИТИ БЪЛГАРИЯ ИНВЕСТМЪНТ АД</v>
      </c>
      <c r="B328" s="424" t="str">
        <f t="shared" si="25"/>
        <v>200741300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ОПОРТЮНИТИ БЪЛГАРИЯ ИНВЕСТМЪНТ АД</v>
      </c>
      <c r="B329" s="424" t="str">
        <f t="shared" si="25"/>
        <v>200741300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ОПОРТЮНИТИ БЪЛГАРИЯ ИНВЕСТМЪНТ АД</v>
      </c>
      <c r="B330" s="424" t="str">
        <f t="shared" si="25"/>
        <v>200741300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ОПОРТЮНИТИ БЪЛГАРИЯ ИНВЕСТМЪНТ АД</v>
      </c>
      <c r="B331" s="424" t="str">
        <f t="shared" si="25"/>
        <v>200741300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ОПОРТЮНИТИ БЪЛГАРИЯ ИНВЕСТМЪНТ АД</v>
      </c>
      <c r="B332" s="424" t="str">
        <f t="shared" si="25"/>
        <v>200741300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ОПОРТЮНИТИ БЪЛГАРИЯ ИНВЕСТМЪНТ АД</v>
      </c>
      <c r="B333" s="424" t="str">
        <f t="shared" si="25"/>
        <v>200741300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ОПОРТЮНИТИ БЪЛГАРИЯ ИНВЕСТМЪНТ АД</v>
      </c>
      <c r="B334" s="424" t="str">
        <f t="shared" si="25"/>
        <v>200741300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ОПОРТЮНИТИ БЪЛГАРИЯ ИНВЕСТМЪНТ АД</v>
      </c>
      <c r="B335" s="424" t="str">
        <f t="shared" si="25"/>
        <v>200741300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ОПОРТЮНИТИ БЪЛГАРИЯ ИНВЕСТМЪНТ АД</v>
      </c>
      <c r="B336" s="424" t="str">
        <f t="shared" si="25"/>
        <v>200741300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ОПОРТЮНИТИ БЪЛГАРИЯ ИНВЕСТМЪНТ АД</v>
      </c>
      <c r="B337" s="424" t="str">
        <f t="shared" si="25"/>
        <v>200741300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ОПОРТЮНИТИ БЪЛГАРИЯ ИНВЕСТМЪНТ АД</v>
      </c>
      <c r="B338" s="424" t="str">
        <f t="shared" si="25"/>
        <v>200741300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ОПОРТЮНИТИ БЪЛГАРИЯ ИНВЕСТМЪНТ АД</v>
      </c>
      <c r="B339" s="424" t="str">
        <f t="shared" si="25"/>
        <v>200741300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ОПОРТЮНИТИ БЪЛГАРИЯ ИНВЕСТМЪНТ АД</v>
      </c>
      <c r="B340" s="424" t="str">
        <f t="shared" si="25"/>
        <v>200741300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ОПОРТЮНИТИ БЪЛГАРИЯ ИНВЕСТМЪНТ АД</v>
      </c>
      <c r="B341" s="424" t="str">
        <f t="shared" si="25"/>
        <v>200741300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ОПОРТЮНИТИ БЪЛГАРИЯ ИНВЕСТМЪНТ АД</v>
      </c>
      <c r="B342" s="424" t="str">
        <f t="shared" si="25"/>
        <v>200741300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ОПОРТЮНИТИ БЪЛГАРИЯ ИНВЕСТМЪНТ АД</v>
      </c>
      <c r="B343" s="424" t="str">
        <f t="shared" si="25"/>
        <v>200741300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ОПОРТЮНИТИ БЪЛГАРИЯ ИНВЕСТМЪНТ АД</v>
      </c>
      <c r="B344" s="424" t="str">
        <f t="shared" si="25"/>
        <v>200741300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ОПОРТЮНИТИ БЪЛГАРИЯ ИНВЕСТМЪНТ АД</v>
      </c>
      <c r="B345" s="424" t="str">
        <f t="shared" si="25"/>
        <v>200741300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ОПОРТЮНИТИ БЪЛГАРИЯ ИНВЕСТМЪНТ АД</v>
      </c>
      <c r="B346" s="424" t="str">
        <f t="shared" ref="B346:B409" si="28">pdeBulstat</f>
        <v>200741300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ОПОРТЮНИТИ БЪЛГАРИЯ ИНВЕСТМЪНТ АД</v>
      </c>
      <c r="B347" s="424" t="str">
        <f t="shared" si="28"/>
        <v>200741300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ОПОРТЮНИТИ БЪЛГАРИЯ ИНВЕСТМЪНТ АД</v>
      </c>
      <c r="B348" s="424" t="str">
        <f t="shared" si="28"/>
        <v>200741300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ОПОРТЮНИТИ БЪЛГАРИЯ ИНВЕСТМЪНТ АД</v>
      </c>
      <c r="B349" s="424" t="str">
        <f t="shared" si="28"/>
        <v>200741300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ОПОРТЮНИТИ БЪЛГАРИЯ ИНВЕСТМЪНТ АД</v>
      </c>
      <c r="B350" s="424" t="str">
        <f t="shared" si="28"/>
        <v>200741300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2123</v>
      </c>
    </row>
    <row r="351" spans="1:8">
      <c r="A351" s="424" t="str">
        <f t="shared" si="27"/>
        <v>ОПОРТЮНИТИ БЪЛГАРИЯ ИНВЕСТМЪНТ АД</v>
      </c>
      <c r="B351" s="424" t="str">
        <f t="shared" si="28"/>
        <v>200741300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ОПОРТЮНИТИ БЪЛГАРИЯ ИНВЕСТМЪНТ АД</v>
      </c>
      <c r="B352" s="424" t="str">
        <f t="shared" si="28"/>
        <v>200741300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ОПОРТЮНИТИ БЪЛГАРИЯ ИНВЕСТМЪНТ АД</v>
      </c>
      <c r="B353" s="424" t="str">
        <f t="shared" si="28"/>
        <v>200741300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ОПОРТЮНИТИ БЪЛГАРИЯ ИНВЕСТМЪНТ АД</v>
      </c>
      <c r="B354" s="424" t="str">
        <f t="shared" si="28"/>
        <v>200741300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2123</v>
      </c>
    </row>
    <row r="355" spans="1:8">
      <c r="A355" s="424" t="str">
        <f t="shared" si="27"/>
        <v>ОПОРТЮНИТИ БЪЛГАРИЯ ИНВЕСТМЪНТ АД</v>
      </c>
      <c r="B355" s="424" t="str">
        <f t="shared" si="28"/>
        <v>200741300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383</v>
      </c>
    </row>
    <row r="356" spans="1:8">
      <c r="A356" s="424" t="str">
        <f t="shared" si="27"/>
        <v>ОПОРТЮНИТИ БЪЛГАРИЯ ИНВЕСТМЪНТ АД</v>
      </c>
      <c r="B356" s="424" t="str">
        <f t="shared" si="28"/>
        <v>200741300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ОПОРТЮНИТИ БЪЛГАРИЯ ИНВЕСТМЪНТ АД</v>
      </c>
      <c r="B357" s="424" t="str">
        <f t="shared" si="28"/>
        <v>200741300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ОПОРТЮНИТИ БЪЛГАРИЯ ИНВЕСТМЪНТ АД</v>
      </c>
      <c r="B358" s="424" t="str">
        <f t="shared" si="28"/>
        <v>200741300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ОПОРТЮНИТИ БЪЛГАРИЯ ИНВЕСТМЪНТ АД</v>
      </c>
      <c r="B359" s="424" t="str">
        <f t="shared" si="28"/>
        <v>200741300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ОПОРТЮНИТИ БЪЛГАРИЯ ИНВЕСТМЪНТ АД</v>
      </c>
      <c r="B360" s="424" t="str">
        <f t="shared" si="28"/>
        <v>200741300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ОПОРТЮНИТИ БЪЛГАРИЯ ИНВЕСТМЪНТ АД</v>
      </c>
      <c r="B361" s="424" t="str">
        <f t="shared" si="28"/>
        <v>200741300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ОПОРТЮНИТИ БЪЛГАРИЯ ИНВЕСТМЪНТ АД</v>
      </c>
      <c r="B362" s="424" t="str">
        <f t="shared" si="28"/>
        <v>200741300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ОПОРТЮНИТИ БЪЛГАРИЯ ИНВЕСТМЪНТ АД</v>
      </c>
      <c r="B363" s="424" t="str">
        <f t="shared" si="28"/>
        <v>200741300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ОПОРТЮНИТИ БЪЛГАРИЯ ИНВЕСТМЪНТ АД</v>
      </c>
      <c r="B364" s="424" t="str">
        <f t="shared" si="28"/>
        <v>200741300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ОПОРТЮНИТИ БЪЛГАРИЯ ИНВЕСТМЪНТ АД</v>
      </c>
      <c r="B365" s="424" t="str">
        <f t="shared" si="28"/>
        <v>200741300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ОПОРТЮНИТИ БЪЛГАРИЯ ИНВЕСТМЪНТ АД</v>
      </c>
      <c r="B366" s="424" t="str">
        <f t="shared" si="28"/>
        <v>200741300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ОПОРТЮНИТИ БЪЛГАРИЯ ИНВЕСТМЪНТ АД</v>
      </c>
      <c r="B367" s="424" t="str">
        <f t="shared" si="28"/>
        <v>200741300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ОПОРТЮНИТИ БЪЛГАРИЯ ИНВЕСТМЪНТ АД</v>
      </c>
      <c r="B368" s="424" t="str">
        <f t="shared" si="28"/>
        <v>200741300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2506</v>
      </c>
    </row>
    <row r="369" spans="1:8">
      <c r="A369" s="424" t="str">
        <f t="shared" si="27"/>
        <v>ОПОРТЮНИТИ БЪЛГАРИЯ ИНВЕСТМЪНТ АД</v>
      </c>
      <c r="B369" s="424" t="str">
        <f t="shared" si="28"/>
        <v>200741300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ОПОРТЮНИТИ БЪЛГАРИЯ ИНВЕСТМЪНТ АД</v>
      </c>
      <c r="B370" s="424" t="str">
        <f t="shared" si="28"/>
        <v>200741300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ОПОРТЮНИТИ БЪЛГАРИЯ ИНВЕСТМЪНТ АД</v>
      </c>
      <c r="B371" s="424" t="str">
        <f t="shared" si="28"/>
        <v>200741300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2506</v>
      </c>
    </row>
    <row r="372" spans="1:8">
      <c r="A372" s="424" t="str">
        <f t="shared" si="27"/>
        <v>ОПОРТЮНИТИ БЪЛГАРИЯ ИНВЕСТМЪНТ АД</v>
      </c>
      <c r="B372" s="424" t="str">
        <f t="shared" si="28"/>
        <v>200741300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ОПОРТЮНИТИ БЪЛГАРИЯ ИНВЕСТМЪНТ АД</v>
      </c>
      <c r="B373" s="424" t="str">
        <f t="shared" si="28"/>
        <v>200741300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ОПОРТЮНИТИ БЪЛГАРИЯ ИНВЕСТМЪНТ АД</v>
      </c>
      <c r="B374" s="424" t="str">
        <f t="shared" si="28"/>
        <v>200741300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ОПОРТЮНИТИ БЪЛГАРИЯ ИНВЕСТМЪНТ АД</v>
      </c>
      <c r="B375" s="424" t="str">
        <f t="shared" si="28"/>
        <v>200741300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ОПОРТЮНИТИ БЪЛГАРИЯ ИНВЕСТМЪНТ АД</v>
      </c>
      <c r="B376" s="424" t="str">
        <f t="shared" si="28"/>
        <v>200741300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ОПОРТЮНИТИ БЪЛГАРИЯ ИНВЕСТМЪНТ АД</v>
      </c>
      <c r="B377" s="424" t="str">
        <f t="shared" si="28"/>
        <v>200741300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ОПОРТЮНИТИ БЪЛГАРИЯ ИНВЕСТМЪНТ АД</v>
      </c>
      <c r="B378" s="424" t="str">
        <f t="shared" si="28"/>
        <v>200741300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ОПОРТЮНИТИ БЪЛГАРИЯ ИНВЕСТМЪНТ АД</v>
      </c>
      <c r="B379" s="424" t="str">
        <f t="shared" si="28"/>
        <v>200741300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ОПОРТЮНИТИ БЪЛГАРИЯ ИНВЕСТМЪНТ АД</v>
      </c>
      <c r="B380" s="424" t="str">
        <f t="shared" si="28"/>
        <v>200741300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ОПОРТЮНИТИ БЪЛГАРИЯ ИНВЕСТМЪНТ АД</v>
      </c>
      <c r="B381" s="424" t="str">
        <f t="shared" si="28"/>
        <v>200741300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ОПОРТЮНИТИ БЪЛГАРИЯ ИНВЕСТМЪНТ АД</v>
      </c>
      <c r="B382" s="424" t="str">
        <f t="shared" si="28"/>
        <v>200741300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ОПОРТЮНИТИ БЪЛГАРИЯ ИНВЕСТМЪНТ АД</v>
      </c>
      <c r="B383" s="424" t="str">
        <f t="shared" si="28"/>
        <v>200741300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ОПОРТЮНИТИ БЪЛГАРИЯ ИНВЕСТМЪНТ АД</v>
      </c>
      <c r="B384" s="424" t="str">
        <f t="shared" si="28"/>
        <v>200741300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ОПОРТЮНИТИ БЪЛГАРИЯ ИНВЕСТМЪНТ АД</v>
      </c>
      <c r="B385" s="424" t="str">
        <f t="shared" si="28"/>
        <v>200741300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ОПОРТЮНИТИ БЪЛГАРИЯ ИНВЕСТМЪНТ АД</v>
      </c>
      <c r="B386" s="424" t="str">
        <f t="shared" si="28"/>
        <v>200741300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ОПОРТЮНИТИ БЪЛГАРИЯ ИНВЕСТМЪНТ АД</v>
      </c>
      <c r="B387" s="424" t="str">
        <f t="shared" si="28"/>
        <v>200741300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ОПОРТЮНИТИ БЪЛГАРИЯ ИНВЕСТМЪНТ АД</v>
      </c>
      <c r="B388" s="424" t="str">
        <f t="shared" si="28"/>
        <v>200741300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ОПОРТЮНИТИ БЪЛГАРИЯ ИНВЕСТМЪНТ АД</v>
      </c>
      <c r="B389" s="424" t="str">
        <f t="shared" si="28"/>
        <v>200741300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ОПОРТЮНИТИ БЪЛГАРИЯ ИНВЕСТМЪНТ АД</v>
      </c>
      <c r="B390" s="424" t="str">
        <f t="shared" si="28"/>
        <v>200741300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ОПОРТЮНИТИ БЪЛГАРИЯ ИНВЕСТМЪНТ АД</v>
      </c>
      <c r="B391" s="424" t="str">
        <f t="shared" si="28"/>
        <v>200741300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ОПОРТЮНИТИ БЪЛГАРИЯ ИНВЕСТМЪНТ АД</v>
      </c>
      <c r="B392" s="424" t="str">
        <f t="shared" si="28"/>
        <v>200741300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ОПОРТЮНИТИ БЪЛГАРИЯ ИНВЕСТМЪНТ АД</v>
      </c>
      <c r="B393" s="424" t="str">
        <f t="shared" si="28"/>
        <v>200741300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ОПОРТЮНИТИ БЪЛГАРИЯ ИНВЕСТМЪНТ АД</v>
      </c>
      <c r="B394" s="424" t="str">
        <f t="shared" si="28"/>
        <v>200741300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ОПОРТЮНИТИ БЪЛГАРИЯ ИНВЕСТМЪНТ АД</v>
      </c>
      <c r="B395" s="424" t="str">
        <f t="shared" si="28"/>
        <v>200741300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ОПОРТЮНИТИ БЪЛГАРИЯ ИНВЕСТМЪНТ АД</v>
      </c>
      <c r="B396" s="424" t="str">
        <f t="shared" si="28"/>
        <v>200741300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ОПОРТЮНИТИ БЪЛГАРИЯ ИНВЕСТМЪНТ АД</v>
      </c>
      <c r="B397" s="424" t="str">
        <f t="shared" si="28"/>
        <v>200741300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ОПОРТЮНИТИ БЪЛГАРИЯ ИНВЕСТМЪНТ АД</v>
      </c>
      <c r="B398" s="424" t="str">
        <f t="shared" si="28"/>
        <v>200741300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ОПОРТЮНИТИ БЪЛГАРИЯ ИНВЕСТМЪНТ АД</v>
      </c>
      <c r="B399" s="424" t="str">
        <f t="shared" si="28"/>
        <v>200741300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ОПОРТЮНИТИ БЪЛГАРИЯ ИНВЕСТМЪНТ АД</v>
      </c>
      <c r="B400" s="424" t="str">
        <f t="shared" si="28"/>
        <v>200741300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ОПОРТЮНИТИ БЪЛГАРИЯ ИНВЕСТМЪНТ АД</v>
      </c>
      <c r="B401" s="424" t="str">
        <f t="shared" si="28"/>
        <v>200741300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ОПОРТЮНИТИ БЪЛГАРИЯ ИНВЕСТМЪНТ АД</v>
      </c>
      <c r="B402" s="424" t="str">
        <f t="shared" si="28"/>
        <v>200741300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ОПОРТЮНИТИ БЪЛГАРИЯ ИНВЕСТМЪНТ АД</v>
      </c>
      <c r="B403" s="424" t="str">
        <f t="shared" si="28"/>
        <v>200741300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ОПОРТЮНИТИ БЪЛГАРИЯ ИНВЕСТМЪНТ АД</v>
      </c>
      <c r="B404" s="424" t="str">
        <f t="shared" si="28"/>
        <v>200741300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ОПОРТЮНИТИ БЪЛГАРИЯ ИНВЕСТМЪНТ АД</v>
      </c>
      <c r="B405" s="424" t="str">
        <f t="shared" si="28"/>
        <v>200741300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ОПОРТЮНИТИ БЪЛГАРИЯ ИНВЕСТМЪНТ АД</v>
      </c>
      <c r="B406" s="424" t="str">
        <f t="shared" si="28"/>
        <v>200741300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ОПОРТЮНИТИ БЪЛГАРИЯ ИНВЕСТМЪНТ АД</v>
      </c>
      <c r="B407" s="424" t="str">
        <f t="shared" si="28"/>
        <v>200741300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ОПОРТЮНИТИ БЪЛГАРИЯ ИНВЕСТМЪНТ АД</v>
      </c>
      <c r="B408" s="424" t="str">
        <f t="shared" si="28"/>
        <v>200741300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ОПОРТЮНИТИ БЪЛГАРИЯ ИНВЕСТМЪНТ АД</v>
      </c>
      <c r="B409" s="424" t="str">
        <f t="shared" si="28"/>
        <v>200741300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ОПОРТЮНИТИ БЪЛГАРИЯ ИНВЕСТМЪНТ АД</v>
      </c>
      <c r="B410" s="424" t="str">
        <f t="shared" ref="B410:B459" si="31">pdeBulstat</f>
        <v>200741300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ОПОРТЮНИТИ БЪЛГАРИЯ ИНВЕСТМЪНТ АД</v>
      </c>
      <c r="B411" s="424" t="str">
        <f t="shared" si="31"/>
        <v>200741300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ОПОРТЮНИТИ БЪЛГАРИЯ ИНВЕСТМЪНТ АД</v>
      </c>
      <c r="B412" s="424" t="str">
        <f t="shared" si="31"/>
        <v>200741300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ОПОРТЮНИТИ БЪЛГАРИЯ ИНВЕСТМЪНТ АД</v>
      </c>
      <c r="B413" s="424" t="str">
        <f t="shared" si="31"/>
        <v>200741300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ОПОРТЮНИТИ БЪЛГАРИЯ ИНВЕСТМЪНТ АД</v>
      </c>
      <c r="B414" s="424" t="str">
        <f t="shared" si="31"/>
        <v>200741300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ОПОРТЮНИТИ БЪЛГАРИЯ ИНВЕСТМЪНТ АД</v>
      </c>
      <c r="B415" s="424" t="str">
        <f t="shared" si="31"/>
        <v>200741300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ОПОРТЮНИТИ БЪЛГАРИЯ ИНВЕСТМЪНТ АД</v>
      </c>
      <c r="B416" s="424" t="str">
        <f t="shared" si="31"/>
        <v>200741300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9664</v>
      </c>
    </row>
    <row r="417" spans="1:8">
      <c r="A417" s="424" t="str">
        <f t="shared" si="30"/>
        <v>ОПОРТЮНИТИ БЪЛГАРИЯ ИНВЕСТМЪНТ АД</v>
      </c>
      <c r="B417" s="424" t="str">
        <f t="shared" si="31"/>
        <v>200741300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ОПОРТЮНИТИ БЪЛГАРИЯ ИНВЕСТМЪНТ АД</v>
      </c>
      <c r="B418" s="424" t="str">
        <f t="shared" si="31"/>
        <v>200741300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ОПОРТЮНИТИ БЪЛГАРИЯ ИНВЕСТМЪНТ АД</v>
      </c>
      <c r="B419" s="424" t="str">
        <f t="shared" si="31"/>
        <v>200741300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ОПОРТЮНИТИ БЪЛГАРИЯ ИНВЕСТМЪНТ АД</v>
      </c>
      <c r="B420" s="424" t="str">
        <f t="shared" si="31"/>
        <v>200741300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9664</v>
      </c>
    </row>
    <row r="421" spans="1:8">
      <c r="A421" s="424" t="str">
        <f t="shared" si="30"/>
        <v>ОПОРТЮНИТИ БЪЛГАРИЯ ИНВЕСТМЪНТ АД</v>
      </c>
      <c r="B421" s="424" t="str">
        <f t="shared" si="31"/>
        <v>200741300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383</v>
      </c>
    </row>
    <row r="422" spans="1:8">
      <c r="A422" s="424" t="str">
        <f t="shared" si="30"/>
        <v>ОПОРТЮНИТИ БЪЛГАРИЯ ИНВЕСТМЪНТ АД</v>
      </c>
      <c r="B422" s="424" t="str">
        <f t="shared" si="31"/>
        <v>200741300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ОПОРТЮНИТИ БЪЛГАРИЯ ИНВЕСТМЪНТ АД</v>
      </c>
      <c r="B423" s="424" t="str">
        <f t="shared" si="31"/>
        <v>200741300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ОПОРТЮНИТИ БЪЛГАРИЯ ИНВЕСТМЪНТ АД</v>
      </c>
      <c r="B424" s="424" t="str">
        <f t="shared" si="31"/>
        <v>200741300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ОПОРТЮНИТИ БЪЛГАРИЯ ИНВЕСТМЪНТ АД</v>
      </c>
      <c r="B425" s="424" t="str">
        <f t="shared" si="31"/>
        <v>200741300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ОПОРТЮНИТИ БЪЛГАРИЯ ИНВЕСТМЪНТ АД</v>
      </c>
      <c r="B426" s="424" t="str">
        <f t="shared" si="31"/>
        <v>200741300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ОПОРТЮНИТИ БЪЛГАРИЯ ИНВЕСТМЪНТ АД</v>
      </c>
      <c r="B427" s="424" t="str">
        <f t="shared" si="31"/>
        <v>200741300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ОПОРТЮНИТИ БЪЛГАРИЯ ИНВЕСТМЪНТ АД</v>
      </c>
      <c r="B428" s="424" t="str">
        <f t="shared" si="31"/>
        <v>200741300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ОПОРТЮНИТИ БЪЛГАРИЯ ИНВЕСТМЪНТ АД</v>
      </c>
      <c r="B429" s="424" t="str">
        <f t="shared" si="31"/>
        <v>200741300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ОПОРТЮНИТИ БЪЛГАРИЯ ИНВЕСТМЪНТ АД</v>
      </c>
      <c r="B430" s="424" t="str">
        <f t="shared" si="31"/>
        <v>200741300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ОПОРТЮНИТИ БЪЛГАРИЯ ИНВЕСТМЪНТ АД</v>
      </c>
      <c r="B431" s="424" t="str">
        <f t="shared" si="31"/>
        <v>200741300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ОПОРТЮНИТИ БЪЛГАРИЯ ИНВЕСТМЪНТ АД</v>
      </c>
      <c r="B432" s="424" t="str">
        <f t="shared" si="31"/>
        <v>200741300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ОПОРТЮНИТИ БЪЛГАРИЯ ИНВЕСТМЪНТ АД</v>
      </c>
      <c r="B433" s="424" t="str">
        <f t="shared" si="31"/>
        <v>200741300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ОПОРТЮНИТИ БЪЛГАРИЯ ИНВЕСТМЪНТ АД</v>
      </c>
      <c r="B434" s="424" t="str">
        <f t="shared" si="31"/>
        <v>200741300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10047</v>
      </c>
    </row>
    <row r="435" spans="1:8">
      <c r="A435" s="424" t="str">
        <f t="shared" si="30"/>
        <v>ОПОРТЮНИТИ БЪЛГАРИЯ ИНВЕСТМЪНТ АД</v>
      </c>
      <c r="B435" s="424" t="str">
        <f t="shared" si="31"/>
        <v>200741300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ОПОРТЮНИТИ БЪЛГАРИЯ ИНВЕСТМЪНТ АД</v>
      </c>
      <c r="B436" s="424" t="str">
        <f t="shared" si="31"/>
        <v>200741300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ОПОРТЮНИТИ БЪЛГАРИЯ ИНВЕСТМЪНТ АД</v>
      </c>
      <c r="B437" s="424" t="str">
        <f t="shared" si="31"/>
        <v>200741300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10047</v>
      </c>
    </row>
    <row r="438" spans="1:8">
      <c r="A438" s="424" t="str">
        <f t="shared" si="30"/>
        <v>ОПОРТЮНИТИ БЪЛГАРИЯ ИНВЕСТМЪНТ АД</v>
      </c>
      <c r="B438" s="424" t="str">
        <f t="shared" si="31"/>
        <v>200741300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ОПОРТЮНИТИ БЪЛГАРИЯ ИНВЕСТМЪНТ АД</v>
      </c>
      <c r="B439" s="424" t="str">
        <f t="shared" si="31"/>
        <v>200741300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ОПОРТЮНИТИ БЪЛГАРИЯ ИНВЕСТМЪНТ АД</v>
      </c>
      <c r="B440" s="424" t="str">
        <f t="shared" si="31"/>
        <v>200741300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ОПОРТЮНИТИ БЪЛГАРИЯ ИНВЕСТМЪНТ АД</v>
      </c>
      <c r="B441" s="424" t="str">
        <f t="shared" si="31"/>
        <v>200741300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ОПОРТЮНИТИ БЪЛГАРИЯ ИНВЕСТМЪНТ АД</v>
      </c>
      <c r="B442" s="424" t="str">
        <f t="shared" si="31"/>
        <v>200741300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ОПОРТЮНИТИ БЪЛГАРИЯ ИНВЕСТМЪНТ АД</v>
      </c>
      <c r="B443" s="424" t="str">
        <f t="shared" si="31"/>
        <v>200741300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ОПОРТЮНИТИ БЪЛГАРИЯ ИНВЕСТМЪНТ АД</v>
      </c>
      <c r="B444" s="424" t="str">
        <f t="shared" si="31"/>
        <v>200741300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ОПОРТЮНИТИ БЪЛГАРИЯ ИНВЕСТМЪНТ АД</v>
      </c>
      <c r="B445" s="424" t="str">
        <f t="shared" si="31"/>
        <v>200741300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ОПОРТЮНИТИ БЪЛГАРИЯ ИНВЕСТМЪНТ АД</v>
      </c>
      <c r="B446" s="424" t="str">
        <f t="shared" si="31"/>
        <v>200741300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ОПОРТЮНИТИ БЪЛГАРИЯ ИНВЕСТМЪНТ АД</v>
      </c>
      <c r="B447" s="424" t="str">
        <f t="shared" si="31"/>
        <v>200741300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ОПОРТЮНИТИ БЪЛГАРИЯ ИНВЕСТМЪНТ АД</v>
      </c>
      <c r="B448" s="424" t="str">
        <f t="shared" si="31"/>
        <v>200741300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ОПОРТЮНИТИ БЪЛГАРИЯ ИНВЕСТМЪНТ АД</v>
      </c>
      <c r="B449" s="424" t="str">
        <f t="shared" si="31"/>
        <v>200741300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ОПОРТЮНИТИ БЪЛГАРИЯ ИНВЕСТМЪНТ АД</v>
      </c>
      <c r="B450" s="424" t="str">
        <f t="shared" si="31"/>
        <v>200741300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ОПОРТЮНИТИ БЪЛГАРИЯ ИНВЕСТМЪНТ АД</v>
      </c>
      <c r="B451" s="424" t="str">
        <f t="shared" si="31"/>
        <v>200741300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ОПОРТЮНИТИ БЪЛГАРИЯ ИНВЕСТМЪНТ АД</v>
      </c>
      <c r="B452" s="424" t="str">
        <f t="shared" si="31"/>
        <v>200741300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ОПОРТЮНИТИ БЪЛГАРИЯ ИНВЕСТМЪНТ АД</v>
      </c>
      <c r="B453" s="424" t="str">
        <f t="shared" si="31"/>
        <v>200741300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ОПОРТЮНИТИ БЪЛГАРИЯ ИНВЕСТМЪНТ АД</v>
      </c>
      <c r="B454" s="424" t="str">
        <f t="shared" si="31"/>
        <v>200741300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ОПОРТЮНИТИ БЪЛГАРИЯ ИНВЕСТМЪНТ АД</v>
      </c>
      <c r="B455" s="424" t="str">
        <f t="shared" si="31"/>
        <v>200741300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ОПОРТЮНИТИ БЪЛГАРИЯ ИНВЕСТМЪНТ АД</v>
      </c>
      <c r="B456" s="424" t="str">
        <f t="shared" si="31"/>
        <v>200741300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ОПОРТЮНИТИ БЪЛГАРИЯ ИНВЕСТМЪНТ АД</v>
      </c>
      <c r="B457" s="424" t="str">
        <f t="shared" si="31"/>
        <v>200741300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ОПОРТЮНИТИ БЪЛГАРИЯ ИНВЕСТМЪНТ АД</v>
      </c>
      <c r="B458" s="424" t="str">
        <f t="shared" si="31"/>
        <v>200741300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ОПОРТЮНИТИ БЪЛГАРИЯ ИНВЕСТМЪНТ АД</v>
      </c>
      <c r="B459" s="424" t="str">
        <f t="shared" si="31"/>
        <v>200741300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48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>ОПОРТЮНИТИ БЪЛГАРИЯ ИНВЕСТМЪНТ АД</v>
      </c>
      <c r="B461" s="424" t="str">
        <f t="shared" ref="B461:B524" si="34">pdeBulstat</f>
        <v>200741300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>ОПОРТЮНИТИ БЪЛГАРИЯ ИНВЕСТМЪНТ АД</v>
      </c>
      <c r="B462" s="424" t="str">
        <f t="shared" si="34"/>
        <v>200741300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>ОПОРТЮНИТИ БЪЛГАРИЯ ИНВЕСТМЪНТ АД</v>
      </c>
      <c r="B463" s="424" t="str">
        <f t="shared" si="34"/>
        <v>200741300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>ОПОРТЮНИТИ БЪЛГАРИЯ ИНВЕСТМЪНТ АД</v>
      </c>
      <c r="B464" s="424" t="str">
        <f t="shared" si="34"/>
        <v>200741300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>ОПОРТЮНИТИ БЪЛГАРИЯ ИНВЕСТМЪНТ АД</v>
      </c>
      <c r="B465" s="424" t="str">
        <f t="shared" si="34"/>
        <v>200741300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>ОПОРТЮНИТИ БЪЛГАРИЯ ИНВЕСТМЪНТ АД</v>
      </c>
      <c r="B466" s="424" t="str">
        <f t="shared" si="34"/>
        <v>200741300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>ОПОРТЮНИТИ БЪЛГАРИЯ ИНВЕСТМЪНТ АД</v>
      </c>
      <c r="B467" s="424" t="str">
        <f t="shared" si="34"/>
        <v>200741300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>ОПОРТЮНИТИ БЪЛГАРИЯ ИНВЕСТМЪНТ АД</v>
      </c>
      <c r="B468" s="424" t="str">
        <f t="shared" si="34"/>
        <v>200741300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>ОПОРТЮНИТИ БЪЛГАРИЯ ИНВЕСТМЪНТ АД</v>
      </c>
      <c r="B469" s="424" t="str">
        <f t="shared" si="34"/>
        <v>200741300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>ОПОРТЮНИТИ БЪЛГАРИЯ ИНВЕСТМЪНТ АД</v>
      </c>
      <c r="B470" s="424" t="str">
        <f t="shared" si="34"/>
        <v>200741300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>ОПОРТЮНИТИ БЪЛГАРИЯ ИНВЕСТМЪНТ АД</v>
      </c>
      <c r="B471" s="424" t="str">
        <f t="shared" si="34"/>
        <v>200741300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>ОПОРТЮНИТИ БЪЛГАРИЯ ИНВЕСТМЪНТ АД</v>
      </c>
      <c r="B472" s="424" t="str">
        <f t="shared" si="34"/>
        <v>200741300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>ОПОРТЮНИТИ БЪЛГАРИЯ ИНВЕСТМЪНТ АД</v>
      </c>
      <c r="B473" s="424" t="str">
        <f t="shared" si="34"/>
        <v>200741300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>ОПОРТЮНИТИ БЪЛГАРИЯ ИНВЕСТМЪНТ АД</v>
      </c>
      <c r="B474" s="424" t="str">
        <f t="shared" si="34"/>
        <v>200741300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>ОПОРТЮНИТИ БЪЛГАРИЯ ИНВЕСТМЪНТ АД</v>
      </c>
      <c r="B475" s="424" t="str">
        <f t="shared" si="34"/>
        <v>200741300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>ОПОРТЮНИТИ БЪЛГАРИЯ ИНВЕСТМЪНТ АД</v>
      </c>
      <c r="B476" s="424" t="str">
        <f t="shared" si="34"/>
        <v>200741300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>ОПОРТЮНИТИ БЪЛГАРИЯ ИНВЕСТМЪНТ АД</v>
      </c>
      <c r="B477" s="424" t="str">
        <f t="shared" si="34"/>
        <v>200741300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>ОПОРТЮНИТИ БЪЛГАРИЯ ИНВЕСТМЪНТ АД</v>
      </c>
      <c r="B478" s="424" t="str">
        <f t="shared" si="34"/>
        <v>200741300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ОПОРТЮНИТИ БЪЛГАРИЯ ИНВЕСТМЪНТ АД</v>
      </c>
      <c r="B479" s="424" t="str">
        <f t="shared" si="34"/>
        <v>200741300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ОПОРТЮНИТИ БЪЛГАРИЯ ИНВЕСТМЪНТ АД</v>
      </c>
      <c r="B480" s="424" t="str">
        <f t="shared" si="34"/>
        <v>200741300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ОПОРТЮНИТИ БЪЛГАРИЯ ИНВЕСТМЪНТ АД</v>
      </c>
      <c r="B481" s="424" t="str">
        <f t="shared" si="34"/>
        <v>200741300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ОПОРТЮНИТИ БЪЛГАРИЯ ИНВЕСТМЪНТ АД</v>
      </c>
      <c r="B482" s="424" t="str">
        <f t="shared" si="34"/>
        <v>200741300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>ОПОРТЮНИТИ БЪЛГАРИЯ ИНВЕСТМЪНТ АД</v>
      </c>
      <c r="B483" s="424" t="str">
        <f t="shared" si="34"/>
        <v>200741300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ОПОРТЮНИТИ БЪЛГАРИЯ ИНВЕСТМЪНТ АД</v>
      </c>
      <c r="B484" s="424" t="str">
        <f t="shared" si="34"/>
        <v>200741300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>ОПОРТЮНИТИ БЪЛГАРИЯ ИНВЕСТМЪНТ АД</v>
      </c>
      <c r="B485" s="424" t="str">
        <f t="shared" si="34"/>
        <v>200741300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>ОПОРТЮНИТИ БЪЛГАРИЯ ИНВЕСТМЪНТ АД</v>
      </c>
      <c r="B486" s="424" t="str">
        <f t="shared" si="34"/>
        <v>200741300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>ОПОРТЮНИТИ БЪЛГАРИЯ ИНВЕСТМЪНТ АД</v>
      </c>
      <c r="B487" s="424" t="str">
        <f t="shared" si="34"/>
        <v>200741300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>ОПОРТЮНИТИ БЪЛГАРИЯ ИНВЕСТМЪНТ АД</v>
      </c>
      <c r="B488" s="424" t="str">
        <f t="shared" si="34"/>
        <v>200741300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>ОПОРТЮНИТИ БЪЛГАРИЯ ИНВЕСТМЪНТ АД</v>
      </c>
      <c r="B489" s="424" t="str">
        <f t="shared" si="34"/>
        <v>200741300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>ОПОРТЮНИТИ БЪЛГАРИЯ ИНВЕСТМЪНТ АД</v>
      </c>
      <c r="B490" s="424" t="str">
        <f t="shared" si="34"/>
        <v>200741300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>ОПОРТЮНИТИ БЪЛГАРИЯ ИНВЕСТМЪНТ АД</v>
      </c>
      <c r="B491" s="424" t="str">
        <f t="shared" si="34"/>
        <v>200741300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>ОПОРТЮНИТИ БЪЛГАРИЯ ИНВЕСТМЪНТ АД</v>
      </c>
      <c r="B492" s="424" t="str">
        <f t="shared" si="34"/>
        <v>200741300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>ОПОРТЮНИТИ БЪЛГАРИЯ ИНВЕСТМЪНТ АД</v>
      </c>
      <c r="B493" s="424" t="str">
        <f t="shared" si="34"/>
        <v>200741300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>ОПОРТЮНИТИ БЪЛГАРИЯ ИНВЕСТМЪНТ АД</v>
      </c>
      <c r="B494" s="424" t="str">
        <f t="shared" si="34"/>
        <v>200741300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>ОПОРТЮНИТИ БЪЛГАРИЯ ИНВЕСТМЪНТ АД</v>
      </c>
      <c r="B495" s="424" t="str">
        <f t="shared" si="34"/>
        <v>200741300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>ОПОРТЮНИТИ БЪЛГАРИЯ ИНВЕСТМЪНТ АД</v>
      </c>
      <c r="B496" s="424" t="str">
        <f t="shared" si="34"/>
        <v>200741300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>ОПОРТЮНИТИ БЪЛГАРИЯ ИНВЕСТМЪНТ АД</v>
      </c>
      <c r="B497" s="424" t="str">
        <f t="shared" si="34"/>
        <v>200741300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>ОПОРТЮНИТИ БЪЛГАРИЯ ИНВЕСТМЪНТ АД</v>
      </c>
      <c r="B498" s="424" t="str">
        <f t="shared" si="34"/>
        <v>200741300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>ОПОРТЮНИТИ БЪЛГАРИЯ ИНВЕСТМЪНТ АД</v>
      </c>
      <c r="B499" s="424" t="str">
        <f t="shared" si="34"/>
        <v>200741300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>ОПОРТЮНИТИ БЪЛГАРИЯ ИНВЕСТМЪНТ АД</v>
      </c>
      <c r="B500" s="424" t="str">
        <f t="shared" si="34"/>
        <v>200741300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>ОПОРТЮНИТИ БЪЛГАРИЯ ИНВЕСТМЪНТ АД</v>
      </c>
      <c r="B501" s="424" t="str">
        <f t="shared" si="34"/>
        <v>200741300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>ОПОРТЮНИТИ БЪЛГАРИЯ ИНВЕСТМЪНТ АД</v>
      </c>
      <c r="B502" s="424" t="str">
        <f t="shared" si="34"/>
        <v>200741300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>ОПОРТЮНИТИ БЪЛГАРИЯ ИНВЕСТМЪНТ АД</v>
      </c>
      <c r="B503" s="424" t="str">
        <f t="shared" si="34"/>
        <v>200741300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>ОПОРТЮНИТИ БЪЛГАРИЯ ИНВЕСТМЪНТ АД</v>
      </c>
      <c r="B504" s="424" t="str">
        <f t="shared" si="34"/>
        <v>200741300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>ОПОРТЮНИТИ БЪЛГАРИЯ ИНВЕСТМЪНТ АД</v>
      </c>
      <c r="B505" s="424" t="str">
        <f t="shared" si="34"/>
        <v>200741300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>ОПОРТЮНИТИ БЪЛГАРИЯ ИНВЕСТМЪНТ АД</v>
      </c>
      <c r="B506" s="424" t="str">
        <f t="shared" si="34"/>
        <v>200741300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>ОПОРТЮНИТИ БЪЛГАРИЯ ИНВЕСТМЪНТ АД</v>
      </c>
      <c r="B507" s="424" t="str">
        <f t="shared" si="34"/>
        <v>200741300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>ОПОРТЮНИТИ БЪЛГАРИЯ ИНВЕСТМЪНТ АД</v>
      </c>
      <c r="B508" s="424" t="str">
        <f t="shared" si="34"/>
        <v>200741300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ОПОРТЮНИТИ БЪЛГАРИЯ ИНВЕСТМЪНТ АД</v>
      </c>
      <c r="B509" s="424" t="str">
        <f t="shared" si="34"/>
        <v>200741300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ОПОРТЮНИТИ БЪЛГАРИЯ ИНВЕСТМЪНТ АД</v>
      </c>
      <c r="B510" s="424" t="str">
        <f t="shared" si="34"/>
        <v>200741300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ОПОРТЮНИТИ БЪЛГАРИЯ ИНВЕСТМЪНТ АД</v>
      </c>
      <c r="B511" s="424" t="str">
        <f t="shared" si="34"/>
        <v>200741300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ОПОРТЮНИТИ БЪЛГАРИЯ ИНВЕСТМЪНТ АД</v>
      </c>
      <c r="B512" s="424" t="str">
        <f t="shared" si="34"/>
        <v>200741300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>ОПОРТЮНИТИ БЪЛГАРИЯ ИНВЕСТМЪНТ АД</v>
      </c>
      <c r="B513" s="424" t="str">
        <f t="shared" si="34"/>
        <v>200741300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ОПОРТЮНИТИ БЪЛГАРИЯ ИНВЕСТМЪНТ АД</v>
      </c>
      <c r="B514" s="424" t="str">
        <f t="shared" si="34"/>
        <v>200741300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>ОПОРТЮНИТИ БЪЛГАРИЯ ИНВЕСТМЪНТ АД</v>
      </c>
      <c r="B515" s="424" t="str">
        <f t="shared" si="34"/>
        <v>200741300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>ОПОРТЮНИТИ БЪЛГАРИЯ ИНВЕСТМЪНТ АД</v>
      </c>
      <c r="B516" s="424" t="str">
        <f t="shared" si="34"/>
        <v>200741300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>ОПОРТЮНИТИ БЪЛГАРИЯ ИНВЕСТМЪНТ АД</v>
      </c>
      <c r="B517" s="424" t="str">
        <f t="shared" si="34"/>
        <v>200741300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>ОПОРТЮНИТИ БЪЛГАРИЯ ИНВЕСТМЪНТ АД</v>
      </c>
      <c r="B518" s="424" t="str">
        <f t="shared" si="34"/>
        <v>200741300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>ОПОРТЮНИТИ БЪЛГАРИЯ ИНВЕСТМЪНТ АД</v>
      </c>
      <c r="B519" s="424" t="str">
        <f t="shared" si="34"/>
        <v>200741300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>ОПОРТЮНИТИ БЪЛГАРИЯ ИНВЕСТМЪНТ АД</v>
      </c>
      <c r="B520" s="424" t="str">
        <f t="shared" si="34"/>
        <v>200741300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>ОПОРТЮНИТИ БЪЛГАРИЯ ИНВЕСТМЪНТ АД</v>
      </c>
      <c r="B521" s="424" t="str">
        <f t="shared" si="34"/>
        <v>200741300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>ОПОРТЮНИТИ БЪЛГАРИЯ ИНВЕСТМЪНТ АД</v>
      </c>
      <c r="B522" s="424" t="str">
        <f t="shared" si="34"/>
        <v>200741300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>ОПОРТЮНИТИ БЪЛГАРИЯ ИНВЕСТМЪНТ АД</v>
      </c>
      <c r="B523" s="424" t="str">
        <f t="shared" si="34"/>
        <v>200741300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>ОПОРТЮНИТИ БЪЛГАРИЯ ИНВЕСТМЪНТ АД</v>
      </c>
      <c r="B524" s="424" t="str">
        <f t="shared" si="34"/>
        <v>200741300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>ОПОРТЮНИТИ БЪЛГАРИЯ ИНВЕСТМЪНТ АД</v>
      </c>
      <c r="B525" s="424" t="str">
        <f t="shared" ref="B525:B588" si="37">pdeBulstat</f>
        <v>200741300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>ОПОРТЮНИТИ БЪЛГАРИЯ ИНВЕСТМЪНТ АД</v>
      </c>
      <c r="B526" s="424" t="str">
        <f t="shared" si="37"/>
        <v>200741300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>ОПОРТЮНИТИ БЪЛГАРИЯ ИНВЕСТМЪНТ АД</v>
      </c>
      <c r="B527" s="424" t="str">
        <f t="shared" si="37"/>
        <v>200741300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>ОПОРТЮНИТИ БЪЛГАРИЯ ИНВЕСТМЪНТ АД</v>
      </c>
      <c r="B528" s="424" t="str">
        <f t="shared" si="37"/>
        <v>200741300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>ОПОРТЮНИТИ БЪЛГАРИЯ ИНВЕСТМЪНТ АД</v>
      </c>
      <c r="B529" s="424" t="str">
        <f t="shared" si="37"/>
        <v>200741300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>ОПОРТЮНИТИ БЪЛГАРИЯ ИНВЕСТМЪНТ АД</v>
      </c>
      <c r="B530" s="424" t="str">
        <f t="shared" si="37"/>
        <v>200741300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>ОПОРТЮНИТИ БЪЛГАРИЯ ИНВЕСТМЪНТ АД</v>
      </c>
      <c r="B531" s="424" t="str">
        <f t="shared" si="37"/>
        <v>200741300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>ОПОРТЮНИТИ БЪЛГАРИЯ ИНВЕСТМЪНТ АД</v>
      </c>
      <c r="B532" s="424" t="str">
        <f t="shared" si="37"/>
        <v>200741300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>ОПОРТЮНИТИ БЪЛГАРИЯ ИНВЕСТМЪНТ АД</v>
      </c>
      <c r="B533" s="424" t="str">
        <f t="shared" si="37"/>
        <v>200741300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>ОПОРТЮНИТИ БЪЛГАРИЯ ИНВЕСТМЪНТ АД</v>
      </c>
      <c r="B534" s="424" t="str">
        <f t="shared" si="37"/>
        <v>200741300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>ОПОРТЮНИТИ БЪЛГАРИЯ ИНВЕСТМЪНТ АД</v>
      </c>
      <c r="B535" s="424" t="str">
        <f t="shared" si="37"/>
        <v>200741300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>ОПОРТЮНИТИ БЪЛГАРИЯ ИНВЕСТМЪНТ АД</v>
      </c>
      <c r="B536" s="424" t="str">
        <f t="shared" si="37"/>
        <v>200741300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>ОПОРТЮНИТИ БЪЛГАРИЯ ИНВЕСТМЪНТ АД</v>
      </c>
      <c r="B537" s="424" t="str">
        <f t="shared" si="37"/>
        <v>200741300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>ОПОРТЮНИТИ БЪЛГАРИЯ ИНВЕСТМЪНТ АД</v>
      </c>
      <c r="B538" s="424" t="str">
        <f t="shared" si="37"/>
        <v>200741300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ОПОРТЮНИТИ БЪЛГАРИЯ ИНВЕСТМЪНТ АД</v>
      </c>
      <c r="B539" s="424" t="str">
        <f t="shared" si="37"/>
        <v>200741300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ОПОРТЮНИТИ БЪЛГАРИЯ ИНВЕСТМЪНТ АД</v>
      </c>
      <c r="B540" s="424" t="str">
        <f t="shared" si="37"/>
        <v>200741300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ОПОРТЮНИТИ БЪЛГАРИЯ ИНВЕСТМЪНТ АД</v>
      </c>
      <c r="B541" s="424" t="str">
        <f t="shared" si="37"/>
        <v>200741300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ОПОРТЮНИТИ БЪЛГАРИЯ ИНВЕСТМЪНТ АД</v>
      </c>
      <c r="B542" s="424" t="str">
        <f t="shared" si="37"/>
        <v>200741300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>ОПОРТЮНИТИ БЪЛГАРИЯ ИНВЕСТМЪНТ АД</v>
      </c>
      <c r="B543" s="424" t="str">
        <f t="shared" si="37"/>
        <v>200741300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ОПОРТЮНИТИ БЪЛГАРИЯ ИНВЕСТМЪНТ АД</v>
      </c>
      <c r="B544" s="424" t="str">
        <f t="shared" si="37"/>
        <v>200741300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>ОПОРТЮНИТИ БЪЛГАРИЯ ИНВЕСТМЪНТ АД</v>
      </c>
      <c r="B545" s="424" t="str">
        <f t="shared" si="37"/>
        <v>200741300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>ОПОРТЮНИТИ БЪЛГАРИЯ ИНВЕСТМЪНТ АД</v>
      </c>
      <c r="B546" s="424" t="str">
        <f t="shared" si="37"/>
        <v>200741300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>ОПОРТЮНИТИ БЪЛГАРИЯ ИНВЕСТМЪНТ АД</v>
      </c>
      <c r="B547" s="424" t="str">
        <f t="shared" si="37"/>
        <v>200741300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>ОПОРТЮНИТИ БЪЛГАРИЯ ИНВЕСТМЪНТ АД</v>
      </c>
      <c r="B548" s="424" t="str">
        <f t="shared" si="37"/>
        <v>200741300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>ОПОРТЮНИТИ БЪЛГАРИЯ ИНВЕСТМЪНТ АД</v>
      </c>
      <c r="B549" s="424" t="str">
        <f t="shared" si="37"/>
        <v>200741300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>ОПОРТЮНИТИ БЪЛГАРИЯ ИНВЕСТМЪНТ АД</v>
      </c>
      <c r="B550" s="424" t="str">
        <f t="shared" si="37"/>
        <v>200741300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>ОПОРТЮНИТИ БЪЛГАРИЯ ИНВЕСТМЪНТ АД</v>
      </c>
      <c r="B551" s="424" t="str">
        <f t="shared" si="37"/>
        <v>200741300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>ОПОРТЮНИТИ БЪЛГАРИЯ ИНВЕСТМЪНТ АД</v>
      </c>
      <c r="B552" s="424" t="str">
        <f t="shared" si="37"/>
        <v>200741300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>ОПОРТЮНИТИ БЪЛГАРИЯ ИНВЕСТМЪНТ АД</v>
      </c>
      <c r="B553" s="424" t="str">
        <f t="shared" si="37"/>
        <v>200741300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>ОПОРТЮНИТИ БЪЛГАРИЯ ИНВЕСТМЪНТ АД</v>
      </c>
      <c r="B554" s="424" t="str">
        <f t="shared" si="37"/>
        <v>200741300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>ОПОРТЮНИТИ БЪЛГАРИЯ ИНВЕСТМЪНТ АД</v>
      </c>
      <c r="B555" s="424" t="str">
        <f t="shared" si="37"/>
        <v>200741300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>ОПОРТЮНИТИ БЪЛГАРИЯ ИНВЕСТМЪНТ АД</v>
      </c>
      <c r="B556" s="424" t="str">
        <f t="shared" si="37"/>
        <v>200741300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>ОПОРТЮНИТИ БЪЛГАРИЯ ИНВЕСТМЪНТ АД</v>
      </c>
      <c r="B557" s="424" t="str">
        <f t="shared" si="37"/>
        <v>200741300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>ОПОРТЮНИТИ БЪЛГАРИЯ ИНВЕСТМЪНТ АД</v>
      </c>
      <c r="B558" s="424" t="str">
        <f t="shared" si="37"/>
        <v>200741300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>ОПОРТЮНИТИ БЪЛГАРИЯ ИНВЕСТМЪНТ АД</v>
      </c>
      <c r="B559" s="424" t="str">
        <f t="shared" si="37"/>
        <v>200741300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>ОПОРТЮНИТИ БЪЛГАРИЯ ИНВЕСТМЪНТ АД</v>
      </c>
      <c r="B560" s="424" t="str">
        <f t="shared" si="37"/>
        <v>200741300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>ОПОРТЮНИТИ БЪЛГАРИЯ ИНВЕСТМЪНТ АД</v>
      </c>
      <c r="B561" s="424" t="str">
        <f t="shared" si="37"/>
        <v>200741300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>ОПОРТЮНИТИ БЪЛГАРИЯ ИНВЕСТМЪНТ АД</v>
      </c>
      <c r="B562" s="424" t="str">
        <f t="shared" si="37"/>
        <v>200741300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>ОПОРТЮНИТИ БЪЛГАРИЯ ИНВЕСТМЪНТ АД</v>
      </c>
      <c r="B563" s="424" t="str">
        <f t="shared" si="37"/>
        <v>200741300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>ОПОРТЮНИТИ БЪЛГАРИЯ ИНВЕСТМЪНТ АД</v>
      </c>
      <c r="B564" s="424" t="str">
        <f t="shared" si="37"/>
        <v>200741300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>ОПОРТЮНИТИ БЪЛГАРИЯ ИНВЕСТМЪНТ АД</v>
      </c>
      <c r="B565" s="424" t="str">
        <f t="shared" si="37"/>
        <v>200741300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>ОПОРТЮНИТИ БЪЛГАРИЯ ИНВЕСТМЪНТ АД</v>
      </c>
      <c r="B566" s="424" t="str">
        <f t="shared" si="37"/>
        <v>200741300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>ОПОРТЮНИТИ БЪЛГАРИЯ ИНВЕСТМЪНТ АД</v>
      </c>
      <c r="B567" s="424" t="str">
        <f t="shared" si="37"/>
        <v>200741300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>ОПОРТЮНИТИ БЪЛГАРИЯ ИНВЕСТМЪНТ АД</v>
      </c>
      <c r="B568" s="424" t="str">
        <f t="shared" si="37"/>
        <v>200741300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ОПОРТЮНИТИ БЪЛГАРИЯ ИНВЕСТМЪНТ АД</v>
      </c>
      <c r="B569" s="424" t="str">
        <f t="shared" si="37"/>
        <v>200741300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ОПОРТЮНИТИ БЪЛГАРИЯ ИНВЕСТМЪНТ АД</v>
      </c>
      <c r="B570" s="424" t="str">
        <f t="shared" si="37"/>
        <v>200741300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ОПОРТЮНИТИ БЪЛГАРИЯ ИНВЕСТМЪНТ АД</v>
      </c>
      <c r="B571" s="424" t="str">
        <f t="shared" si="37"/>
        <v>200741300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ОПОРТЮНИТИ БЪЛГАРИЯ ИНВЕСТМЪНТ АД</v>
      </c>
      <c r="B572" s="424" t="str">
        <f t="shared" si="37"/>
        <v>200741300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>ОПОРТЮНИТИ БЪЛГАРИЯ ИНВЕСТМЪНТ АД</v>
      </c>
      <c r="B573" s="424" t="str">
        <f t="shared" si="37"/>
        <v>200741300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ОПОРТЮНИТИ БЪЛГАРИЯ ИНВЕСТМЪНТ АД</v>
      </c>
      <c r="B574" s="424" t="str">
        <f t="shared" si="37"/>
        <v>200741300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>ОПОРТЮНИТИ БЪЛГАРИЯ ИНВЕСТМЪНТ АД</v>
      </c>
      <c r="B575" s="424" t="str">
        <f t="shared" si="37"/>
        <v>200741300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>ОПОРТЮНИТИ БЪЛГАРИЯ ИНВЕСТМЪНТ АД</v>
      </c>
      <c r="B576" s="424" t="str">
        <f t="shared" si="37"/>
        <v>200741300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>ОПОРТЮНИТИ БЪЛГАРИЯ ИНВЕСТМЪНТ АД</v>
      </c>
      <c r="B577" s="424" t="str">
        <f t="shared" si="37"/>
        <v>200741300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>ОПОРТЮНИТИ БЪЛГАРИЯ ИНВЕСТМЪНТ АД</v>
      </c>
      <c r="B578" s="424" t="str">
        <f t="shared" si="37"/>
        <v>200741300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>ОПОРТЮНИТИ БЪЛГАРИЯ ИНВЕСТМЪНТ АД</v>
      </c>
      <c r="B579" s="424" t="str">
        <f t="shared" si="37"/>
        <v>200741300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>ОПОРТЮНИТИ БЪЛГАРИЯ ИНВЕСТМЪНТ АД</v>
      </c>
      <c r="B580" s="424" t="str">
        <f t="shared" si="37"/>
        <v>200741300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>ОПОРТЮНИТИ БЪЛГАРИЯ ИНВЕСТМЪНТ АД</v>
      </c>
      <c r="B581" s="424" t="str">
        <f t="shared" si="37"/>
        <v>200741300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>ОПОРТЮНИТИ БЪЛГАРИЯ ИНВЕСТМЪНТ АД</v>
      </c>
      <c r="B582" s="424" t="str">
        <f t="shared" si="37"/>
        <v>200741300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>ОПОРТЮНИТИ БЪЛГАРИЯ ИНВЕСТМЪНТ АД</v>
      </c>
      <c r="B583" s="424" t="str">
        <f t="shared" si="37"/>
        <v>200741300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>ОПОРТЮНИТИ БЪЛГАРИЯ ИНВЕСТМЪНТ АД</v>
      </c>
      <c r="B584" s="424" t="str">
        <f t="shared" si="37"/>
        <v>200741300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>ОПОРТЮНИТИ БЪЛГАРИЯ ИНВЕСТМЪНТ АД</v>
      </c>
      <c r="B585" s="424" t="str">
        <f t="shared" si="37"/>
        <v>200741300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>ОПОРТЮНИТИ БЪЛГАРИЯ ИНВЕСТМЪНТ АД</v>
      </c>
      <c r="B586" s="424" t="str">
        <f t="shared" si="37"/>
        <v>200741300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>ОПОРТЮНИТИ БЪЛГАРИЯ ИНВЕСТМЪНТ АД</v>
      </c>
      <c r="B587" s="424" t="str">
        <f t="shared" si="37"/>
        <v>200741300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>ОПОРТЮНИТИ БЪЛГАРИЯ ИНВЕСТМЪНТ АД</v>
      </c>
      <c r="B588" s="424" t="str">
        <f t="shared" si="37"/>
        <v>200741300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>ОПОРТЮНИТИ БЪЛГАРИЯ ИНВЕСТМЪНТ АД</v>
      </c>
      <c r="B589" s="424" t="str">
        <f t="shared" ref="B589:B652" si="40">pdeBulstat</f>
        <v>200741300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>ОПОРТЮНИТИ БЪЛГАРИЯ ИНВЕСТМЪНТ АД</v>
      </c>
      <c r="B590" s="424" t="str">
        <f t="shared" si="40"/>
        <v>200741300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>ОПОРТЮНИТИ БЪЛГАРИЯ ИНВЕСТМЪНТ АД</v>
      </c>
      <c r="B591" s="424" t="str">
        <f t="shared" si="40"/>
        <v>200741300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>ОПОРТЮНИТИ БЪЛГАРИЯ ИНВЕСТМЪНТ АД</v>
      </c>
      <c r="B592" s="424" t="str">
        <f t="shared" si="40"/>
        <v>200741300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>ОПОРТЮНИТИ БЪЛГАРИЯ ИНВЕСТМЪНТ АД</v>
      </c>
      <c r="B593" s="424" t="str">
        <f t="shared" si="40"/>
        <v>200741300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>ОПОРТЮНИТИ БЪЛГАРИЯ ИНВЕСТМЪНТ АД</v>
      </c>
      <c r="B594" s="424" t="str">
        <f t="shared" si="40"/>
        <v>200741300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>ОПОРТЮНИТИ БЪЛГАРИЯ ИНВЕСТМЪНТ АД</v>
      </c>
      <c r="B595" s="424" t="str">
        <f t="shared" si="40"/>
        <v>200741300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>ОПОРТЮНИТИ БЪЛГАРИЯ ИНВЕСТМЪНТ АД</v>
      </c>
      <c r="B596" s="424" t="str">
        <f t="shared" si="40"/>
        <v>200741300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>ОПОРТЮНИТИ БЪЛГАРИЯ ИНВЕСТМЪНТ АД</v>
      </c>
      <c r="B597" s="424" t="str">
        <f t="shared" si="40"/>
        <v>200741300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>ОПОРТЮНИТИ БЪЛГАРИЯ ИНВЕСТМЪНТ АД</v>
      </c>
      <c r="B598" s="424" t="str">
        <f t="shared" si="40"/>
        <v>200741300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ОПОРТЮНИТИ БЪЛГАРИЯ ИНВЕСТМЪНТ АД</v>
      </c>
      <c r="B599" s="424" t="str">
        <f t="shared" si="40"/>
        <v>200741300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ОПОРТЮНИТИ БЪЛГАРИЯ ИНВЕСТМЪНТ АД</v>
      </c>
      <c r="B600" s="424" t="str">
        <f t="shared" si="40"/>
        <v>200741300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ОПОРТЮНИТИ БЪЛГАРИЯ ИНВЕСТМЪНТ АД</v>
      </c>
      <c r="B601" s="424" t="str">
        <f t="shared" si="40"/>
        <v>200741300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ОПОРТЮНИТИ БЪЛГАРИЯ ИНВЕСТМЪНТ АД</v>
      </c>
      <c r="B602" s="424" t="str">
        <f t="shared" si="40"/>
        <v>200741300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>ОПОРТЮНИТИ БЪЛГАРИЯ ИНВЕСТМЪНТ АД</v>
      </c>
      <c r="B603" s="424" t="str">
        <f t="shared" si="40"/>
        <v>200741300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ОПОРТЮНИТИ БЪЛГАРИЯ ИНВЕСТМЪНТ АД</v>
      </c>
      <c r="B604" s="424" t="str">
        <f t="shared" si="40"/>
        <v>200741300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>ОПОРТЮНИТИ БЪЛГАРИЯ ИНВЕСТМЪНТ АД</v>
      </c>
      <c r="B605" s="424" t="str">
        <f t="shared" si="40"/>
        <v>200741300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>ОПОРТЮНИТИ БЪЛГАРИЯ ИНВЕСТМЪНТ АД</v>
      </c>
      <c r="B606" s="424" t="str">
        <f t="shared" si="40"/>
        <v>200741300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>ОПОРТЮНИТИ БЪЛГАРИЯ ИНВЕСТМЪНТ АД</v>
      </c>
      <c r="B607" s="424" t="str">
        <f t="shared" si="40"/>
        <v>200741300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>ОПОРТЮНИТИ БЪЛГАРИЯ ИНВЕСТМЪНТ АД</v>
      </c>
      <c r="B608" s="424" t="str">
        <f t="shared" si="40"/>
        <v>200741300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>ОПОРТЮНИТИ БЪЛГАРИЯ ИНВЕСТМЪНТ АД</v>
      </c>
      <c r="B609" s="424" t="str">
        <f t="shared" si="40"/>
        <v>200741300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>ОПОРТЮНИТИ БЪЛГАРИЯ ИНВЕСТМЪНТ АД</v>
      </c>
      <c r="B610" s="424" t="str">
        <f t="shared" si="40"/>
        <v>200741300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>ОПОРТЮНИТИ БЪЛГАРИЯ ИНВЕСТМЪНТ АД</v>
      </c>
      <c r="B611" s="424" t="str">
        <f t="shared" si="40"/>
        <v>200741300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>ОПОРТЮНИТИ БЪЛГАРИЯ ИНВЕСТМЪНТ АД</v>
      </c>
      <c r="B612" s="424" t="str">
        <f t="shared" si="40"/>
        <v>200741300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>ОПОРТЮНИТИ БЪЛГАРИЯ ИНВЕСТМЪНТ АД</v>
      </c>
      <c r="B613" s="424" t="str">
        <f t="shared" si="40"/>
        <v>200741300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>ОПОРТЮНИТИ БЪЛГАРИЯ ИНВЕСТМЪНТ АД</v>
      </c>
      <c r="B614" s="424" t="str">
        <f t="shared" si="40"/>
        <v>200741300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>ОПОРТЮНИТИ БЪЛГАРИЯ ИНВЕСТМЪНТ АД</v>
      </c>
      <c r="B615" s="424" t="str">
        <f t="shared" si="40"/>
        <v>200741300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>ОПОРТЮНИТИ БЪЛГАРИЯ ИНВЕСТМЪНТ АД</v>
      </c>
      <c r="B616" s="424" t="str">
        <f t="shared" si="40"/>
        <v>200741300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>ОПОРТЮНИТИ БЪЛГАРИЯ ИНВЕСТМЪНТ АД</v>
      </c>
      <c r="B617" s="424" t="str">
        <f t="shared" si="40"/>
        <v>200741300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>ОПОРТЮНИТИ БЪЛГАРИЯ ИНВЕСТМЪНТ АД</v>
      </c>
      <c r="B618" s="424" t="str">
        <f t="shared" si="40"/>
        <v>200741300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>ОПОРТЮНИТИ БЪЛГАРИЯ ИНВЕСТМЪНТ АД</v>
      </c>
      <c r="B619" s="424" t="str">
        <f t="shared" si="40"/>
        <v>200741300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>ОПОРТЮНИТИ БЪЛГАРИЯ ИНВЕСТМЪНТ АД</v>
      </c>
      <c r="B620" s="424" t="str">
        <f t="shared" si="40"/>
        <v>200741300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>ОПОРТЮНИТИ БЪЛГАРИЯ ИНВЕСТМЪНТ АД</v>
      </c>
      <c r="B621" s="424" t="str">
        <f t="shared" si="40"/>
        <v>200741300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>ОПОРТЮНИТИ БЪЛГАРИЯ ИНВЕСТМЪНТ АД</v>
      </c>
      <c r="B622" s="424" t="str">
        <f t="shared" si="40"/>
        <v>200741300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>ОПОРТЮНИТИ БЪЛГАРИЯ ИНВЕСТМЪНТ АД</v>
      </c>
      <c r="B623" s="424" t="str">
        <f t="shared" si="40"/>
        <v>200741300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>ОПОРТЮНИТИ БЪЛГАРИЯ ИНВЕСТМЪНТ АД</v>
      </c>
      <c r="B624" s="424" t="str">
        <f t="shared" si="40"/>
        <v>200741300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>ОПОРТЮНИТИ БЪЛГАРИЯ ИНВЕСТМЪНТ АД</v>
      </c>
      <c r="B625" s="424" t="str">
        <f t="shared" si="40"/>
        <v>200741300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>ОПОРТЮНИТИ БЪЛГАРИЯ ИНВЕСТМЪНТ АД</v>
      </c>
      <c r="B626" s="424" t="str">
        <f t="shared" si="40"/>
        <v>200741300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>ОПОРТЮНИТИ БЪЛГАРИЯ ИНВЕСТМЪНТ АД</v>
      </c>
      <c r="B627" s="424" t="str">
        <f t="shared" si="40"/>
        <v>200741300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>ОПОРТЮНИТИ БЪЛГАРИЯ ИНВЕСТМЪНТ АД</v>
      </c>
      <c r="B628" s="424" t="str">
        <f t="shared" si="40"/>
        <v>200741300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ОПОРТЮНИТИ БЪЛГАРИЯ ИНВЕСТМЪНТ АД</v>
      </c>
      <c r="B629" s="424" t="str">
        <f t="shared" si="40"/>
        <v>200741300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ОПОРТЮНИТИ БЪЛГАРИЯ ИНВЕСТМЪНТ АД</v>
      </c>
      <c r="B630" s="424" t="str">
        <f t="shared" si="40"/>
        <v>200741300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ОПОРТЮНИТИ БЪЛГАРИЯ ИНВЕСТМЪНТ АД</v>
      </c>
      <c r="B631" s="424" t="str">
        <f t="shared" si="40"/>
        <v>200741300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ОПОРТЮНИТИ БЪЛГАРИЯ ИНВЕСТМЪНТ АД</v>
      </c>
      <c r="B632" s="424" t="str">
        <f t="shared" si="40"/>
        <v>200741300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>ОПОРТЮНИТИ БЪЛГАРИЯ ИНВЕСТМЪНТ АД</v>
      </c>
      <c r="B633" s="424" t="str">
        <f t="shared" si="40"/>
        <v>200741300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ОПОРТЮНИТИ БЪЛГАРИЯ ИНВЕСТМЪНТ АД</v>
      </c>
      <c r="B634" s="424" t="str">
        <f t="shared" si="40"/>
        <v>200741300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>ОПОРТЮНИТИ БЪЛГАРИЯ ИНВЕСТМЪНТ АД</v>
      </c>
      <c r="B635" s="424" t="str">
        <f t="shared" si="40"/>
        <v>200741300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>ОПОРТЮНИТИ БЪЛГАРИЯ ИНВЕСТМЪНТ АД</v>
      </c>
      <c r="B636" s="424" t="str">
        <f t="shared" si="40"/>
        <v>200741300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>ОПОРТЮНИТИ БЪЛГАРИЯ ИНВЕСТМЪНТ АД</v>
      </c>
      <c r="B637" s="424" t="str">
        <f t="shared" si="40"/>
        <v>200741300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>ОПОРТЮНИТИ БЪЛГАРИЯ ИНВЕСТМЪНТ АД</v>
      </c>
      <c r="B638" s="424" t="str">
        <f t="shared" si="40"/>
        <v>200741300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>ОПОРТЮНИТИ БЪЛГАРИЯ ИНВЕСТМЪНТ АД</v>
      </c>
      <c r="B639" s="424" t="str">
        <f t="shared" si="40"/>
        <v>200741300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>ОПОРТЮНИТИ БЪЛГАРИЯ ИНВЕСТМЪНТ АД</v>
      </c>
      <c r="B640" s="424" t="str">
        <f t="shared" si="40"/>
        <v>200741300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>ОПОРТЮНИТИ БЪЛГАРИЯ ИНВЕСТМЪНТ АД</v>
      </c>
      <c r="B641" s="424" t="str">
        <f t="shared" si="40"/>
        <v>200741300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>ОПОРТЮНИТИ БЪЛГАРИЯ ИНВЕСТМЪНТ АД</v>
      </c>
      <c r="B642" s="424" t="str">
        <f t="shared" si="40"/>
        <v>200741300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>ОПОРТЮНИТИ БЪЛГАРИЯ ИНВЕСТМЪНТ АД</v>
      </c>
      <c r="B643" s="424" t="str">
        <f t="shared" si="40"/>
        <v>200741300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>ОПОРТЮНИТИ БЪЛГАРИЯ ИНВЕСТМЪНТ АД</v>
      </c>
      <c r="B644" s="424" t="str">
        <f t="shared" si="40"/>
        <v>200741300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>ОПОРТЮНИТИ БЪЛГАРИЯ ИНВЕСТМЪНТ АД</v>
      </c>
      <c r="B645" s="424" t="str">
        <f t="shared" si="40"/>
        <v>200741300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>ОПОРТЮНИТИ БЪЛГАРИЯ ИНВЕСТМЪНТ АД</v>
      </c>
      <c r="B646" s="424" t="str">
        <f t="shared" si="40"/>
        <v>200741300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>ОПОРТЮНИТИ БЪЛГАРИЯ ИНВЕСТМЪНТ АД</v>
      </c>
      <c r="B647" s="424" t="str">
        <f t="shared" si="40"/>
        <v>200741300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>ОПОРТЮНИТИ БЪЛГАРИЯ ИНВЕСТМЪНТ АД</v>
      </c>
      <c r="B648" s="424" t="str">
        <f t="shared" si="40"/>
        <v>200741300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>ОПОРТЮНИТИ БЪЛГАРИЯ ИНВЕСТМЪНТ АД</v>
      </c>
      <c r="B649" s="424" t="str">
        <f t="shared" si="40"/>
        <v>200741300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>ОПОРТЮНИТИ БЪЛГАРИЯ ИНВЕСТМЪНТ АД</v>
      </c>
      <c r="B650" s="424" t="str">
        <f t="shared" si="40"/>
        <v>200741300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>ОПОРТЮНИТИ БЪЛГАРИЯ ИНВЕСТМЪНТ АД</v>
      </c>
      <c r="B651" s="424" t="str">
        <f t="shared" si="40"/>
        <v>200741300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>ОПОРТЮНИТИ БЪЛГАРИЯ ИНВЕСТМЪНТ АД</v>
      </c>
      <c r="B652" s="424" t="str">
        <f t="shared" si="40"/>
        <v>200741300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>ОПОРТЮНИТИ БЪЛГАРИЯ ИНВЕСТМЪНТ АД</v>
      </c>
      <c r="B653" s="424" t="str">
        <f t="shared" ref="B653:B716" si="43">pdeBulstat</f>
        <v>200741300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>ОПОРТЮНИТИ БЪЛГАРИЯ ИНВЕСТМЪНТ АД</v>
      </c>
      <c r="B654" s="424" t="str">
        <f t="shared" si="43"/>
        <v>200741300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>ОПОРТЮНИТИ БЪЛГАРИЯ ИНВЕСТМЪНТ АД</v>
      </c>
      <c r="B655" s="424" t="str">
        <f t="shared" si="43"/>
        <v>200741300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>ОПОРТЮНИТИ БЪЛГАРИЯ ИНВЕСТМЪНТ АД</v>
      </c>
      <c r="B656" s="424" t="str">
        <f t="shared" si="43"/>
        <v>200741300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>ОПОРТЮНИТИ БЪЛГАРИЯ ИНВЕСТМЪНТ АД</v>
      </c>
      <c r="B657" s="424" t="str">
        <f t="shared" si="43"/>
        <v>200741300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>ОПОРТЮНИТИ БЪЛГАРИЯ ИНВЕСТМЪНТ АД</v>
      </c>
      <c r="B658" s="424" t="str">
        <f t="shared" si="43"/>
        <v>200741300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ОПОРТЮНИТИ БЪЛГАРИЯ ИНВЕСТМЪНТ АД</v>
      </c>
      <c r="B659" s="424" t="str">
        <f t="shared" si="43"/>
        <v>200741300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ОПОРТЮНИТИ БЪЛГАРИЯ ИНВЕСТМЪНТ АД</v>
      </c>
      <c r="B660" s="424" t="str">
        <f t="shared" si="43"/>
        <v>200741300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ОПОРТЮНИТИ БЪЛГАРИЯ ИНВЕСТМЪНТ АД</v>
      </c>
      <c r="B661" s="424" t="str">
        <f t="shared" si="43"/>
        <v>200741300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ОПОРТЮНИТИ БЪЛГАРИЯ ИНВЕСТМЪНТ АД</v>
      </c>
      <c r="B662" s="424" t="str">
        <f t="shared" si="43"/>
        <v>200741300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>ОПОРТЮНИТИ БЪЛГАРИЯ ИНВЕСТМЪНТ АД</v>
      </c>
      <c r="B663" s="424" t="str">
        <f t="shared" si="43"/>
        <v>200741300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ОПОРТЮНИТИ БЪЛГАРИЯ ИНВЕСТМЪНТ АД</v>
      </c>
      <c r="B664" s="424" t="str">
        <f t="shared" si="43"/>
        <v>200741300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>ОПОРТЮНИТИ БЪЛГАРИЯ ИНВЕСТМЪНТ АД</v>
      </c>
      <c r="B665" s="424" t="str">
        <f t="shared" si="43"/>
        <v>200741300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>ОПОРТЮНИТИ БЪЛГАРИЯ ИНВЕСТМЪНТ АД</v>
      </c>
      <c r="B666" s="424" t="str">
        <f t="shared" si="43"/>
        <v>200741300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>ОПОРТЮНИТИ БЪЛГАРИЯ ИНВЕСТМЪНТ АД</v>
      </c>
      <c r="B667" s="424" t="str">
        <f t="shared" si="43"/>
        <v>200741300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>ОПОРТЮНИТИ БЪЛГАРИЯ ИНВЕСТМЪНТ АД</v>
      </c>
      <c r="B668" s="424" t="str">
        <f t="shared" si="43"/>
        <v>200741300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>ОПОРТЮНИТИ БЪЛГАРИЯ ИНВЕСТМЪНТ АД</v>
      </c>
      <c r="B669" s="424" t="str">
        <f t="shared" si="43"/>
        <v>200741300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>ОПОРТЮНИТИ БЪЛГАРИЯ ИНВЕСТМЪНТ АД</v>
      </c>
      <c r="B670" s="424" t="str">
        <f t="shared" si="43"/>
        <v>200741300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>ОПОРТЮНИТИ БЪЛГАРИЯ ИНВЕСТМЪНТ АД</v>
      </c>
      <c r="B671" s="424" t="str">
        <f t="shared" si="43"/>
        <v>200741300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>ОПОРТЮНИТИ БЪЛГАРИЯ ИНВЕСТМЪНТ АД</v>
      </c>
      <c r="B672" s="424" t="str">
        <f t="shared" si="43"/>
        <v>200741300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>ОПОРТЮНИТИ БЪЛГАРИЯ ИНВЕСТМЪНТ АД</v>
      </c>
      <c r="B673" s="424" t="str">
        <f t="shared" si="43"/>
        <v>200741300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>ОПОРТЮНИТИ БЪЛГАРИЯ ИНВЕСТМЪНТ АД</v>
      </c>
      <c r="B674" s="424" t="str">
        <f t="shared" si="43"/>
        <v>200741300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>ОПОРТЮНИТИ БЪЛГАРИЯ ИНВЕСТМЪНТ АД</v>
      </c>
      <c r="B675" s="424" t="str">
        <f t="shared" si="43"/>
        <v>200741300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>ОПОРТЮНИТИ БЪЛГАРИЯ ИНВЕСТМЪНТ АД</v>
      </c>
      <c r="B676" s="424" t="str">
        <f t="shared" si="43"/>
        <v>200741300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>ОПОРТЮНИТИ БЪЛГАРИЯ ИНВЕСТМЪНТ АД</v>
      </c>
      <c r="B677" s="424" t="str">
        <f t="shared" si="43"/>
        <v>200741300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>ОПОРТЮНИТИ БЪЛГАРИЯ ИНВЕСТМЪНТ АД</v>
      </c>
      <c r="B678" s="424" t="str">
        <f t="shared" si="43"/>
        <v>200741300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>ОПОРТЮНИТИ БЪЛГАРИЯ ИНВЕСТМЪНТ АД</v>
      </c>
      <c r="B679" s="424" t="str">
        <f t="shared" si="43"/>
        <v>200741300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>ОПОРТЮНИТИ БЪЛГАРИЯ ИНВЕСТМЪНТ АД</v>
      </c>
      <c r="B680" s="424" t="str">
        <f t="shared" si="43"/>
        <v>200741300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>ОПОРТЮНИТИ БЪЛГАРИЯ ИНВЕСТМЪНТ АД</v>
      </c>
      <c r="B681" s="424" t="str">
        <f t="shared" si="43"/>
        <v>200741300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>ОПОРТЮНИТИ БЪЛГАРИЯ ИНВЕСТМЪНТ АД</v>
      </c>
      <c r="B682" s="424" t="str">
        <f t="shared" si="43"/>
        <v>200741300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>ОПОРТЮНИТИ БЪЛГАРИЯ ИНВЕСТМЪНТ АД</v>
      </c>
      <c r="B683" s="424" t="str">
        <f t="shared" si="43"/>
        <v>200741300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>ОПОРТЮНИТИ БЪЛГАРИЯ ИНВЕСТМЪНТ АД</v>
      </c>
      <c r="B684" s="424" t="str">
        <f t="shared" si="43"/>
        <v>200741300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>ОПОРТЮНИТИ БЪЛГАРИЯ ИНВЕСТМЪНТ АД</v>
      </c>
      <c r="B685" s="424" t="str">
        <f t="shared" si="43"/>
        <v>200741300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>ОПОРТЮНИТИ БЪЛГАРИЯ ИНВЕСТМЪНТ АД</v>
      </c>
      <c r="B686" s="424" t="str">
        <f t="shared" si="43"/>
        <v>200741300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>ОПОРТЮНИТИ БЪЛГАРИЯ ИНВЕСТМЪНТ АД</v>
      </c>
      <c r="B687" s="424" t="str">
        <f t="shared" si="43"/>
        <v>200741300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>ОПОРТЮНИТИ БЪЛГАРИЯ ИНВЕСТМЪНТ АД</v>
      </c>
      <c r="B688" s="424" t="str">
        <f t="shared" si="43"/>
        <v>200741300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ОПОРТЮНИТИ БЪЛГАРИЯ ИНВЕСТМЪНТ АД</v>
      </c>
      <c r="B689" s="424" t="str">
        <f t="shared" si="43"/>
        <v>200741300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ОПОРТЮНИТИ БЪЛГАРИЯ ИНВЕСТМЪНТ АД</v>
      </c>
      <c r="B690" s="424" t="str">
        <f t="shared" si="43"/>
        <v>200741300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ОПОРТЮНИТИ БЪЛГАРИЯ ИНВЕСТМЪНТ АД</v>
      </c>
      <c r="B691" s="424" t="str">
        <f t="shared" si="43"/>
        <v>200741300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ОПОРТЮНИТИ БЪЛГАРИЯ ИНВЕСТМЪНТ АД</v>
      </c>
      <c r="B692" s="424" t="str">
        <f t="shared" si="43"/>
        <v>200741300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>ОПОРТЮНИТИ БЪЛГАРИЯ ИНВЕСТМЪНТ АД</v>
      </c>
      <c r="B693" s="424" t="str">
        <f t="shared" si="43"/>
        <v>200741300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ОПОРТЮНИТИ БЪЛГАРИЯ ИНВЕСТМЪНТ АД</v>
      </c>
      <c r="B694" s="424" t="str">
        <f t="shared" si="43"/>
        <v>200741300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>ОПОРТЮНИТИ БЪЛГАРИЯ ИНВЕСТМЪНТ АД</v>
      </c>
      <c r="B695" s="424" t="str">
        <f t="shared" si="43"/>
        <v>200741300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>ОПОРТЮНИТИ БЪЛГАРИЯ ИНВЕСТМЪНТ АД</v>
      </c>
      <c r="B696" s="424" t="str">
        <f t="shared" si="43"/>
        <v>200741300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>ОПОРТЮНИТИ БЪЛГАРИЯ ИНВЕСТМЪНТ АД</v>
      </c>
      <c r="B697" s="424" t="str">
        <f t="shared" si="43"/>
        <v>200741300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>ОПОРТЮНИТИ БЪЛГАРИЯ ИНВЕСТМЪНТ АД</v>
      </c>
      <c r="B698" s="424" t="str">
        <f t="shared" si="43"/>
        <v>200741300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>ОПОРТЮНИТИ БЪЛГАРИЯ ИНВЕСТМЪНТ АД</v>
      </c>
      <c r="B699" s="424" t="str">
        <f t="shared" si="43"/>
        <v>200741300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>ОПОРТЮНИТИ БЪЛГАРИЯ ИНВЕСТМЪНТ АД</v>
      </c>
      <c r="B700" s="424" t="str">
        <f t="shared" si="43"/>
        <v>200741300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>ОПОРТЮНИТИ БЪЛГАРИЯ ИНВЕСТМЪНТ АД</v>
      </c>
      <c r="B701" s="424" t="str">
        <f t="shared" si="43"/>
        <v>200741300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>ОПОРТЮНИТИ БЪЛГАРИЯ ИНВЕСТМЪНТ АД</v>
      </c>
      <c r="B702" s="424" t="str">
        <f t="shared" si="43"/>
        <v>200741300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>ОПОРТЮНИТИ БЪЛГАРИЯ ИНВЕСТМЪНТ АД</v>
      </c>
      <c r="B703" s="424" t="str">
        <f t="shared" si="43"/>
        <v>200741300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>ОПОРТЮНИТИ БЪЛГАРИЯ ИНВЕСТМЪНТ АД</v>
      </c>
      <c r="B704" s="424" t="str">
        <f t="shared" si="43"/>
        <v>200741300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>ОПОРТЮНИТИ БЪЛГАРИЯ ИНВЕСТМЪНТ АД</v>
      </c>
      <c r="B705" s="424" t="str">
        <f t="shared" si="43"/>
        <v>200741300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>ОПОРТЮНИТИ БЪЛГАРИЯ ИНВЕСТМЪНТ АД</v>
      </c>
      <c r="B706" s="424" t="str">
        <f t="shared" si="43"/>
        <v>200741300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>ОПОРТЮНИТИ БЪЛГАРИЯ ИНВЕСТМЪНТ АД</v>
      </c>
      <c r="B707" s="424" t="str">
        <f t="shared" si="43"/>
        <v>200741300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>ОПОРТЮНИТИ БЪЛГАРИЯ ИНВЕСТМЪНТ АД</v>
      </c>
      <c r="B708" s="424" t="str">
        <f t="shared" si="43"/>
        <v>200741300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>ОПОРТЮНИТИ БЪЛГАРИЯ ИНВЕСТМЪНТ АД</v>
      </c>
      <c r="B709" s="424" t="str">
        <f t="shared" si="43"/>
        <v>200741300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>ОПОРТЮНИТИ БЪЛГАРИЯ ИНВЕСТМЪНТ АД</v>
      </c>
      <c r="B710" s="424" t="str">
        <f t="shared" si="43"/>
        <v>200741300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>ОПОРТЮНИТИ БЪЛГАРИЯ ИНВЕСТМЪНТ АД</v>
      </c>
      <c r="B711" s="424" t="str">
        <f t="shared" si="43"/>
        <v>200741300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>ОПОРТЮНИТИ БЪЛГАРИЯ ИНВЕСТМЪНТ АД</v>
      </c>
      <c r="B712" s="424" t="str">
        <f t="shared" si="43"/>
        <v>200741300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>ОПОРТЮНИТИ БЪЛГАРИЯ ИНВЕСТМЪНТ АД</v>
      </c>
      <c r="B713" s="424" t="str">
        <f t="shared" si="43"/>
        <v>200741300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>ОПОРТЮНИТИ БЪЛГАРИЯ ИНВЕСТМЪНТ АД</v>
      </c>
      <c r="B714" s="424" t="str">
        <f t="shared" si="43"/>
        <v>200741300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>ОПОРТЮНИТИ БЪЛГАРИЯ ИНВЕСТМЪНТ АД</v>
      </c>
      <c r="B715" s="424" t="str">
        <f t="shared" si="43"/>
        <v>200741300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>ОПОРТЮНИТИ БЪЛГАРИЯ ИНВЕСТМЪНТ АД</v>
      </c>
      <c r="B716" s="424" t="str">
        <f t="shared" si="43"/>
        <v>200741300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>ОПОРТЮНИТИ БЪЛГАРИЯ ИНВЕСТМЪНТ АД</v>
      </c>
      <c r="B717" s="424" t="str">
        <f t="shared" ref="B717:B780" si="46">pdeBulstat</f>
        <v>200741300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>ОПОРТЮНИТИ БЪЛГАРИЯ ИНВЕСТМЪНТ АД</v>
      </c>
      <c r="B718" s="424" t="str">
        <f t="shared" si="46"/>
        <v>200741300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ОПОРТЮНИТИ БЪЛГАРИЯ ИНВЕСТМЪНТ АД</v>
      </c>
      <c r="B719" s="424" t="str">
        <f t="shared" si="46"/>
        <v>200741300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ОПОРТЮНИТИ БЪЛГАРИЯ ИНВЕСТМЪНТ АД</v>
      </c>
      <c r="B720" s="424" t="str">
        <f t="shared" si="46"/>
        <v>200741300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ОПОРТЮНИТИ БЪЛГАРИЯ ИНВЕСТМЪНТ АД</v>
      </c>
      <c r="B721" s="424" t="str">
        <f t="shared" si="46"/>
        <v>200741300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ОПОРТЮНИТИ БЪЛГАРИЯ ИНВЕСТМЪНТ АД</v>
      </c>
      <c r="B722" s="424" t="str">
        <f t="shared" si="46"/>
        <v>200741300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>ОПОРТЮНИТИ БЪЛГАРИЯ ИНВЕСТМЪНТ АД</v>
      </c>
      <c r="B723" s="424" t="str">
        <f t="shared" si="46"/>
        <v>200741300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ОПОРТЮНИТИ БЪЛГАРИЯ ИНВЕСТМЪНТ АД</v>
      </c>
      <c r="B724" s="424" t="str">
        <f t="shared" si="46"/>
        <v>200741300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>ОПОРТЮНИТИ БЪЛГАРИЯ ИНВЕСТМЪНТ АД</v>
      </c>
      <c r="B725" s="424" t="str">
        <f t="shared" si="46"/>
        <v>200741300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>ОПОРТЮНИТИ БЪЛГАРИЯ ИНВЕСТМЪНТ АД</v>
      </c>
      <c r="B726" s="424" t="str">
        <f t="shared" si="46"/>
        <v>200741300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>ОПОРТЮНИТИ БЪЛГАРИЯ ИНВЕСТМЪНТ АД</v>
      </c>
      <c r="B727" s="424" t="str">
        <f t="shared" si="46"/>
        <v>200741300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>ОПОРТЮНИТИ БЪЛГАРИЯ ИНВЕСТМЪНТ АД</v>
      </c>
      <c r="B728" s="424" t="str">
        <f t="shared" si="46"/>
        <v>200741300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>ОПОРТЮНИТИ БЪЛГАРИЯ ИНВЕСТМЪНТ АД</v>
      </c>
      <c r="B729" s="424" t="str">
        <f t="shared" si="46"/>
        <v>200741300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>ОПОРТЮНИТИ БЪЛГАРИЯ ИНВЕСТМЪНТ АД</v>
      </c>
      <c r="B730" s="424" t="str">
        <f t="shared" si="46"/>
        <v>200741300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>ОПОРТЮНИТИ БЪЛГАРИЯ ИНВЕСТМЪНТ АД</v>
      </c>
      <c r="B731" s="424" t="str">
        <f t="shared" si="46"/>
        <v>200741300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>ОПОРТЮНИТИ БЪЛГАРИЯ ИНВЕСТМЪНТ АД</v>
      </c>
      <c r="B732" s="424" t="str">
        <f t="shared" si="46"/>
        <v>200741300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>ОПОРТЮНИТИ БЪЛГАРИЯ ИНВЕСТМЪНТ АД</v>
      </c>
      <c r="B733" s="424" t="str">
        <f t="shared" si="46"/>
        <v>200741300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>ОПОРТЮНИТИ БЪЛГАРИЯ ИНВЕСТМЪНТ АД</v>
      </c>
      <c r="B734" s="424" t="str">
        <f t="shared" si="46"/>
        <v>200741300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>ОПОРТЮНИТИ БЪЛГАРИЯ ИНВЕСТМЪНТ АД</v>
      </c>
      <c r="B735" s="424" t="str">
        <f t="shared" si="46"/>
        <v>200741300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>ОПОРТЮНИТИ БЪЛГАРИЯ ИНВЕСТМЪНТ АД</v>
      </c>
      <c r="B736" s="424" t="str">
        <f t="shared" si="46"/>
        <v>200741300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>ОПОРТЮНИТИ БЪЛГАРИЯ ИНВЕСТМЪНТ АД</v>
      </c>
      <c r="B737" s="424" t="str">
        <f t="shared" si="46"/>
        <v>200741300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>ОПОРТЮНИТИ БЪЛГАРИЯ ИНВЕСТМЪНТ АД</v>
      </c>
      <c r="B738" s="424" t="str">
        <f t="shared" si="46"/>
        <v>200741300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>ОПОРТЮНИТИ БЪЛГАРИЯ ИНВЕСТМЪНТ АД</v>
      </c>
      <c r="B739" s="424" t="str">
        <f t="shared" si="46"/>
        <v>200741300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>ОПОРТЮНИТИ БЪЛГАРИЯ ИНВЕСТМЪНТ АД</v>
      </c>
      <c r="B740" s="424" t="str">
        <f t="shared" si="46"/>
        <v>200741300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>ОПОРТЮНИТИ БЪЛГАРИЯ ИНВЕСТМЪНТ АД</v>
      </c>
      <c r="B741" s="424" t="str">
        <f t="shared" si="46"/>
        <v>200741300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>ОПОРТЮНИТИ БЪЛГАРИЯ ИНВЕСТМЪНТ АД</v>
      </c>
      <c r="B742" s="424" t="str">
        <f t="shared" si="46"/>
        <v>200741300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>ОПОРТЮНИТИ БЪЛГАРИЯ ИНВЕСТМЪНТ АД</v>
      </c>
      <c r="B743" s="424" t="str">
        <f t="shared" si="46"/>
        <v>200741300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>ОПОРТЮНИТИ БЪЛГАРИЯ ИНВЕСТМЪНТ АД</v>
      </c>
      <c r="B744" s="424" t="str">
        <f t="shared" si="46"/>
        <v>200741300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>ОПОРТЮНИТИ БЪЛГАРИЯ ИНВЕСТМЪНТ АД</v>
      </c>
      <c r="B745" s="424" t="str">
        <f t="shared" si="46"/>
        <v>200741300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>ОПОРТЮНИТИ БЪЛГАРИЯ ИНВЕСТМЪНТ АД</v>
      </c>
      <c r="B746" s="424" t="str">
        <f t="shared" si="46"/>
        <v>200741300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>ОПОРТЮНИТИ БЪЛГАРИЯ ИНВЕСТМЪНТ АД</v>
      </c>
      <c r="B747" s="424" t="str">
        <f t="shared" si="46"/>
        <v>200741300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>ОПОРТЮНИТИ БЪЛГАРИЯ ИНВЕСТМЪНТ АД</v>
      </c>
      <c r="B748" s="424" t="str">
        <f t="shared" si="46"/>
        <v>200741300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ОПОРТЮНИТИ БЪЛГАРИЯ ИНВЕСТМЪНТ АД</v>
      </c>
      <c r="B749" s="424" t="str">
        <f t="shared" si="46"/>
        <v>200741300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ОПОРТЮНИТИ БЪЛГАРИЯ ИНВЕСТМЪНТ АД</v>
      </c>
      <c r="B750" s="424" t="str">
        <f t="shared" si="46"/>
        <v>200741300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ОПОРТЮНИТИ БЪЛГАРИЯ ИНВЕСТМЪНТ АД</v>
      </c>
      <c r="B751" s="424" t="str">
        <f t="shared" si="46"/>
        <v>200741300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ОПОРТЮНИТИ БЪЛГАРИЯ ИНВЕСТМЪНТ АД</v>
      </c>
      <c r="B752" s="424" t="str">
        <f t="shared" si="46"/>
        <v>200741300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>ОПОРТЮНИТИ БЪЛГАРИЯ ИНВЕСТМЪНТ АД</v>
      </c>
      <c r="B753" s="424" t="str">
        <f t="shared" si="46"/>
        <v>200741300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ОПОРТЮНИТИ БЪЛГАРИЯ ИНВЕСТМЪНТ АД</v>
      </c>
      <c r="B754" s="424" t="str">
        <f t="shared" si="46"/>
        <v>200741300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>ОПОРТЮНИТИ БЪЛГАРИЯ ИНВЕСТМЪНТ АД</v>
      </c>
      <c r="B755" s="424" t="str">
        <f t="shared" si="46"/>
        <v>200741300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>ОПОРТЮНИТИ БЪЛГАРИЯ ИНВЕСТМЪНТ АД</v>
      </c>
      <c r="B756" s="424" t="str">
        <f t="shared" si="46"/>
        <v>200741300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>ОПОРТЮНИТИ БЪЛГАРИЯ ИНВЕСТМЪНТ АД</v>
      </c>
      <c r="B757" s="424" t="str">
        <f t="shared" si="46"/>
        <v>200741300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>ОПОРТЮНИТИ БЪЛГАРИЯ ИНВЕСТМЪНТ АД</v>
      </c>
      <c r="B758" s="424" t="str">
        <f t="shared" si="46"/>
        <v>200741300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>ОПОРТЮНИТИ БЪЛГАРИЯ ИНВЕСТМЪНТ АД</v>
      </c>
      <c r="B759" s="424" t="str">
        <f t="shared" si="46"/>
        <v>200741300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>ОПОРТЮНИТИ БЪЛГАРИЯ ИНВЕСТМЪНТ АД</v>
      </c>
      <c r="B760" s="424" t="str">
        <f t="shared" si="46"/>
        <v>200741300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>ОПОРТЮНИТИ БЪЛГАРИЯ ИНВЕСТМЪНТ АД</v>
      </c>
      <c r="B761" s="424" t="str">
        <f t="shared" si="46"/>
        <v>200741300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>ОПОРТЮНИТИ БЪЛГАРИЯ ИНВЕСТМЪНТ АД</v>
      </c>
      <c r="B762" s="424" t="str">
        <f t="shared" si="46"/>
        <v>200741300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>ОПОРТЮНИТИ БЪЛГАРИЯ ИНВЕСТМЪНТ АД</v>
      </c>
      <c r="B763" s="424" t="str">
        <f t="shared" si="46"/>
        <v>200741300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>ОПОРТЮНИТИ БЪЛГАРИЯ ИНВЕСТМЪНТ АД</v>
      </c>
      <c r="B764" s="424" t="str">
        <f t="shared" si="46"/>
        <v>200741300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>ОПОРТЮНИТИ БЪЛГАРИЯ ИНВЕСТМЪНТ АД</v>
      </c>
      <c r="B765" s="424" t="str">
        <f t="shared" si="46"/>
        <v>200741300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>ОПОРТЮНИТИ БЪЛГАРИЯ ИНВЕСТМЪНТ АД</v>
      </c>
      <c r="B766" s="424" t="str">
        <f t="shared" si="46"/>
        <v>200741300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>ОПОРТЮНИТИ БЪЛГАРИЯ ИНВЕСТМЪНТ АД</v>
      </c>
      <c r="B767" s="424" t="str">
        <f t="shared" si="46"/>
        <v>200741300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>ОПОРТЮНИТИ БЪЛГАРИЯ ИНВЕСТМЪНТ АД</v>
      </c>
      <c r="B768" s="424" t="str">
        <f t="shared" si="46"/>
        <v>200741300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>ОПОРТЮНИТИ БЪЛГАРИЯ ИНВЕСТМЪНТ АД</v>
      </c>
      <c r="B769" s="424" t="str">
        <f t="shared" si="46"/>
        <v>200741300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>ОПОРТЮНИТИ БЪЛГАРИЯ ИНВЕСТМЪНТ АД</v>
      </c>
      <c r="B770" s="424" t="str">
        <f t="shared" si="46"/>
        <v>200741300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>ОПОРТЮНИТИ БЪЛГАРИЯ ИНВЕСТМЪНТ АД</v>
      </c>
      <c r="B771" s="424" t="str">
        <f t="shared" si="46"/>
        <v>200741300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>ОПОРТЮНИТИ БЪЛГАРИЯ ИНВЕСТМЪНТ АД</v>
      </c>
      <c r="B772" s="424" t="str">
        <f t="shared" si="46"/>
        <v>200741300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>ОПОРТЮНИТИ БЪЛГАРИЯ ИНВЕСТМЪНТ АД</v>
      </c>
      <c r="B773" s="424" t="str">
        <f t="shared" si="46"/>
        <v>200741300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>ОПОРТЮНИТИ БЪЛГАРИЯ ИНВЕСТМЪНТ АД</v>
      </c>
      <c r="B774" s="424" t="str">
        <f t="shared" si="46"/>
        <v>200741300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>ОПОРТЮНИТИ БЪЛГАРИЯ ИНВЕСТМЪНТ АД</v>
      </c>
      <c r="B775" s="424" t="str">
        <f t="shared" si="46"/>
        <v>200741300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>ОПОРТЮНИТИ БЪЛГАРИЯ ИНВЕСТМЪНТ АД</v>
      </c>
      <c r="B776" s="424" t="str">
        <f t="shared" si="46"/>
        <v>200741300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>ОПОРТЮНИТИ БЪЛГАРИЯ ИНВЕСТМЪНТ АД</v>
      </c>
      <c r="B777" s="424" t="str">
        <f t="shared" si="46"/>
        <v>200741300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>ОПОРТЮНИТИ БЪЛГАРИЯ ИНВЕСТМЪНТ АД</v>
      </c>
      <c r="B778" s="424" t="str">
        <f t="shared" si="46"/>
        <v>200741300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ОПОРТЮНИТИ БЪЛГАРИЯ ИНВЕСТМЪНТ АД</v>
      </c>
      <c r="B779" s="424" t="str">
        <f t="shared" si="46"/>
        <v>200741300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ОПОРТЮНИТИ БЪЛГАРИЯ ИНВЕСТМЪНТ АД</v>
      </c>
      <c r="B780" s="424" t="str">
        <f t="shared" si="46"/>
        <v>200741300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ОПОРТЮНИТИ БЪЛГАРИЯ ИНВЕСТМЪНТ АД</v>
      </c>
      <c r="B781" s="424" t="str">
        <f t="shared" ref="B781:B844" si="49">pdeBulstat</f>
        <v>200741300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ОПОРТЮНИТИ БЪЛГАРИЯ ИНВЕСТМЪНТ АД</v>
      </c>
      <c r="B782" s="424" t="str">
        <f t="shared" si="49"/>
        <v>200741300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>ОПОРТЮНИТИ БЪЛГАРИЯ ИНВЕСТМЪНТ АД</v>
      </c>
      <c r="B783" s="424" t="str">
        <f t="shared" si="49"/>
        <v>200741300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ОПОРТЮНИТИ БЪЛГАРИЯ ИНВЕСТМЪНТ АД</v>
      </c>
      <c r="B784" s="424" t="str">
        <f t="shared" si="49"/>
        <v>200741300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>ОПОРТЮНИТИ БЪЛГАРИЯ ИНВЕСТМЪНТ АД</v>
      </c>
      <c r="B785" s="424" t="str">
        <f t="shared" si="49"/>
        <v>200741300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>ОПОРТЮНИТИ БЪЛГАРИЯ ИНВЕСТМЪНТ АД</v>
      </c>
      <c r="B786" s="424" t="str">
        <f t="shared" si="49"/>
        <v>200741300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>ОПОРТЮНИТИ БЪЛГАРИЯ ИНВЕСТМЪНТ АД</v>
      </c>
      <c r="B787" s="424" t="str">
        <f t="shared" si="49"/>
        <v>200741300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>ОПОРТЮНИТИ БЪЛГАРИЯ ИНВЕСТМЪНТ АД</v>
      </c>
      <c r="B788" s="424" t="str">
        <f t="shared" si="49"/>
        <v>200741300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>ОПОРТЮНИТИ БЪЛГАРИЯ ИНВЕСТМЪНТ АД</v>
      </c>
      <c r="B789" s="424" t="str">
        <f t="shared" si="49"/>
        <v>200741300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>ОПОРТЮНИТИ БЪЛГАРИЯ ИНВЕСТМЪНТ АД</v>
      </c>
      <c r="B790" s="424" t="str">
        <f t="shared" si="49"/>
        <v>200741300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>ОПОРТЮНИТИ БЪЛГАРИЯ ИНВЕСТМЪНТ АД</v>
      </c>
      <c r="B791" s="424" t="str">
        <f t="shared" si="49"/>
        <v>200741300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>ОПОРТЮНИТИ БЪЛГАРИЯ ИНВЕСТМЪНТ АД</v>
      </c>
      <c r="B792" s="424" t="str">
        <f t="shared" si="49"/>
        <v>200741300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>ОПОРТЮНИТИ БЪЛГАРИЯ ИНВЕСТМЪНТ АД</v>
      </c>
      <c r="B793" s="424" t="str">
        <f t="shared" si="49"/>
        <v>200741300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>ОПОРТЮНИТИ БЪЛГАРИЯ ИНВЕСТМЪНТ АД</v>
      </c>
      <c r="B794" s="424" t="str">
        <f t="shared" si="49"/>
        <v>200741300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>ОПОРТЮНИТИ БЪЛГАРИЯ ИНВЕСТМЪНТ АД</v>
      </c>
      <c r="B795" s="424" t="str">
        <f t="shared" si="49"/>
        <v>200741300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>ОПОРТЮНИТИ БЪЛГАРИЯ ИНВЕСТМЪНТ АД</v>
      </c>
      <c r="B796" s="424" t="str">
        <f t="shared" si="49"/>
        <v>200741300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>ОПОРТЮНИТИ БЪЛГАРИЯ ИНВЕСТМЪНТ АД</v>
      </c>
      <c r="B797" s="424" t="str">
        <f t="shared" si="49"/>
        <v>200741300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>ОПОРТЮНИТИ БЪЛГАРИЯ ИНВЕСТМЪНТ АД</v>
      </c>
      <c r="B798" s="424" t="str">
        <f t="shared" si="49"/>
        <v>200741300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>ОПОРТЮНИТИ БЪЛГАРИЯ ИНВЕСТМЪНТ АД</v>
      </c>
      <c r="B799" s="424" t="str">
        <f t="shared" si="49"/>
        <v>200741300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>ОПОРТЮНИТИ БЪЛГАРИЯ ИНВЕСТМЪНТ АД</v>
      </c>
      <c r="B800" s="424" t="str">
        <f t="shared" si="49"/>
        <v>200741300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>ОПОРТЮНИТИ БЪЛГАРИЯ ИНВЕСТМЪНТ АД</v>
      </c>
      <c r="B801" s="424" t="str">
        <f t="shared" si="49"/>
        <v>200741300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>ОПОРТЮНИТИ БЪЛГАРИЯ ИНВЕСТМЪНТ АД</v>
      </c>
      <c r="B802" s="424" t="str">
        <f t="shared" si="49"/>
        <v>200741300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>ОПОРТЮНИТИ БЪЛГАРИЯ ИНВЕСТМЪНТ АД</v>
      </c>
      <c r="B803" s="424" t="str">
        <f t="shared" si="49"/>
        <v>200741300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>ОПОРТЮНИТИ БЪЛГАРИЯ ИНВЕСТМЪНТ АД</v>
      </c>
      <c r="B804" s="424" t="str">
        <f t="shared" si="49"/>
        <v>200741300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>ОПОРТЮНИТИ БЪЛГАРИЯ ИНВЕСТМЪНТ АД</v>
      </c>
      <c r="B805" s="424" t="str">
        <f t="shared" si="49"/>
        <v>200741300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>ОПОРТЮНИТИ БЪЛГАРИЯ ИНВЕСТМЪНТ АД</v>
      </c>
      <c r="B806" s="424" t="str">
        <f t="shared" si="49"/>
        <v>200741300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>ОПОРТЮНИТИ БЪЛГАРИЯ ИНВЕСТМЪНТ АД</v>
      </c>
      <c r="B807" s="424" t="str">
        <f t="shared" si="49"/>
        <v>200741300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>ОПОРТЮНИТИ БЪЛГАРИЯ ИНВЕСТМЪНТ АД</v>
      </c>
      <c r="B808" s="424" t="str">
        <f t="shared" si="49"/>
        <v>200741300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ОПОРТЮНИТИ БЪЛГАРИЯ ИНВЕСТМЪНТ АД</v>
      </c>
      <c r="B809" s="424" t="str">
        <f t="shared" si="49"/>
        <v>200741300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ОПОРТЮНИТИ БЪЛГАРИЯ ИНВЕСТМЪНТ АД</v>
      </c>
      <c r="B810" s="424" t="str">
        <f t="shared" si="49"/>
        <v>200741300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ОПОРТЮНИТИ БЪЛГАРИЯ ИНВЕСТМЪНТ АД</v>
      </c>
      <c r="B811" s="424" t="str">
        <f t="shared" si="49"/>
        <v>200741300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ОПОРТЮНИТИ БЪЛГАРИЯ ИНВЕСТМЪНТ АД</v>
      </c>
      <c r="B812" s="424" t="str">
        <f t="shared" si="49"/>
        <v>200741300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>ОПОРТЮНИТИ БЪЛГАРИЯ ИНВЕСТМЪНТ АД</v>
      </c>
      <c r="B813" s="424" t="str">
        <f t="shared" si="49"/>
        <v>200741300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ОПОРТЮНИТИ БЪЛГАРИЯ ИНВЕСТМЪНТ АД</v>
      </c>
      <c r="B814" s="424" t="str">
        <f t="shared" si="49"/>
        <v>200741300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>ОПОРТЮНИТИ БЪЛГАРИЯ ИНВЕСТМЪНТ АД</v>
      </c>
      <c r="B815" s="424" t="str">
        <f t="shared" si="49"/>
        <v>200741300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>ОПОРТЮНИТИ БЪЛГАРИЯ ИНВЕСТМЪНТ АД</v>
      </c>
      <c r="B816" s="424" t="str">
        <f t="shared" si="49"/>
        <v>200741300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>ОПОРТЮНИТИ БЪЛГАРИЯ ИНВЕСТМЪНТ АД</v>
      </c>
      <c r="B817" s="424" t="str">
        <f t="shared" si="49"/>
        <v>200741300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>ОПОРТЮНИТИ БЪЛГАРИЯ ИНВЕСТМЪНТ АД</v>
      </c>
      <c r="B818" s="424" t="str">
        <f t="shared" si="49"/>
        <v>200741300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>ОПОРТЮНИТИ БЪЛГАРИЯ ИНВЕСТМЪНТ АД</v>
      </c>
      <c r="B819" s="424" t="str">
        <f t="shared" si="49"/>
        <v>200741300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>ОПОРТЮНИТИ БЪЛГАРИЯ ИНВЕСТМЪНТ АД</v>
      </c>
      <c r="B820" s="424" t="str">
        <f t="shared" si="49"/>
        <v>200741300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>ОПОРТЮНИТИ БЪЛГАРИЯ ИНВЕСТМЪНТ АД</v>
      </c>
      <c r="B821" s="424" t="str">
        <f t="shared" si="49"/>
        <v>200741300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>ОПОРТЮНИТИ БЪЛГАРИЯ ИНВЕСТМЪНТ АД</v>
      </c>
      <c r="B822" s="424" t="str">
        <f t="shared" si="49"/>
        <v>200741300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>ОПОРТЮНИТИ БЪЛГАРИЯ ИНВЕСТМЪНТ АД</v>
      </c>
      <c r="B823" s="424" t="str">
        <f t="shared" si="49"/>
        <v>200741300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>ОПОРТЮНИТИ БЪЛГАРИЯ ИНВЕСТМЪНТ АД</v>
      </c>
      <c r="B824" s="424" t="str">
        <f t="shared" si="49"/>
        <v>200741300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>ОПОРТЮНИТИ БЪЛГАРИЯ ИНВЕСТМЪНТ АД</v>
      </c>
      <c r="B825" s="424" t="str">
        <f t="shared" si="49"/>
        <v>200741300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>ОПОРТЮНИТИ БЪЛГАРИЯ ИНВЕСТМЪНТ АД</v>
      </c>
      <c r="B826" s="424" t="str">
        <f t="shared" si="49"/>
        <v>200741300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>ОПОРТЮНИТИ БЪЛГАРИЯ ИНВЕСТМЪНТ АД</v>
      </c>
      <c r="B827" s="424" t="str">
        <f t="shared" si="49"/>
        <v>200741300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>ОПОРТЮНИТИ БЪЛГАРИЯ ИНВЕСТМЪНТ АД</v>
      </c>
      <c r="B828" s="424" t="str">
        <f t="shared" si="49"/>
        <v>200741300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>ОПОРТЮНИТИ БЪЛГАРИЯ ИНВЕСТМЪНТ АД</v>
      </c>
      <c r="B829" s="424" t="str">
        <f t="shared" si="49"/>
        <v>200741300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>ОПОРТЮНИТИ БЪЛГАРИЯ ИНВЕСТМЪНТ АД</v>
      </c>
      <c r="B830" s="424" t="str">
        <f t="shared" si="49"/>
        <v>200741300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>ОПОРТЮНИТИ БЪЛГАРИЯ ИНВЕСТМЪНТ АД</v>
      </c>
      <c r="B831" s="424" t="str">
        <f t="shared" si="49"/>
        <v>200741300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>ОПОРТЮНИТИ БЪЛГАРИЯ ИНВЕСТМЪНТ АД</v>
      </c>
      <c r="B832" s="424" t="str">
        <f t="shared" si="49"/>
        <v>200741300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>ОПОРТЮНИТИ БЪЛГАРИЯ ИНВЕСТМЪНТ АД</v>
      </c>
      <c r="B833" s="424" t="str">
        <f t="shared" si="49"/>
        <v>200741300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>ОПОРТЮНИТИ БЪЛГАРИЯ ИНВЕСТМЪНТ АД</v>
      </c>
      <c r="B834" s="424" t="str">
        <f t="shared" si="49"/>
        <v>200741300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>ОПОРТЮНИТИ БЪЛГАРИЯ ИНВЕСТМЪНТ АД</v>
      </c>
      <c r="B835" s="424" t="str">
        <f t="shared" si="49"/>
        <v>200741300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>ОПОРТЮНИТИ БЪЛГАРИЯ ИНВЕСТМЪНТ АД</v>
      </c>
      <c r="B836" s="424" t="str">
        <f t="shared" si="49"/>
        <v>200741300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>ОПОРТЮНИТИ БЪЛГАРИЯ ИНВЕСТМЪНТ АД</v>
      </c>
      <c r="B837" s="424" t="str">
        <f t="shared" si="49"/>
        <v>200741300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>ОПОРТЮНИТИ БЪЛГАРИЯ ИНВЕСТМЪНТ АД</v>
      </c>
      <c r="B838" s="424" t="str">
        <f t="shared" si="49"/>
        <v>200741300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ОПОРТЮНИТИ БЪЛГАРИЯ ИНВЕСТМЪНТ АД</v>
      </c>
      <c r="B839" s="424" t="str">
        <f t="shared" si="49"/>
        <v>200741300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ОПОРТЮНИТИ БЪЛГАРИЯ ИНВЕСТМЪНТ АД</v>
      </c>
      <c r="B840" s="424" t="str">
        <f t="shared" si="49"/>
        <v>200741300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ОПОРТЮНИТИ БЪЛГАРИЯ ИНВЕСТМЪНТ АД</v>
      </c>
      <c r="B841" s="424" t="str">
        <f t="shared" si="49"/>
        <v>200741300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ОПОРТЮНИТИ БЪЛГАРИЯ ИНВЕСТМЪНТ АД</v>
      </c>
      <c r="B842" s="424" t="str">
        <f t="shared" si="49"/>
        <v>200741300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>ОПОРТЮНИТИ БЪЛГАРИЯ ИНВЕСТМЪНТ АД</v>
      </c>
      <c r="B843" s="424" t="str">
        <f t="shared" si="49"/>
        <v>200741300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ОПОРТЮНИТИ БЪЛГАРИЯ ИНВЕСТМЪНТ АД</v>
      </c>
      <c r="B844" s="424" t="str">
        <f t="shared" si="49"/>
        <v>200741300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>ОПОРТЮНИТИ БЪЛГАРИЯ ИНВЕСТМЪНТ АД</v>
      </c>
      <c r="B845" s="424" t="str">
        <f t="shared" ref="B845:B910" si="52">pdeBulstat</f>
        <v>200741300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>ОПОРТЮНИТИ БЪЛГАРИЯ ИНВЕСТМЪНТ АД</v>
      </c>
      <c r="B846" s="424" t="str">
        <f t="shared" si="52"/>
        <v>200741300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>ОПОРТЮНИТИ БЪЛГАРИЯ ИНВЕСТМЪНТ АД</v>
      </c>
      <c r="B847" s="424" t="str">
        <f t="shared" si="52"/>
        <v>200741300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>ОПОРТЮНИТИ БЪЛГАРИЯ ИНВЕСТМЪНТ АД</v>
      </c>
      <c r="B848" s="424" t="str">
        <f t="shared" si="52"/>
        <v>200741300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>ОПОРТЮНИТИ БЪЛГАРИЯ ИНВЕСТМЪНТ АД</v>
      </c>
      <c r="B849" s="424" t="str">
        <f t="shared" si="52"/>
        <v>200741300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>ОПОРТЮНИТИ БЪЛГАРИЯ ИНВЕСТМЪНТ АД</v>
      </c>
      <c r="B850" s="424" t="str">
        <f t="shared" si="52"/>
        <v>200741300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>ОПОРТЮНИТИ БЪЛГАРИЯ ИНВЕСТМЪНТ АД</v>
      </c>
      <c r="B851" s="424" t="str">
        <f t="shared" si="52"/>
        <v>200741300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>ОПОРТЮНИТИ БЪЛГАРИЯ ИНВЕСТМЪНТ АД</v>
      </c>
      <c r="B852" s="424" t="str">
        <f t="shared" si="52"/>
        <v>200741300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>ОПОРТЮНИТИ БЪЛГАРИЯ ИНВЕСТМЪНТ АД</v>
      </c>
      <c r="B853" s="424" t="str">
        <f t="shared" si="52"/>
        <v>200741300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>ОПОРТЮНИТИ БЪЛГАРИЯ ИНВЕСТМЪНТ АД</v>
      </c>
      <c r="B854" s="424" t="str">
        <f t="shared" si="52"/>
        <v>200741300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>ОПОРТЮНИТИ БЪЛГАРИЯ ИНВЕСТМЪНТ АД</v>
      </c>
      <c r="B855" s="424" t="str">
        <f t="shared" si="52"/>
        <v>200741300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>ОПОРТЮНИТИ БЪЛГАРИЯ ИНВЕСТМЪНТ АД</v>
      </c>
      <c r="B856" s="424" t="str">
        <f t="shared" si="52"/>
        <v>200741300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>ОПОРТЮНИТИ БЪЛГАРИЯ ИНВЕСТМЪНТ АД</v>
      </c>
      <c r="B857" s="424" t="str">
        <f t="shared" si="52"/>
        <v>200741300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>ОПОРТЮНИТИ БЪЛГАРИЯ ИНВЕСТМЪНТ АД</v>
      </c>
      <c r="B858" s="424" t="str">
        <f t="shared" si="52"/>
        <v>200741300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>ОПОРТЮНИТИ БЪЛГАРИЯ ИНВЕСТМЪНТ АД</v>
      </c>
      <c r="B859" s="424" t="str">
        <f t="shared" si="52"/>
        <v>200741300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>ОПОРТЮНИТИ БЪЛГАРИЯ ИНВЕСТМЪНТ АД</v>
      </c>
      <c r="B860" s="424" t="str">
        <f t="shared" si="52"/>
        <v>200741300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>ОПОРТЮНИТИ БЪЛГАРИЯ ИНВЕСТМЪНТ АД</v>
      </c>
      <c r="B861" s="424" t="str">
        <f t="shared" si="52"/>
        <v>200741300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>ОПОРТЮНИТИ БЪЛГАРИЯ ИНВЕСТМЪНТ АД</v>
      </c>
      <c r="B862" s="424" t="str">
        <f t="shared" si="52"/>
        <v>200741300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>ОПОРТЮНИТИ БЪЛГАРИЯ ИНВЕСТМЪНТ АД</v>
      </c>
      <c r="B863" s="424" t="str">
        <f t="shared" si="52"/>
        <v>200741300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>ОПОРТЮНИТИ БЪЛГАРИЯ ИНВЕСТМЪНТ АД</v>
      </c>
      <c r="B864" s="424" t="str">
        <f t="shared" si="52"/>
        <v>200741300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>ОПОРТЮНИТИ БЪЛГАРИЯ ИНВЕСТМЪНТ АД</v>
      </c>
      <c r="B865" s="424" t="str">
        <f t="shared" si="52"/>
        <v>200741300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>ОПОРТЮНИТИ БЪЛГАРИЯ ИНВЕСТМЪНТ АД</v>
      </c>
      <c r="B866" s="424" t="str">
        <f t="shared" si="52"/>
        <v>200741300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>ОПОРТЮНИТИ БЪЛГАРИЯ ИНВЕСТМЪНТ АД</v>
      </c>
      <c r="B867" s="424" t="str">
        <f t="shared" si="52"/>
        <v>200741300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>ОПОРТЮНИТИ БЪЛГАРИЯ ИНВЕСТМЪНТ АД</v>
      </c>
      <c r="B868" s="424" t="str">
        <f t="shared" si="52"/>
        <v>200741300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ОПОРТЮНИТИ БЪЛГАРИЯ ИНВЕСТМЪНТ АД</v>
      </c>
      <c r="B869" s="424" t="str">
        <f t="shared" si="52"/>
        <v>200741300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ОПОРТЮНИТИ БЪЛГАРИЯ ИНВЕСТМЪНТ АД</v>
      </c>
      <c r="B870" s="424" t="str">
        <f t="shared" si="52"/>
        <v>200741300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ОПОРТЮНИТИ БЪЛГАРИЯ ИНВЕСТМЪНТ АД</v>
      </c>
      <c r="B871" s="424" t="str">
        <f t="shared" si="52"/>
        <v>200741300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ОПОРТЮНИТИ БЪЛГАРИЯ ИНВЕСТМЪНТ АД</v>
      </c>
      <c r="B872" s="424" t="str">
        <f t="shared" si="52"/>
        <v>200741300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>ОПОРТЮНИТИ БЪЛГАРИЯ ИНВЕСТМЪНТ АД</v>
      </c>
      <c r="B873" s="424" t="str">
        <f t="shared" si="52"/>
        <v>200741300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ОПОРТЮНИТИ БЪЛГАРИЯ ИНВЕСТМЪНТ АД</v>
      </c>
      <c r="B874" s="424" t="str">
        <f t="shared" si="52"/>
        <v>200741300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>ОПОРТЮНИТИ БЪЛГАРИЯ ИНВЕСТМЪНТ АД</v>
      </c>
      <c r="B875" s="424" t="str">
        <f t="shared" si="52"/>
        <v>200741300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>ОПОРТЮНИТИ БЪЛГАРИЯ ИНВЕСТМЪНТ АД</v>
      </c>
      <c r="B876" s="424" t="str">
        <f t="shared" si="52"/>
        <v>200741300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>ОПОРТЮНИТИ БЪЛГАРИЯ ИНВЕСТМЪНТ АД</v>
      </c>
      <c r="B877" s="424" t="str">
        <f t="shared" si="52"/>
        <v>200741300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>ОПОРТЮНИТИ БЪЛГАРИЯ ИНВЕСТМЪНТ АД</v>
      </c>
      <c r="B878" s="424" t="str">
        <f t="shared" si="52"/>
        <v>200741300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>ОПОРТЮНИТИ БЪЛГАРИЯ ИНВЕСТМЪНТ АД</v>
      </c>
      <c r="B879" s="424" t="str">
        <f t="shared" si="52"/>
        <v>200741300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>ОПОРТЮНИТИ БЪЛГАРИЯ ИНВЕСТМЪНТ АД</v>
      </c>
      <c r="B880" s="424" t="str">
        <f t="shared" si="52"/>
        <v>200741300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>ОПОРТЮНИТИ БЪЛГАРИЯ ИНВЕСТМЪНТ АД</v>
      </c>
      <c r="B881" s="424" t="str">
        <f t="shared" si="52"/>
        <v>200741300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>ОПОРТЮНИТИ БЪЛГАРИЯ ИНВЕСТМЪНТ АД</v>
      </c>
      <c r="B882" s="424" t="str">
        <f t="shared" si="52"/>
        <v>200741300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>ОПОРТЮНИТИ БЪЛГАРИЯ ИНВЕСТМЪНТ АД</v>
      </c>
      <c r="B883" s="424" t="str">
        <f t="shared" si="52"/>
        <v>200741300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>ОПОРТЮНИТИ БЪЛГАРИЯ ИНВЕСТМЪНТ АД</v>
      </c>
      <c r="B884" s="424" t="str">
        <f t="shared" si="52"/>
        <v>200741300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>ОПОРТЮНИТИ БЪЛГАРИЯ ИНВЕСТМЪНТ АД</v>
      </c>
      <c r="B885" s="424" t="str">
        <f t="shared" si="52"/>
        <v>200741300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>ОПОРТЮНИТИ БЪЛГАРИЯ ИНВЕСТМЪНТ АД</v>
      </c>
      <c r="B886" s="424" t="str">
        <f t="shared" si="52"/>
        <v>200741300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>ОПОРТЮНИТИ БЪЛГАРИЯ ИНВЕСТМЪНТ АД</v>
      </c>
      <c r="B887" s="424" t="str">
        <f t="shared" si="52"/>
        <v>200741300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>ОПОРТЮНИТИ БЪЛГАРИЯ ИНВЕСТМЪНТ АД</v>
      </c>
      <c r="B888" s="424" t="str">
        <f t="shared" si="52"/>
        <v>200741300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>ОПОРТЮНИТИ БЪЛГАРИЯ ИНВЕСТМЪНТ АД</v>
      </c>
      <c r="B889" s="424" t="str">
        <f t="shared" si="52"/>
        <v>200741300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>ОПОРТЮНИТИ БЪЛГАРИЯ ИНВЕСТМЪНТ АД</v>
      </c>
      <c r="B890" s="424" t="str">
        <f t="shared" si="52"/>
        <v>200741300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>ОПОРТЮНИТИ БЪЛГАРИЯ ИНВЕСТМЪНТ АД</v>
      </c>
      <c r="B891" s="424" t="str">
        <f t="shared" si="52"/>
        <v>200741300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>ОПОРТЮНИТИ БЪЛГАРИЯ ИНВЕСТМЪНТ АД</v>
      </c>
      <c r="B892" s="424" t="str">
        <f t="shared" si="52"/>
        <v>200741300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>ОПОРТЮНИТИ БЪЛГАРИЯ ИНВЕСТМЪНТ АД</v>
      </c>
      <c r="B893" s="424" t="str">
        <f t="shared" si="52"/>
        <v>200741300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>ОПОРТЮНИТИ БЪЛГАРИЯ ИНВЕСТМЪНТ АД</v>
      </c>
      <c r="B894" s="424" t="str">
        <f t="shared" si="52"/>
        <v>200741300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>ОПОРТЮНИТИ БЪЛГАРИЯ ИНВЕСТМЪНТ АД</v>
      </c>
      <c r="B895" s="424" t="str">
        <f t="shared" si="52"/>
        <v>200741300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>ОПОРТЮНИТИ БЪЛГАРИЯ ИНВЕСТМЪНТ АД</v>
      </c>
      <c r="B896" s="424" t="str">
        <f t="shared" si="52"/>
        <v>200741300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>ОПОРТЮНИТИ БЪЛГАРИЯ ИНВЕСТМЪНТ АД</v>
      </c>
      <c r="B897" s="424" t="str">
        <f t="shared" si="52"/>
        <v>200741300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>ОПОРТЮНИТИ БЪЛГАРИЯ ИНВЕСТМЪНТ АД</v>
      </c>
      <c r="B898" s="424" t="str">
        <f t="shared" si="52"/>
        <v>200741300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ОПОРТЮНИТИ БЪЛГАРИЯ ИНВЕСТМЪНТ АД</v>
      </c>
      <c r="B899" s="424" t="str">
        <f t="shared" si="52"/>
        <v>200741300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ОПОРТЮНИТИ БЪЛГАРИЯ ИНВЕСТМЪНТ АД</v>
      </c>
      <c r="B900" s="424" t="str">
        <f t="shared" si="52"/>
        <v>200741300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ОПОРТЮНИТИ БЪЛГАРИЯ ИНВЕСТМЪНТ АД</v>
      </c>
      <c r="B901" s="424" t="str">
        <f t="shared" si="52"/>
        <v>200741300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ОПОРТЮНИТИ БЪЛГАРИЯ ИНВЕСТМЪНТ АД</v>
      </c>
      <c r="B902" s="424" t="str">
        <f t="shared" si="52"/>
        <v>200741300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>ОПОРТЮНИТИ БЪЛГАРИЯ ИНВЕСТМЪНТ АД</v>
      </c>
      <c r="B903" s="424" t="str">
        <f t="shared" si="52"/>
        <v>200741300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ОПОРТЮНИТИ БЪЛГАРИЯ ИНВЕСТМЪНТ АД</v>
      </c>
      <c r="B904" s="424" t="str">
        <f t="shared" si="52"/>
        <v>200741300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>ОПОРТЮНИТИ БЪЛГАРИЯ ИНВЕСТМЪНТ АД</v>
      </c>
      <c r="B905" s="424" t="str">
        <f t="shared" si="52"/>
        <v>200741300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>ОПОРТЮНИТИ БЪЛГАРИЯ ИНВЕСТМЪНТ АД</v>
      </c>
      <c r="B906" s="424" t="str">
        <f t="shared" si="52"/>
        <v>200741300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>ОПОРТЮНИТИ БЪЛГАРИЯ ИНВЕСТМЪНТ АД</v>
      </c>
      <c r="B907" s="424" t="str">
        <f t="shared" si="52"/>
        <v>200741300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>ОПОРТЮНИТИ БЪЛГАРИЯ ИНВЕСТМЪНТ АД</v>
      </c>
      <c r="B908" s="424" t="str">
        <f t="shared" si="52"/>
        <v>200741300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>ОПОРТЮНИТИ БЪЛГАРИЯ ИНВЕСТМЪНТ АД</v>
      </c>
      <c r="B909" s="424" t="str">
        <f t="shared" si="52"/>
        <v>200741300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>ОПОРТЮНИТИ БЪЛГАРИЯ ИНВЕСТМЪНТ АД</v>
      </c>
      <c r="B910" s="424" t="str">
        <f t="shared" si="52"/>
        <v>200741300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48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>ОПОРТЮНИТИ БЪЛГАРИЯ ИНВЕСТМЪНТ АД</v>
      </c>
      <c r="B912" s="424" t="str">
        <f t="shared" ref="B912:B975" si="55">pdeBulstat</f>
        <v>200741300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>ОПОРТЮНИТИ БЪЛГАРИЯ ИНВЕСТМЪНТ АД</v>
      </c>
      <c r="B913" s="424" t="str">
        <f t="shared" si="55"/>
        <v>200741300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>ОПОРТЮНИТИ БЪЛГАРИЯ ИНВЕСТМЪНТ АД</v>
      </c>
      <c r="B914" s="424" t="str">
        <f t="shared" si="55"/>
        <v>200741300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>ОПОРТЮНИТИ БЪЛГАРИЯ ИНВЕСТМЪНТ АД</v>
      </c>
      <c r="B915" s="424" t="str">
        <f t="shared" si="55"/>
        <v>200741300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>ОПОРТЮНИТИ БЪЛГАРИЯ ИНВЕСТМЪНТ АД</v>
      </c>
      <c r="B916" s="424" t="str">
        <f t="shared" si="55"/>
        <v>200741300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>ОПОРТЮНИТИ БЪЛГАРИЯ ИНВЕСТМЪНТ АД</v>
      </c>
      <c r="B917" s="424" t="str">
        <f t="shared" si="55"/>
        <v>200741300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>ОПОРТЮНИТИ БЪЛГАРИЯ ИНВЕСТМЪНТ АД</v>
      </c>
      <c r="B918" s="424" t="str">
        <f t="shared" si="55"/>
        <v>200741300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>ОПОРТЮНИТИ БЪЛГАРИЯ ИНВЕСТМЪНТ АД</v>
      </c>
      <c r="B919" s="424" t="str">
        <f t="shared" si="55"/>
        <v>200741300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>ОПОРТЮНИТИ БЪЛГАРИЯ ИНВЕСТМЪНТ АД</v>
      </c>
      <c r="B920" s="424" t="str">
        <f t="shared" si="55"/>
        <v>200741300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>ОПОРТЮНИТИ БЪЛГАРИЯ ИНВЕСТМЪНТ АД</v>
      </c>
      <c r="B921" s="424" t="str">
        <f t="shared" si="55"/>
        <v>200741300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>ОПОРТЮНИТИ БЪЛГАРИЯ ИНВЕСТМЪНТ АД</v>
      </c>
      <c r="B922" s="424" t="str">
        <f t="shared" si="55"/>
        <v>200741300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>ОПОРТЮНИТИ БЪЛГАРИЯ ИНВЕСТМЪНТ АД</v>
      </c>
      <c r="B923" s="424" t="str">
        <f t="shared" si="55"/>
        <v>200741300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>ОПОРТЮНИТИ БЪЛГАРИЯ ИНВЕСТМЪНТ АД</v>
      </c>
      <c r="B924" s="424" t="str">
        <f t="shared" si="55"/>
        <v>200741300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>ОПОРТЮНИТИ БЪЛГАРИЯ ИНВЕСТМЪНТ АД</v>
      </c>
      <c r="B925" s="424" t="str">
        <f t="shared" si="55"/>
        <v>200741300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>ОПОРТЮНИТИ БЪЛГАРИЯ ИНВЕСТМЪНТ АД</v>
      </c>
      <c r="B926" s="424" t="str">
        <f t="shared" si="55"/>
        <v>200741300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>ОПОРТЮНИТИ БЪЛГАРИЯ ИНВЕСТМЪНТ АД</v>
      </c>
      <c r="B927" s="424" t="str">
        <f t="shared" si="55"/>
        <v>200741300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>ОПОРТЮНИТИ БЪЛГАРИЯ ИНВЕСТМЪНТ АД</v>
      </c>
      <c r="B928" s="424" t="str">
        <f t="shared" si="55"/>
        <v>200741300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>ОПОРТЮНИТИ БЪЛГАРИЯ ИНВЕСТМЪНТ АД</v>
      </c>
      <c r="B929" s="424" t="str">
        <f t="shared" si="55"/>
        <v>200741300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>ОПОРТЮНИТИ БЪЛГАРИЯ ИНВЕСТМЪНТ АД</v>
      </c>
      <c r="B930" s="424" t="str">
        <f t="shared" si="55"/>
        <v>200741300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>ОПОРТЮНИТИ БЪЛГАРИЯ ИНВЕСТМЪНТ АД</v>
      </c>
      <c r="B931" s="424" t="str">
        <f t="shared" si="55"/>
        <v>200741300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>ОПОРТЮНИТИ БЪЛГАРИЯ ИНВЕСТМЪНТ АД</v>
      </c>
      <c r="B932" s="424" t="str">
        <f t="shared" si="55"/>
        <v>200741300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>ОПОРТЮНИТИ БЪЛГАРИЯ ИНВЕСТМЪНТ АД</v>
      </c>
      <c r="B933" s="424" t="str">
        <f t="shared" si="55"/>
        <v>200741300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>ОПОРТЮНИТИ БЪЛГАРИЯ ИНВЕСТМЪНТ АД</v>
      </c>
      <c r="B934" s="424" t="str">
        <f t="shared" si="55"/>
        <v>200741300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>ОПОРТЮНИТИ БЪЛГАРИЯ ИНВЕСТМЪНТ АД</v>
      </c>
      <c r="B935" s="424" t="str">
        <f t="shared" si="55"/>
        <v>200741300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>ОПОРТЮНИТИ БЪЛГАРИЯ ИНВЕСТМЪНТ АД</v>
      </c>
      <c r="B936" s="424" t="str">
        <f t="shared" si="55"/>
        <v>200741300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>ОПОРТЮНИТИ БЪЛГАРИЯ ИНВЕСТМЪНТ АД</v>
      </c>
      <c r="B937" s="424" t="str">
        <f t="shared" si="55"/>
        <v>200741300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>ОПОРТЮНИТИ БЪЛГАРИЯ ИНВЕСТМЪНТ АД</v>
      </c>
      <c r="B938" s="424" t="str">
        <f t="shared" si="55"/>
        <v>200741300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>ОПОРТЮНИТИ БЪЛГАРИЯ ИНВЕСТМЪНТ АД</v>
      </c>
      <c r="B939" s="424" t="str">
        <f t="shared" si="55"/>
        <v>200741300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>ОПОРТЮНИТИ БЪЛГАРИЯ ИНВЕСТМЪНТ АД</v>
      </c>
      <c r="B940" s="424" t="str">
        <f t="shared" si="55"/>
        <v>200741300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>ОПОРТЮНИТИ БЪЛГАРИЯ ИНВЕСТМЪНТ АД</v>
      </c>
      <c r="B941" s="424" t="str">
        <f t="shared" si="55"/>
        <v>200741300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>ОПОРТЮНИТИ БЪЛГАРИЯ ИНВЕСТМЪНТ АД</v>
      </c>
      <c r="B942" s="424" t="str">
        <f t="shared" si="55"/>
        <v>200741300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>ОПОРТЮНИТИ БЪЛГАРИЯ ИНВЕСТМЪНТ АД</v>
      </c>
      <c r="B943" s="424" t="str">
        <f t="shared" si="55"/>
        <v>200741300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>ОПОРТЮНИТИ БЪЛГАРИЯ ИНВЕСТМЪНТ АД</v>
      </c>
      <c r="B944" s="424" t="str">
        <f t="shared" si="55"/>
        <v>200741300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>ОПОРТЮНИТИ БЪЛГАРИЯ ИНВЕСТМЪНТ АД</v>
      </c>
      <c r="B945" s="424" t="str">
        <f t="shared" si="55"/>
        <v>200741300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>ОПОРТЮНИТИ БЪЛГАРИЯ ИНВЕСТМЪНТ АД</v>
      </c>
      <c r="B946" s="424" t="str">
        <f t="shared" si="55"/>
        <v>200741300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>ОПОРТЮНИТИ БЪЛГАРИЯ ИНВЕСТМЪНТ АД</v>
      </c>
      <c r="B947" s="424" t="str">
        <f t="shared" si="55"/>
        <v>200741300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>ОПОРТЮНИТИ БЪЛГАРИЯ ИНВЕСТМЪНТ АД</v>
      </c>
      <c r="B948" s="424" t="str">
        <f t="shared" si="55"/>
        <v>200741300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>ОПОРТЮНИТИ БЪЛГАРИЯ ИНВЕСТМЪНТ АД</v>
      </c>
      <c r="B949" s="424" t="str">
        <f t="shared" si="55"/>
        <v>200741300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>ОПОРТЮНИТИ БЪЛГАРИЯ ИНВЕСТМЪНТ АД</v>
      </c>
      <c r="B950" s="424" t="str">
        <f t="shared" si="55"/>
        <v>200741300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>ОПОРТЮНИТИ БЪЛГАРИЯ ИНВЕСТМЪНТ АД</v>
      </c>
      <c r="B951" s="424" t="str">
        <f t="shared" si="55"/>
        <v>200741300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>ОПОРТЮНИТИ БЪЛГАРИЯ ИНВЕСТМЪНТ АД</v>
      </c>
      <c r="B952" s="424" t="str">
        <f t="shared" si="55"/>
        <v>200741300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>ОПОРТЮНИТИ БЪЛГАРИЯ ИНВЕСТМЪНТ АД</v>
      </c>
      <c r="B953" s="424" t="str">
        <f t="shared" si="55"/>
        <v>200741300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>ОПОРТЮНИТИ БЪЛГАРИЯ ИНВЕСТМЪНТ АД</v>
      </c>
      <c r="B954" s="424" t="str">
        <f t="shared" si="55"/>
        <v>200741300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>ОПОРТЮНИТИ БЪЛГАРИЯ ИНВЕСТМЪНТ АД</v>
      </c>
      <c r="B955" s="424" t="str">
        <f t="shared" si="55"/>
        <v>200741300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>ОПОРТЮНИТИ БЪЛГАРИЯ ИНВЕСТМЪНТ АД</v>
      </c>
      <c r="B956" s="424" t="str">
        <f t="shared" si="55"/>
        <v>200741300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>ОПОРТЮНИТИ БЪЛГАРИЯ ИНВЕСТМЪНТ АД</v>
      </c>
      <c r="B957" s="424" t="str">
        <f t="shared" si="55"/>
        <v>200741300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>ОПОРТЮНИТИ БЪЛГАРИЯ ИНВЕСТМЪНТ АД</v>
      </c>
      <c r="B958" s="424" t="str">
        <f t="shared" si="55"/>
        <v>200741300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>ОПОРТЮНИТИ БЪЛГАРИЯ ИНВЕСТМЪНТ АД</v>
      </c>
      <c r="B959" s="424" t="str">
        <f t="shared" si="55"/>
        <v>200741300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>ОПОРТЮНИТИ БЪЛГАРИЯ ИНВЕСТМЪНТ АД</v>
      </c>
      <c r="B960" s="424" t="str">
        <f t="shared" si="55"/>
        <v>200741300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>ОПОРТЮНИТИ БЪЛГАРИЯ ИНВЕСТМЪНТ АД</v>
      </c>
      <c r="B961" s="424" t="str">
        <f t="shared" si="55"/>
        <v>200741300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>ОПОРТЮНИТИ БЪЛГАРИЯ ИНВЕСТМЪНТ АД</v>
      </c>
      <c r="B962" s="424" t="str">
        <f t="shared" si="55"/>
        <v>200741300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>ОПОРТЮНИТИ БЪЛГАРИЯ ИНВЕСТМЪНТ АД</v>
      </c>
      <c r="B963" s="424" t="str">
        <f t="shared" si="55"/>
        <v>200741300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>ОПОРТЮНИТИ БЪЛГАРИЯ ИНВЕСТМЪНТ АД</v>
      </c>
      <c r="B964" s="424" t="str">
        <f t="shared" si="55"/>
        <v>200741300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>ОПОРТЮНИТИ БЪЛГАРИЯ ИНВЕСТМЪНТ АД</v>
      </c>
      <c r="B965" s="424" t="str">
        <f t="shared" si="55"/>
        <v>200741300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>ОПОРТЮНИТИ БЪЛГАРИЯ ИНВЕСТМЪНТ АД</v>
      </c>
      <c r="B966" s="424" t="str">
        <f t="shared" si="55"/>
        <v>200741300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>ОПОРТЮНИТИ БЪЛГАРИЯ ИНВЕСТМЪНТ АД</v>
      </c>
      <c r="B967" s="424" t="str">
        <f t="shared" si="55"/>
        <v>200741300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>ОПОРТЮНИТИ БЪЛГАРИЯ ИНВЕСТМЪНТ АД</v>
      </c>
      <c r="B968" s="424" t="str">
        <f t="shared" si="55"/>
        <v>200741300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>ОПОРТЮНИТИ БЪЛГАРИЯ ИНВЕСТМЪНТ АД</v>
      </c>
      <c r="B969" s="424" t="str">
        <f t="shared" si="55"/>
        <v>200741300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>ОПОРТЮНИТИ БЪЛГАРИЯ ИНВЕСТМЪНТ АД</v>
      </c>
      <c r="B970" s="424" t="str">
        <f t="shared" si="55"/>
        <v>200741300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>ОПОРТЮНИТИ БЪЛГАРИЯ ИНВЕСТМЪНТ АД</v>
      </c>
      <c r="B971" s="424" t="str">
        <f t="shared" si="55"/>
        <v>200741300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>ОПОРТЮНИТИ БЪЛГАРИЯ ИНВЕСТМЪНТ АД</v>
      </c>
      <c r="B972" s="424" t="str">
        <f t="shared" si="55"/>
        <v>200741300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>ОПОРТЮНИТИ БЪЛГАРИЯ ИНВЕСТМЪНТ АД</v>
      </c>
      <c r="B973" s="424" t="str">
        <f t="shared" si="55"/>
        <v>200741300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>ОПОРТЮНИТИ БЪЛГАРИЯ ИНВЕСТМЪНТ АД</v>
      </c>
      <c r="B974" s="424" t="str">
        <f t="shared" si="55"/>
        <v>200741300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>ОПОРТЮНИТИ БЪЛГАРИЯ ИНВЕСТМЪНТ АД</v>
      </c>
      <c r="B975" s="424" t="str">
        <f t="shared" si="55"/>
        <v>200741300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>ОПОРТЮНИТИ БЪЛГАРИЯ ИНВЕСТМЪНТ АД</v>
      </c>
      <c r="B976" s="424" t="str">
        <f t="shared" ref="B976:B1039" si="58">pdeBulstat</f>
        <v>200741300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>ОПОРТЮНИТИ БЪЛГАРИЯ ИНВЕСТМЪНТ АД</v>
      </c>
      <c r="B977" s="424" t="str">
        <f t="shared" si="58"/>
        <v>200741300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>ОПОРТЮНИТИ БЪЛГАРИЯ ИНВЕСТМЪНТ АД</v>
      </c>
      <c r="B978" s="424" t="str">
        <f t="shared" si="58"/>
        <v>200741300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>ОПОРТЮНИТИ БЪЛГАРИЯ ИНВЕСТМЪНТ АД</v>
      </c>
      <c r="B979" s="424" t="str">
        <f t="shared" si="58"/>
        <v>200741300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>ОПОРТЮНИТИ БЪЛГАРИЯ ИНВЕСТМЪНТ АД</v>
      </c>
      <c r="B980" s="424" t="str">
        <f t="shared" si="58"/>
        <v>200741300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>ОПОРТЮНИТИ БЪЛГАРИЯ ИНВЕСТМЪНТ АД</v>
      </c>
      <c r="B981" s="424" t="str">
        <f t="shared" si="58"/>
        <v>200741300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>ОПОРТЮНИТИ БЪЛГАРИЯ ИНВЕСТМЪНТ АД</v>
      </c>
      <c r="B982" s="424" t="str">
        <f t="shared" si="58"/>
        <v>200741300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>ОПОРТЮНИТИ БЪЛГАРИЯ ИНВЕСТМЪНТ АД</v>
      </c>
      <c r="B983" s="424" t="str">
        <f t="shared" si="58"/>
        <v>200741300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>ОПОРТЮНИТИ БЪЛГАРИЯ ИНВЕСТМЪНТ АД</v>
      </c>
      <c r="B984" s="424" t="str">
        <f t="shared" si="58"/>
        <v>200741300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>ОПОРТЮНИТИ БЪЛГАРИЯ ИНВЕСТМЪНТ АД</v>
      </c>
      <c r="B985" s="424" t="str">
        <f t="shared" si="58"/>
        <v>200741300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>ОПОРТЮНИТИ БЪЛГАРИЯ ИНВЕСТМЪНТ АД</v>
      </c>
      <c r="B986" s="424" t="str">
        <f t="shared" si="58"/>
        <v>200741300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>ОПОРТЮНИТИ БЪЛГАРИЯ ИНВЕСТМЪНТ АД</v>
      </c>
      <c r="B987" s="424" t="str">
        <f t="shared" si="58"/>
        <v>200741300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>ОПОРТЮНИТИ БЪЛГАРИЯ ИНВЕСТМЪНТ АД</v>
      </c>
      <c r="B988" s="424" t="str">
        <f t="shared" si="58"/>
        <v>200741300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>ОПОРТЮНИТИ БЪЛГАРИЯ ИНВЕСТМЪНТ АД</v>
      </c>
      <c r="B989" s="424" t="str">
        <f t="shared" si="58"/>
        <v>200741300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>ОПОРТЮНИТИ БЪЛГАРИЯ ИНВЕСТМЪНТ АД</v>
      </c>
      <c r="B990" s="424" t="str">
        <f t="shared" si="58"/>
        <v>200741300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>ОПОРТЮНИТИ БЪЛГАРИЯ ИНВЕСТМЪНТ АД</v>
      </c>
      <c r="B991" s="424" t="str">
        <f t="shared" si="58"/>
        <v>200741300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>ОПОРТЮНИТИ БЪЛГАРИЯ ИНВЕСТМЪНТ АД</v>
      </c>
      <c r="B992" s="424" t="str">
        <f t="shared" si="58"/>
        <v>200741300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>ОПОРТЮНИТИ БЪЛГАРИЯ ИНВЕСТМЪНТ АД</v>
      </c>
      <c r="B993" s="424" t="str">
        <f t="shared" si="58"/>
        <v>200741300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>ОПОРТЮНИТИ БЪЛГАРИЯ ИНВЕСТМЪНТ АД</v>
      </c>
      <c r="B994" s="424" t="str">
        <f t="shared" si="58"/>
        <v>200741300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>ОПОРТЮНИТИ БЪЛГАРИЯ ИНВЕСТМЪНТ АД</v>
      </c>
      <c r="B995" s="424" t="str">
        <f t="shared" si="58"/>
        <v>200741300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>ОПОРТЮНИТИ БЪЛГАРИЯ ИНВЕСТМЪНТ АД</v>
      </c>
      <c r="B996" s="424" t="str">
        <f t="shared" si="58"/>
        <v>200741300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>ОПОРТЮНИТИ БЪЛГАРИЯ ИНВЕСТМЪНТ АД</v>
      </c>
      <c r="B997" s="424" t="str">
        <f t="shared" si="58"/>
        <v>200741300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>ОПОРТЮНИТИ БЪЛГАРИЯ ИНВЕСТМЪНТ АД</v>
      </c>
      <c r="B998" s="424" t="str">
        <f t="shared" si="58"/>
        <v>200741300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>ОПОРТЮНИТИ БЪЛГАРИЯ ИНВЕСТМЪНТ АД</v>
      </c>
      <c r="B999" s="424" t="str">
        <f t="shared" si="58"/>
        <v>200741300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>ОПОРТЮНИТИ БЪЛГАРИЯ ИНВЕСТМЪНТ АД</v>
      </c>
      <c r="B1000" s="424" t="str">
        <f t="shared" si="58"/>
        <v>200741300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>ОПОРТЮНИТИ БЪЛГАРИЯ ИНВЕСТМЪНТ АД</v>
      </c>
      <c r="B1001" s="424" t="str">
        <f t="shared" si="58"/>
        <v>200741300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>ОПОРТЮНИТИ БЪЛГАРИЯ ИНВЕСТМЪНТ АД</v>
      </c>
      <c r="B1002" s="424" t="str">
        <f t="shared" si="58"/>
        <v>200741300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>ОПОРТЮНИТИ БЪЛГАРИЯ ИНВЕСТМЪНТ АД</v>
      </c>
      <c r="B1003" s="424" t="str">
        <f t="shared" si="58"/>
        <v>200741300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>ОПОРТЮНИТИ БЪЛГАРИЯ ИНВЕСТМЪНТ АД</v>
      </c>
      <c r="B1004" s="424" t="str">
        <f t="shared" si="58"/>
        <v>200741300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>ОПОРТЮНИТИ БЪЛГАРИЯ ИНВЕСТМЪНТ АД</v>
      </c>
      <c r="B1005" s="424" t="str">
        <f t="shared" si="58"/>
        <v>200741300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>ОПОРТЮНИТИ БЪЛГАРИЯ ИНВЕСТМЪНТ АД</v>
      </c>
      <c r="B1006" s="424" t="str">
        <f t="shared" si="58"/>
        <v>200741300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>ОПОРТЮНИТИ БЪЛГАРИЯ ИНВЕСТМЪНТ АД</v>
      </c>
      <c r="B1007" s="424" t="str">
        <f t="shared" si="58"/>
        <v>200741300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>ОПОРТЮНИТИ БЪЛГАРИЯ ИНВЕСТМЪНТ АД</v>
      </c>
      <c r="B1008" s="424" t="str">
        <f t="shared" si="58"/>
        <v>200741300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>ОПОРТЮНИТИ БЪЛГАРИЯ ИНВЕСТМЪНТ АД</v>
      </c>
      <c r="B1009" s="424" t="str">
        <f t="shared" si="58"/>
        <v>200741300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>ОПОРТЮНИТИ БЪЛГАРИЯ ИНВЕСТМЪНТ АД</v>
      </c>
      <c r="B1010" s="424" t="str">
        <f t="shared" si="58"/>
        <v>200741300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>ОПОРТЮНИТИ БЪЛГАРИЯ ИНВЕСТМЪНТ АД</v>
      </c>
      <c r="B1011" s="424" t="str">
        <f t="shared" si="58"/>
        <v>200741300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>ОПОРТЮНИТИ БЪЛГАРИЯ ИНВЕСТМЪНТ АД</v>
      </c>
      <c r="B1012" s="424" t="str">
        <f t="shared" si="58"/>
        <v>200741300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>ОПОРТЮНИТИ БЪЛГАРИЯ ИНВЕСТМЪНТ АД</v>
      </c>
      <c r="B1013" s="424" t="str">
        <f t="shared" si="58"/>
        <v>200741300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>ОПОРТЮНИТИ БЪЛГАРИЯ ИНВЕСТМЪНТ АД</v>
      </c>
      <c r="B1014" s="424" t="str">
        <f t="shared" si="58"/>
        <v>200741300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>ОПОРТЮНИТИ БЪЛГАРИЯ ИНВЕСТМЪНТ АД</v>
      </c>
      <c r="B1015" s="424" t="str">
        <f t="shared" si="58"/>
        <v>200741300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>ОПОРТЮНИТИ БЪЛГАРИЯ ИНВЕСТМЪНТ АД</v>
      </c>
      <c r="B1016" s="424" t="str">
        <f t="shared" si="58"/>
        <v>200741300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>ОПОРТЮНИТИ БЪЛГАРИЯ ИНВЕСТМЪНТ АД</v>
      </c>
      <c r="B1017" s="424" t="str">
        <f t="shared" si="58"/>
        <v>200741300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>ОПОРТЮНИТИ БЪЛГАРИЯ ИНВЕСТМЪНТ АД</v>
      </c>
      <c r="B1018" s="424" t="str">
        <f t="shared" si="58"/>
        <v>200741300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>ОПОРТЮНИТИ БЪЛГАРИЯ ИНВЕСТМЪНТ АД</v>
      </c>
      <c r="B1019" s="424" t="str">
        <f t="shared" si="58"/>
        <v>200741300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>ОПОРТЮНИТИ БЪЛГАРИЯ ИНВЕСТМЪНТ АД</v>
      </c>
      <c r="B1020" s="424" t="str">
        <f t="shared" si="58"/>
        <v>200741300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>ОПОРТЮНИТИ БЪЛГАРИЯ ИНВЕСТМЪНТ АД</v>
      </c>
      <c r="B1021" s="424" t="str">
        <f t="shared" si="58"/>
        <v>200741300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>ОПОРТЮНИТИ БЪЛГАРИЯ ИНВЕСТМЪНТ АД</v>
      </c>
      <c r="B1022" s="424" t="str">
        <f t="shared" si="58"/>
        <v>200741300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>ОПОРТЮНИТИ БЪЛГАРИЯ ИНВЕСТМЪНТ АД</v>
      </c>
      <c r="B1023" s="424" t="str">
        <f t="shared" si="58"/>
        <v>200741300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>ОПОРТЮНИТИ БЪЛГАРИЯ ИНВЕСТМЪНТ АД</v>
      </c>
      <c r="B1024" s="424" t="str">
        <f t="shared" si="58"/>
        <v>200741300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>ОПОРТЮНИТИ БЪЛГАРИЯ ИНВЕСТМЪНТ АД</v>
      </c>
      <c r="B1025" s="424" t="str">
        <f t="shared" si="58"/>
        <v>200741300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>ОПОРТЮНИТИ БЪЛГАРИЯ ИНВЕСТМЪНТ АД</v>
      </c>
      <c r="B1026" s="424" t="str">
        <f t="shared" si="58"/>
        <v>200741300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>ОПОРТЮНИТИ БЪЛГАРИЯ ИНВЕСТМЪНТ АД</v>
      </c>
      <c r="B1027" s="424" t="str">
        <f t="shared" si="58"/>
        <v>200741300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>ОПОРТЮНИТИ БЪЛГАРИЯ ИНВЕСТМЪНТ АД</v>
      </c>
      <c r="B1028" s="424" t="str">
        <f t="shared" si="58"/>
        <v>200741300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>ОПОРТЮНИТИ БЪЛГАРИЯ ИНВЕСТМЪНТ АД</v>
      </c>
      <c r="B1029" s="424" t="str">
        <f t="shared" si="58"/>
        <v>200741300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>ОПОРТЮНИТИ БЪЛГАРИЯ ИНВЕСТМЪНТ АД</v>
      </c>
      <c r="B1030" s="424" t="str">
        <f t="shared" si="58"/>
        <v>200741300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>ОПОРТЮНИТИ БЪЛГАРИЯ ИНВЕСТМЪНТ АД</v>
      </c>
      <c r="B1031" s="424" t="str">
        <f t="shared" si="58"/>
        <v>200741300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>ОПОРТЮНИТИ БЪЛГАРИЯ ИНВЕСТМЪНТ АД</v>
      </c>
      <c r="B1032" s="424" t="str">
        <f t="shared" si="58"/>
        <v>200741300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>ОПОРТЮНИТИ БЪЛГАРИЯ ИНВЕСТМЪНТ АД</v>
      </c>
      <c r="B1033" s="424" t="str">
        <f t="shared" si="58"/>
        <v>200741300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>ОПОРТЮНИТИ БЪЛГАРИЯ ИНВЕСТМЪНТ АД</v>
      </c>
      <c r="B1034" s="424" t="str">
        <f t="shared" si="58"/>
        <v>200741300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>ОПОРТЮНИТИ БЪЛГАРИЯ ИНВЕСТМЪНТ АД</v>
      </c>
      <c r="B1035" s="424" t="str">
        <f t="shared" si="58"/>
        <v>200741300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>ОПОРТЮНИТИ БЪЛГАРИЯ ИНВЕСТМЪНТ АД</v>
      </c>
      <c r="B1036" s="424" t="str">
        <f t="shared" si="58"/>
        <v>200741300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>ОПОРТЮНИТИ БЪЛГАРИЯ ИНВЕСТМЪНТ АД</v>
      </c>
      <c r="B1037" s="424" t="str">
        <f t="shared" si="58"/>
        <v>200741300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>ОПОРТЮНИТИ БЪЛГАРИЯ ИНВЕСТМЪНТ АД</v>
      </c>
      <c r="B1038" s="424" t="str">
        <f t="shared" si="58"/>
        <v>200741300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>ОПОРТЮНИТИ БЪЛГАРИЯ ИНВЕСТМЪНТ АД</v>
      </c>
      <c r="B1039" s="424" t="str">
        <f t="shared" si="58"/>
        <v>200741300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>ОПОРТЮНИТИ БЪЛГАРИЯ ИНВЕСТМЪНТ АД</v>
      </c>
      <c r="B1040" s="424" t="str">
        <f t="shared" ref="B1040:B1103" si="61">pdeBulstat</f>
        <v>200741300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>ОПОРТЮНИТИ БЪЛГАРИЯ ИНВЕСТМЪНТ АД</v>
      </c>
      <c r="B1041" s="424" t="str">
        <f t="shared" si="61"/>
        <v>200741300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>ОПОРТЮНИТИ БЪЛГАРИЯ ИНВЕСТМЪНТ АД</v>
      </c>
      <c r="B1042" s="424" t="str">
        <f t="shared" si="61"/>
        <v>200741300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>ОПОРТЮНИТИ БЪЛГАРИЯ ИНВЕСТМЪНТ АД</v>
      </c>
      <c r="B1043" s="424" t="str">
        <f t="shared" si="61"/>
        <v>200741300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>ОПОРТЮНИТИ БЪЛГАРИЯ ИНВЕСТМЪНТ АД</v>
      </c>
      <c r="B1044" s="424" t="str">
        <f t="shared" si="61"/>
        <v>200741300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>ОПОРТЮНИТИ БЪЛГАРИЯ ИНВЕСТМЪНТ АД</v>
      </c>
      <c r="B1045" s="424" t="str">
        <f t="shared" si="61"/>
        <v>200741300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>ОПОРТЮНИТИ БЪЛГАРИЯ ИНВЕСТМЪНТ АД</v>
      </c>
      <c r="B1046" s="424" t="str">
        <f t="shared" si="61"/>
        <v>200741300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>ОПОРТЮНИТИ БЪЛГАРИЯ ИНВЕСТМЪНТ АД</v>
      </c>
      <c r="B1047" s="424" t="str">
        <f t="shared" si="61"/>
        <v>200741300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>ОПОРТЮНИТИ БЪЛГАРИЯ ИНВЕСТМЪНТ АД</v>
      </c>
      <c r="B1048" s="424" t="str">
        <f t="shared" si="61"/>
        <v>200741300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>ОПОРТЮНИТИ БЪЛГАРИЯ ИНВЕСТМЪНТ АД</v>
      </c>
      <c r="B1049" s="424" t="str">
        <f t="shared" si="61"/>
        <v>200741300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>ОПОРТЮНИТИ БЪЛГАРИЯ ИНВЕСТМЪНТ АД</v>
      </c>
      <c r="B1050" s="424" t="str">
        <f t="shared" si="61"/>
        <v>200741300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>ОПОРТЮНИТИ БЪЛГАРИЯ ИНВЕСТМЪНТ АД</v>
      </c>
      <c r="B1051" s="424" t="str">
        <f t="shared" si="61"/>
        <v>200741300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>ОПОРТЮНИТИ БЪЛГАРИЯ ИНВЕСТМЪНТ АД</v>
      </c>
      <c r="B1052" s="424" t="str">
        <f t="shared" si="61"/>
        <v>200741300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>ОПОРТЮНИТИ БЪЛГАРИЯ ИНВЕСТМЪНТ АД</v>
      </c>
      <c r="B1053" s="424" t="str">
        <f t="shared" si="61"/>
        <v>200741300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>ОПОРТЮНИТИ БЪЛГАРИЯ ИНВЕСТМЪНТ АД</v>
      </c>
      <c r="B1054" s="424" t="str">
        <f t="shared" si="61"/>
        <v>200741300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>ОПОРТЮНИТИ БЪЛГАРИЯ ИНВЕСТМЪНТ АД</v>
      </c>
      <c r="B1055" s="424" t="str">
        <f t="shared" si="61"/>
        <v>200741300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>ОПОРТЮНИТИ БЪЛГАРИЯ ИНВЕСТМЪНТ АД</v>
      </c>
      <c r="B1056" s="424" t="str">
        <f t="shared" si="61"/>
        <v>200741300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>ОПОРТЮНИТИ БЪЛГАРИЯ ИНВЕСТМЪНТ АД</v>
      </c>
      <c r="B1057" s="424" t="str">
        <f t="shared" si="61"/>
        <v>200741300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>ОПОРТЮНИТИ БЪЛГАРИЯ ИНВЕСТМЪНТ АД</v>
      </c>
      <c r="B1058" s="424" t="str">
        <f t="shared" si="61"/>
        <v>200741300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>ОПОРТЮНИТИ БЪЛГАРИЯ ИНВЕСТМЪНТ АД</v>
      </c>
      <c r="B1059" s="424" t="str">
        <f t="shared" si="61"/>
        <v>200741300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>ОПОРТЮНИТИ БЪЛГАРИЯ ИНВЕСТМЪНТ АД</v>
      </c>
      <c r="B1060" s="424" t="str">
        <f t="shared" si="61"/>
        <v>200741300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>ОПОРТЮНИТИ БЪЛГАРИЯ ИНВЕСТМЪНТ АД</v>
      </c>
      <c r="B1061" s="424" t="str">
        <f t="shared" si="61"/>
        <v>200741300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>ОПОРТЮНИТИ БЪЛГАРИЯ ИНВЕСТМЪНТ АД</v>
      </c>
      <c r="B1062" s="424" t="str">
        <f t="shared" si="61"/>
        <v>200741300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>ОПОРТЮНИТИ БЪЛГАРИЯ ИНВЕСТМЪНТ АД</v>
      </c>
      <c r="B1063" s="424" t="str">
        <f t="shared" si="61"/>
        <v>200741300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>ОПОРТЮНИТИ БЪЛГАРИЯ ИНВЕСТМЪНТ АД</v>
      </c>
      <c r="B1064" s="424" t="str">
        <f t="shared" si="61"/>
        <v>200741300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>ОПОРТЮНИТИ БЪЛГАРИЯ ИНВЕСТМЪНТ АД</v>
      </c>
      <c r="B1065" s="424" t="str">
        <f t="shared" si="61"/>
        <v>200741300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>ОПОРТЮНИТИ БЪЛГАРИЯ ИНВЕСТМЪНТ АД</v>
      </c>
      <c r="B1066" s="424" t="str">
        <f t="shared" si="61"/>
        <v>200741300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>ОПОРТЮНИТИ БЪЛГАРИЯ ИНВЕСТМЪНТ АД</v>
      </c>
      <c r="B1067" s="424" t="str">
        <f t="shared" si="61"/>
        <v>200741300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>ОПОРТЮНИТИ БЪЛГАРИЯ ИНВЕСТМЪНТ АД</v>
      </c>
      <c r="B1068" s="424" t="str">
        <f t="shared" si="61"/>
        <v>200741300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>ОПОРТЮНИТИ БЪЛГАРИЯ ИНВЕСТМЪНТ АД</v>
      </c>
      <c r="B1069" s="424" t="str">
        <f t="shared" si="61"/>
        <v>200741300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>ОПОРТЮНИТИ БЪЛГАРИЯ ИНВЕСТМЪНТ АД</v>
      </c>
      <c r="B1070" s="424" t="str">
        <f t="shared" si="61"/>
        <v>200741300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>ОПОРТЮНИТИ БЪЛГАРИЯ ИНВЕСТМЪНТ АД</v>
      </c>
      <c r="B1071" s="424" t="str">
        <f t="shared" si="61"/>
        <v>200741300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>ОПОРТЮНИТИ БЪЛГАРИЯ ИНВЕСТМЪНТ АД</v>
      </c>
      <c r="B1072" s="424" t="str">
        <f t="shared" si="61"/>
        <v>200741300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>ОПОРТЮНИТИ БЪЛГАРИЯ ИНВЕСТМЪНТ АД</v>
      </c>
      <c r="B1073" s="424" t="str">
        <f t="shared" si="61"/>
        <v>200741300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>ОПОРТЮНИТИ БЪЛГАРИЯ ИНВЕСТМЪНТ АД</v>
      </c>
      <c r="B1074" s="424" t="str">
        <f t="shared" si="61"/>
        <v>200741300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>ОПОРТЮНИТИ БЪЛГАРИЯ ИНВЕСТМЪНТ АД</v>
      </c>
      <c r="B1075" s="424" t="str">
        <f t="shared" si="61"/>
        <v>200741300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>ОПОРТЮНИТИ БЪЛГАРИЯ ИНВЕСТМЪНТ АД</v>
      </c>
      <c r="B1076" s="424" t="str">
        <f t="shared" si="61"/>
        <v>200741300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>ОПОРТЮНИТИ БЪЛГАРИЯ ИНВЕСТМЪНТ АД</v>
      </c>
      <c r="B1077" s="424" t="str">
        <f t="shared" si="61"/>
        <v>200741300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>ОПОРТЮНИТИ БЪЛГАРИЯ ИНВЕСТМЪНТ АД</v>
      </c>
      <c r="B1078" s="424" t="str">
        <f t="shared" si="61"/>
        <v>200741300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>ОПОРТЮНИТИ БЪЛГАРИЯ ИНВЕСТМЪНТ АД</v>
      </c>
      <c r="B1079" s="424" t="str">
        <f t="shared" si="61"/>
        <v>200741300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>ОПОРТЮНИТИ БЪЛГАРИЯ ИНВЕСТМЪНТ АД</v>
      </c>
      <c r="B1080" s="424" t="str">
        <f t="shared" si="61"/>
        <v>200741300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>ОПОРТЮНИТИ БЪЛГАРИЯ ИНВЕСТМЪНТ АД</v>
      </c>
      <c r="B1081" s="424" t="str">
        <f t="shared" si="61"/>
        <v>200741300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>ОПОРТЮНИТИ БЪЛГАРИЯ ИНВЕСТМЪНТ АД</v>
      </c>
      <c r="B1082" s="424" t="str">
        <f t="shared" si="61"/>
        <v>200741300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>ОПОРТЮНИТИ БЪЛГАРИЯ ИНВЕСТМЪНТ АД</v>
      </c>
      <c r="B1083" s="424" t="str">
        <f t="shared" si="61"/>
        <v>200741300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>ОПОРТЮНИТИ БЪЛГАРИЯ ИНВЕСТМЪНТ АД</v>
      </c>
      <c r="B1084" s="424" t="str">
        <f t="shared" si="61"/>
        <v>200741300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>ОПОРТЮНИТИ БЪЛГАРИЯ ИНВЕСТМЪНТ АД</v>
      </c>
      <c r="B1085" s="424" t="str">
        <f t="shared" si="61"/>
        <v>200741300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>ОПОРТЮНИТИ БЪЛГАРИЯ ИНВЕСТМЪНТ АД</v>
      </c>
      <c r="B1086" s="424" t="str">
        <f t="shared" si="61"/>
        <v>200741300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>ОПОРТЮНИТИ БЪЛГАРИЯ ИНВЕСТМЪНТ АД</v>
      </c>
      <c r="B1087" s="424" t="str">
        <f t="shared" si="61"/>
        <v>200741300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>ОПОРТЮНИТИ БЪЛГАРИЯ ИНВЕСТМЪНТ АД</v>
      </c>
      <c r="B1088" s="424" t="str">
        <f t="shared" si="61"/>
        <v>200741300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>ОПОРТЮНИТИ БЪЛГАРИЯ ИНВЕСТМЪНТ АД</v>
      </c>
      <c r="B1089" s="424" t="str">
        <f t="shared" si="61"/>
        <v>200741300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>ОПОРТЮНИТИ БЪЛГАРИЯ ИНВЕСТМЪНТ АД</v>
      </c>
      <c r="B1090" s="424" t="str">
        <f t="shared" si="61"/>
        <v>200741300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>ОПОРТЮНИТИ БЪЛГАРИЯ ИНВЕСТМЪНТ АД</v>
      </c>
      <c r="B1091" s="424" t="str">
        <f t="shared" si="61"/>
        <v>200741300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>ОПОРТЮНИТИ БЪЛГАРИЯ ИНВЕСТМЪНТ АД</v>
      </c>
      <c r="B1092" s="424" t="str">
        <f t="shared" si="61"/>
        <v>200741300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>ОПОРТЮНИТИ БЪЛГАРИЯ ИНВЕСТМЪНТ АД</v>
      </c>
      <c r="B1093" s="424" t="str">
        <f t="shared" si="61"/>
        <v>200741300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>ОПОРТЮНИТИ БЪЛГАРИЯ ИНВЕСТМЪНТ АД</v>
      </c>
      <c r="B1094" s="424" t="str">
        <f t="shared" si="61"/>
        <v>200741300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>ОПОРТЮНИТИ БЪЛГАРИЯ ИНВЕСТМЪНТ АД</v>
      </c>
      <c r="B1095" s="424" t="str">
        <f t="shared" si="61"/>
        <v>200741300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>ОПОРТЮНИТИ БЪЛГАРИЯ ИНВЕСТМЪНТ АД</v>
      </c>
      <c r="B1096" s="424" t="str">
        <f t="shared" si="61"/>
        <v>200741300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>ОПОРТЮНИТИ БЪЛГАРИЯ ИНВЕСТМЪНТ АД</v>
      </c>
      <c r="B1097" s="424" t="str">
        <f t="shared" si="61"/>
        <v>200741300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>ОПОРТЮНИТИ БЪЛГАРИЯ ИНВЕСТМЪНТ АД</v>
      </c>
      <c r="B1098" s="424" t="str">
        <f t="shared" si="61"/>
        <v>200741300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>ОПОРТЮНИТИ БЪЛГАРИЯ ИНВЕСТМЪНТ АД</v>
      </c>
      <c r="B1099" s="424" t="str">
        <f t="shared" si="61"/>
        <v>200741300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>ОПОРТЮНИТИ БЪЛГАРИЯ ИНВЕСТМЪНТ АД</v>
      </c>
      <c r="B1100" s="424" t="str">
        <f t="shared" si="61"/>
        <v>200741300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>ОПОРТЮНИТИ БЪЛГАРИЯ ИНВЕСТМЪНТ АД</v>
      </c>
      <c r="B1101" s="424" t="str">
        <f t="shared" si="61"/>
        <v>200741300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>ОПОРТЮНИТИ БЪЛГАРИЯ ИНВЕСТМЪНТ АД</v>
      </c>
      <c r="B1102" s="424" t="str">
        <f t="shared" si="61"/>
        <v>200741300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>ОПОРТЮНИТИ БЪЛГАРИЯ ИНВЕСТМЪНТ АД</v>
      </c>
      <c r="B1103" s="424" t="str">
        <f t="shared" si="61"/>
        <v>200741300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>ОПОРТЮНИТИ БЪЛГАРИЯ ИНВЕСТМЪНТ АД</v>
      </c>
      <c r="B1104" s="424" t="str">
        <f t="shared" ref="B1104:B1167" si="64">pdeBulstat</f>
        <v>200741300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>ОПОРТЮНИТИ БЪЛГАРИЯ ИНВЕСТМЪНТ АД</v>
      </c>
      <c r="B1105" s="424" t="str">
        <f t="shared" si="64"/>
        <v>200741300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>ОПОРТЮНИТИ БЪЛГАРИЯ ИНВЕСТМЪНТ АД</v>
      </c>
      <c r="B1106" s="424" t="str">
        <f t="shared" si="64"/>
        <v>200741300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>ОПОРТЮНИТИ БЪЛГАРИЯ ИНВЕСТМЪНТ АД</v>
      </c>
      <c r="B1107" s="424" t="str">
        <f t="shared" si="64"/>
        <v>200741300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>ОПОРТЮНИТИ БЪЛГАРИЯ ИНВЕСТМЪНТ АД</v>
      </c>
      <c r="B1108" s="424" t="str">
        <f t="shared" si="64"/>
        <v>200741300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>ОПОРТЮНИТИ БЪЛГАРИЯ ИНВЕСТМЪНТ АД</v>
      </c>
      <c r="B1109" s="424" t="str">
        <f t="shared" si="64"/>
        <v>200741300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>ОПОРТЮНИТИ БЪЛГАРИЯ ИНВЕСТМЪНТ АД</v>
      </c>
      <c r="B1110" s="424" t="str">
        <f t="shared" si="64"/>
        <v>200741300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>ОПОРТЮНИТИ БЪЛГАРИЯ ИНВЕСТМЪНТ АД</v>
      </c>
      <c r="B1111" s="424" t="str">
        <f t="shared" si="64"/>
        <v>200741300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>ОПОРТЮНИТИ БЪЛГАРИЯ ИНВЕСТМЪНТ АД</v>
      </c>
      <c r="B1112" s="424" t="str">
        <f t="shared" si="64"/>
        <v>200741300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>ОПОРТЮНИТИ БЪЛГАРИЯ ИНВЕСТМЪНТ АД</v>
      </c>
      <c r="B1113" s="424" t="str">
        <f t="shared" si="64"/>
        <v>200741300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>ОПОРТЮНИТИ БЪЛГАРИЯ ИНВЕСТМЪНТ АД</v>
      </c>
      <c r="B1114" s="424" t="str">
        <f t="shared" si="64"/>
        <v>200741300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>ОПОРТЮНИТИ БЪЛГАРИЯ ИНВЕСТМЪНТ АД</v>
      </c>
      <c r="B1115" s="424" t="str">
        <f t="shared" si="64"/>
        <v>200741300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>ОПОРТЮНИТИ БЪЛГАРИЯ ИНВЕСТМЪНТ АД</v>
      </c>
      <c r="B1116" s="424" t="str">
        <f t="shared" si="64"/>
        <v>200741300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>ОПОРТЮНИТИ БЪЛГАРИЯ ИНВЕСТМЪНТ АД</v>
      </c>
      <c r="B1117" s="424" t="str">
        <f t="shared" si="64"/>
        <v>200741300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>ОПОРТЮНИТИ БЪЛГАРИЯ ИНВЕСТМЪНТ АД</v>
      </c>
      <c r="B1118" s="424" t="str">
        <f t="shared" si="64"/>
        <v>200741300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>ОПОРТЮНИТИ БЪЛГАРИЯ ИНВЕСТМЪНТ АД</v>
      </c>
      <c r="B1119" s="424" t="str">
        <f t="shared" si="64"/>
        <v>200741300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>ОПОРТЮНИТИ БЪЛГАРИЯ ИНВЕСТМЪНТ АД</v>
      </c>
      <c r="B1120" s="424" t="str">
        <f t="shared" si="64"/>
        <v>200741300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>ОПОРТЮНИТИ БЪЛГАРИЯ ИНВЕСТМЪНТ АД</v>
      </c>
      <c r="B1121" s="424" t="str">
        <f t="shared" si="64"/>
        <v>200741300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>ОПОРТЮНИТИ БЪЛГАРИЯ ИНВЕСТМЪНТ АД</v>
      </c>
      <c r="B1122" s="424" t="str">
        <f t="shared" si="64"/>
        <v>200741300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>ОПОРТЮНИТИ БЪЛГАРИЯ ИНВЕСТМЪНТ АД</v>
      </c>
      <c r="B1123" s="424" t="str">
        <f t="shared" si="64"/>
        <v>200741300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>ОПОРТЮНИТИ БЪЛГАРИЯ ИНВЕСТМЪНТ АД</v>
      </c>
      <c r="B1124" s="424" t="str">
        <f t="shared" si="64"/>
        <v>200741300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>ОПОРТЮНИТИ БЪЛГАРИЯ ИНВЕСТМЪНТ АД</v>
      </c>
      <c r="B1125" s="424" t="str">
        <f t="shared" si="64"/>
        <v>200741300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>ОПОРТЮНИТИ БЪЛГАРИЯ ИНВЕСТМЪНТ АД</v>
      </c>
      <c r="B1126" s="424" t="str">
        <f t="shared" si="64"/>
        <v>200741300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>ОПОРТЮНИТИ БЪЛГАРИЯ ИНВЕСТМЪНТ АД</v>
      </c>
      <c r="B1127" s="424" t="str">
        <f t="shared" si="64"/>
        <v>200741300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>ОПОРТЮНИТИ БЪЛГАРИЯ ИНВЕСТМЪНТ АД</v>
      </c>
      <c r="B1128" s="424" t="str">
        <f t="shared" si="64"/>
        <v>200741300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>ОПОРТЮНИТИ БЪЛГАРИЯ ИНВЕСТМЪНТ АД</v>
      </c>
      <c r="B1129" s="424" t="str">
        <f t="shared" si="64"/>
        <v>200741300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>ОПОРТЮНИТИ БЪЛГАРИЯ ИНВЕСТМЪНТ АД</v>
      </c>
      <c r="B1130" s="424" t="str">
        <f t="shared" si="64"/>
        <v>200741300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>ОПОРТЮНИТИ БЪЛГАРИЯ ИНВЕСТМЪНТ АД</v>
      </c>
      <c r="B1131" s="424" t="str">
        <f t="shared" si="64"/>
        <v>200741300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>ОПОРТЮНИТИ БЪЛГАРИЯ ИНВЕСТМЪНТ АД</v>
      </c>
      <c r="B1132" s="424" t="str">
        <f t="shared" si="64"/>
        <v>200741300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>ОПОРТЮНИТИ БЪЛГАРИЯ ИНВЕСТМЪНТ АД</v>
      </c>
      <c r="B1133" s="424" t="str">
        <f t="shared" si="64"/>
        <v>200741300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>ОПОРТЮНИТИ БЪЛГАРИЯ ИНВЕСТМЪНТ АД</v>
      </c>
      <c r="B1134" s="424" t="str">
        <f t="shared" si="64"/>
        <v>200741300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>ОПОРТЮНИТИ БЪЛГАРИЯ ИНВЕСТМЪНТ АД</v>
      </c>
      <c r="B1135" s="424" t="str">
        <f t="shared" si="64"/>
        <v>200741300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>ОПОРТЮНИТИ БЪЛГАРИЯ ИНВЕСТМЪНТ АД</v>
      </c>
      <c r="B1136" s="424" t="str">
        <f t="shared" si="64"/>
        <v>200741300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>ОПОРТЮНИТИ БЪЛГАРИЯ ИНВЕСТМЪНТ АД</v>
      </c>
      <c r="B1137" s="424" t="str">
        <f t="shared" si="64"/>
        <v>200741300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>ОПОРТЮНИТИ БЪЛГАРИЯ ИНВЕСТМЪНТ АД</v>
      </c>
      <c r="B1138" s="424" t="str">
        <f t="shared" si="64"/>
        <v>200741300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>ОПОРТЮНИТИ БЪЛГАРИЯ ИНВЕСТМЪНТ АД</v>
      </c>
      <c r="B1139" s="424" t="str">
        <f t="shared" si="64"/>
        <v>200741300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>ОПОРТЮНИТИ БЪЛГАРИЯ ИНВЕСТМЪНТ АД</v>
      </c>
      <c r="B1140" s="424" t="str">
        <f t="shared" si="64"/>
        <v>200741300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>ОПОРТЮНИТИ БЪЛГАРИЯ ИНВЕСТМЪНТ АД</v>
      </c>
      <c r="B1141" s="424" t="str">
        <f t="shared" si="64"/>
        <v>200741300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>ОПОРТЮНИТИ БЪЛГАРИЯ ИНВЕСТМЪНТ АД</v>
      </c>
      <c r="B1142" s="424" t="str">
        <f t="shared" si="64"/>
        <v>200741300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>ОПОРТЮНИТИ БЪЛГАРИЯ ИНВЕСТМЪНТ АД</v>
      </c>
      <c r="B1143" s="424" t="str">
        <f t="shared" si="64"/>
        <v>200741300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>ОПОРТЮНИТИ БЪЛГАРИЯ ИНВЕСТМЪНТ АД</v>
      </c>
      <c r="B1144" s="424" t="str">
        <f t="shared" si="64"/>
        <v>200741300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>ОПОРТЮНИТИ БЪЛГАРИЯ ИНВЕСТМЪНТ АД</v>
      </c>
      <c r="B1145" s="424" t="str">
        <f t="shared" si="64"/>
        <v>200741300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>ОПОРТЮНИТИ БЪЛГАРИЯ ИНВЕСТМЪНТ АД</v>
      </c>
      <c r="B1146" s="424" t="str">
        <f t="shared" si="64"/>
        <v>200741300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>ОПОРТЮНИТИ БЪЛГАРИЯ ИНВЕСТМЪНТ АД</v>
      </c>
      <c r="B1147" s="424" t="str">
        <f t="shared" si="64"/>
        <v>200741300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>ОПОРТЮНИТИ БЪЛГАРИЯ ИНВЕСТМЪНТ АД</v>
      </c>
      <c r="B1148" s="424" t="str">
        <f t="shared" si="64"/>
        <v>200741300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>ОПОРТЮНИТИ БЪЛГАРИЯ ИНВЕСТМЪНТ АД</v>
      </c>
      <c r="B1149" s="424" t="str">
        <f t="shared" si="64"/>
        <v>200741300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>ОПОРТЮНИТИ БЪЛГАРИЯ ИНВЕСТМЪНТ АД</v>
      </c>
      <c r="B1150" s="424" t="str">
        <f t="shared" si="64"/>
        <v>200741300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>ОПОРТЮНИТИ БЪЛГАРИЯ ИНВЕСТМЪНТ АД</v>
      </c>
      <c r="B1151" s="424" t="str">
        <f t="shared" si="64"/>
        <v>200741300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>ОПОРТЮНИТИ БЪЛГАРИЯ ИНВЕСТМЪНТ АД</v>
      </c>
      <c r="B1152" s="424" t="str">
        <f t="shared" si="64"/>
        <v>200741300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>ОПОРТЮНИТИ БЪЛГАРИЯ ИНВЕСТМЪНТ АД</v>
      </c>
      <c r="B1153" s="424" t="str">
        <f t="shared" si="64"/>
        <v>200741300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>ОПОРТЮНИТИ БЪЛГАРИЯ ИНВЕСТМЪНТ АД</v>
      </c>
      <c r="B1154" s="424" t="str">
        <f t="shared" si="64"/>
        <v>200741300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>ОПОРТЮНИТИ БЪЛГАРИЯ ИНВЕСТМЪНТ АД</v>
      </c>
      <c r="B1155" s="424" t="str">
        <f t="shared" si="64"/>
        <v>200741300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>ОПОРТЮНИТИ БЪЛГАРИЯ ИНВЕСТМЪНТ АД</v>
      </c>
      <c r="B1156" s="424" t="str">
        <f t="shared" si="64"/>
        <v>200741300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>ОПОРТЮНИТИ БЪЛГАРИЯ ИНВЕСТМЪНТ АД</v>
      </c>
      <c r="B1157" s="424" t="str">
        <f t="shared" si="64"/>
        <v>200741300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>ОПОРТЮНИТИ БЪЛГАРИЯ ИНВЕСТМЪНТ АД</v>
      </c>
      <c r="B1158" s="424" t="str">
        <f t="shared" si="64"/>
        <v>200741300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>ОПОРТЮНИТИ БЪЛГАРИЯ ИНВЕСТМЪНТ АД</v>
      </c>
      <c r="B1159" s="424" t="str">
        <f t="shared" si="64"/>
        <v>200741300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>ОПОРТЮНИТИ БЪЛГАРИЯ ИНВЕСТМЪНТ АД</v>
      </c>
      <c r="B1160" s="424" t="str">
        <f t="shared" si="64"/>
        <v>200741300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>ОПОРТЮНИТИ БЪЛГАРИЯ ИНВЕСТМЪНТ АД</v>
      </c>
      <c r="B1161" s="424" t="str">
        <f t="shared" si="64"/>
        <v>200741300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>ОПОРТЮНИТИ БЪЛГАРИЯ ИНВЕСТМЪНТ АД</v>
      </c>
      <c r="B1162" s="424" t="str">
        <f t="shared" si="64"/>
        <v>200741300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>ОПОРТЮНИТИ БЪЛГАРИЯ ИНВЕСТМЪНТ АД</v>
      </c>
      <c r="B1163" s="424" t="str">
        <f t="shared" si="64"/>
        <v>200741300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>ОПОРТЮНИТИ БЪЛГАРИЯ ИНВЕСТМЪНТ АД</v>
      </c>
      <c r="B1164" s="424" t="str">
        <f t="shared" si="64"/>
        <v>200741300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>ОПОРТЮНИТИ БЪЛГАРИЯ ИНВЕСТМЪНТ АД</v>
      </c>
      <c r="B1165" s="424" t="str">
        <f t="shared" si="64"/>
        <v>200741300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>ОПОРТЮНИТИ БЪЛГАРИЯ ИНВЕСТМЪНТ АД</v>
      </c>
      <c r="B1166" s="424" t="str">
        <f t="shared" si="64"/>
        <v>200741300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>ОПОРТЮНИТИ БЪЛГАРИЯ ИНВЕСТМЪНТ АД</v>
      </c>
      <c r="B1167" s="424" t="str">
        <f t="shared" si="64"/>
        <v>200741300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>ОПОРТЮНИТИ БЪЛГАРИЯ ИНВЕСТМЪНТ АД</v>
      </c>
      <c r="B1168" s="424" t="str">
        <f t="shared" ref="B1168:B1195" si="67">pdeBulstat</f>
        <v>200741300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>ОПОРТЮНИТИ БЪЛГАРИЯ ИНВЕСТМЪНТ АД</v>
      </c>
      <c r="B1169" s="424" t="str">
        <f t="shared" si="67"/>
        <v>200741300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>ОПОРТЮНИТИ БЪЛГАРИЯ ИНВЕСТМЪНТ АД</v>
      </c>
      <c r="B1170" s="424" t="str">
        <f t="shared" si="67"/>
        <v>200741300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>ОПОРТЮНИТИ БЪЛГАРИЯ ИНВЕСТМЪНТ АД</v>
      </c>
      <c r="B1171" s="424" t="str">
        <f t="shared" si="67"/>
        <v>200741300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>ОПОРТЮНИТИ БЪЛГАРИЯ ИНВЕСТМЪНТ АД</v>
      </c>
      <c r="B1172" s="424" t="str">
        <f t="shared" si="67"/>
        <v>200741300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>ОПОРТЮНИТИ БЪЛГАРИЯ ИНВЕСТМЪНТ АД</v>
      </c>
      <c r="B1173" s="424" t="str">
        <f t="shared" si="67"/>
        <v>200741300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>ОПОРТЮНИТИ БЪЛГАРИЯ ИНВЕСТМЪНТ АД</v>
      </c>
      <c r="B1174" s="424" t="str">
        <f t="shared" si="67"/>
        <v>200741300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>ОПОРТЮНИТИ БЪЛГАРИЯ ИНВЕСТМЪНТ АД</v>
      </c>
      <c r="B1175" s="424" t="str">
        <f t="shared" si="67"/>
        <v>200741300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>ОПОРТЮНИТИ БЪЛГАРИЯ ИНВЕСТМЪНТ АД</v>
      </c>
      <c r="B1176" s="424" t="str">
        <f t="shared" si="67"/>
        <v>200741300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>ОПОРТЮНИТИ БЪЛГАРИЯ ИНВЕСТМЪНТ АД</v>
      </c>
      <c r="B1177" s="424" t="str">
        <f t="shared" si="67"/>
        <v>200741300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>ОПОРТЮНИТИ БЪЛГАРИЯ ИНВЕСТМЪНТ АД</v>
      </c>
      <c r="B1178" s="424" t="str">
        <f t="shared" si="67"/>
        <v>200741300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>ОПОРТЮНИТИ БЪЛГАРИЯ ИНВЕСТМЪНТ АД</v>
      </c>
      <c r="B1179" s="424" t="str">
        <f t="shared" si="67"/>
        <v>200741300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>ОПОРТЮНИТИ БЪЛГАРИЯ ИНВЕСТМЪНТ АД</v>
      </c>
      <c r="B1180" s="424" t="str">
        <f t="shared" si="67"/>
        <v>200741300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>ОПОРТЮНИТИ БЪЛГАРИЯ ИНВЕСТМЪНТ АД</v>
      </c>
      <c r="B1181" s="424" t="str">
        <f t="shared" si="67"/>
        <v>200741300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>ОПОРТЮНИТИ БЪЛГАРИЯ ИНВЕСТМЪНТ АД</v>
      </c>
      <c r="B1182" s="424" t="str">
        <f t="shared" si="67"/>
        <v>200741300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>ОПОРТЮНИТИ БЪЛГАРИЯ ИНВЕСТМЪНТ АД</v>
      </c>
      <c r="B1183" s="424" t="str">
        <f t="shared" si="67"/>
        <v>200741300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>ОПОРТЮНИТИ БЪЛГАРИЯ ИНВЕСТМЪНТ АД</v>
      </c>
      <c r="B1184" s="424" t="str">
        <f t="shared" si="67"/>
        <v>200741300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>ОПОРТЮНИТИ БЪЛГАРИЯ ИНВЕСТМЪНТ АД</v>
      </c>
      <c r="B1185" s="424" t="str">
        <f t="shared" si="67"/>
        <v>200741300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>ОПОРТЮНИТИ БЪЛГАРИЯ ИНВЕСТМЪНТ АД</v>
      </c>
      <c r="B1186" s="424" t="str">
        <f t="shared" si="67"/>
        <v>200741300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>ОПОРТЮНИТИ БЪЛГАРИЯ ИНВЕСТМЪНТ АД</v>
      </c>
      <c r="B1187" s="424" t="str">
        <f t="shared" si="67"/>
        <v>200741300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>ОПОРТЮНИТИ БЪЛГАРИЯ ИНВЕСТМЪНТ АД</v>
      </c>
      <c r="B1188" s="424" t="str">
        <f t="shared" si="67"/>
        <v>200741300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>ОПОРТЮНИТИ БЪЛГАРИЯ ИНВЕСТМЪНТ АД</v>
      </c>
      <c r="B1189" s="424" t="str">
        <f t="shared" si="67"/>
        <v>200741300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>ОПОРТЮНИТИ БЪЛГАРИЯ ИНВЕСТМЪНТ АД</v>
      </c>
      <c r="B1190" s="424" t="str">
        <f t="shared" si="67"/>
        <v>200741300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>ОПОРТЮНИТИ БЪЛГАРИЯ ИНВЕСТМЪНТ АД</v>
      </c>
      <c r="B1191" s="424" t="str">
        <f t="shared" si="67"/>
        <v>200741300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>ОПОРТЮНИТИ БЪЛГАРИЯ ИНВЕСТМЪНТ АД</v>
      </c>
      <c r="B1192" s="424" t="str">
        <f t="shared" si="67"/>
        <v>200741300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>ОПОРТЮНИТИ БЪЛГАРИЯ ИНВЕСТМЪНТ АД</v>
      </c>
      <c r="B1193" s="424" t="str">
        <f t="shared" si="67"/>
        <v>200741300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>ОПОРТЮНИТИ БЪЛГАРИЯ ИНВЕСТМЪНТ АД</v>
      </c>
      <c r="B1194" s="424" t="str">
        <f t="shared" si="67"/>
        <v>200741300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>ОПОРТЮНИТИ БЪЛГАРИЯ ИНВЕСТМЪНТ АД</v>
      </c>
      <c r="B1195" s="424" t="str">
        <f t="shared" si="67"/>
        <v>200741300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48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>ОПОРТЮНИТИ БЪЛГАРИЯ ИНВЕСТМЪНТ АД</v>
      </c>
      <c r="B1197" s="424" t="str">
        <f t="shared" ref="B1197:B1228" si="70">pdeBulstat</f>
        <v>200741300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>ОПОРТЮНИТИ БЪЛГАРИЯ ИНВЕСТМЪНТ АД</v>
      </c>
      <c r="B1198" s="424" t="str">
        <f t="shared" si="70"/>
        <v>200741300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>ОПОРТЮНИТИ БЪЛГАРИЯ ИНВЕСТМЪНТ АД</v>
      </c>
      <c r="B1199" s="424" t="str">
        <f t="shared" si="70"/>
        <v>200741300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>ОПОРТЮНИТИ БЪЛГАРИЯ ИНВЕСТМЪНТ АД</v>
      </c>
      <c r="B1200" s="424" t="str">
        <f t="shared" si="70"/>
        <v>200741300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>ОПОРТЮНИТИ БЪЛГАРИЯ ИНВЕСТМЪНТ АД</v>
      </c>
      <c r="B1201" s="424" t="str">
        <f t="shared" si="70"/>
        <v>200741300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ОПОРТЮНИТИ БЪЛГАРИЯ ИНВЕСТМЪНТ АД</v>
      </c>
      <c r="B1202" s="424" t="str">
        <f t="shared" si="70"/>
        <v>200741300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>ОПОРТЮНИТИ БЪЛГАРИЯ ИНВЕСТМЪНТ АД</v>
      </c>
      <c r="B1203" s="424" t="str">
        <f t="shared" si="70"/>
        <v>200741300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>ОПОРТЮНИТИ БЪЛГАРИЯ ИНВЕСТМЪНТ АД</v>
      </c>
      <c r="B1204" s="424" t="str">
        <f t="shared" si="70"/>
        <v>200741300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>ОПОРТЮНИТИ БЪЛГАРИЯ ИНВЕСТМЪНТ АД</v>
      </c>
      <c r="B1205" s="424" t="str">
        <f t="shared" si="70"/>
        <v>200741300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>ОПОРТЮНИТИ БЪЛГАРИЯ ИНВЕСТМЪНТ АД</v>
      </c>
      <c r="B1206" s="424" t="str">
        <f t="shared" si="70"/>
        <v>200741300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>ОПОРТЮНИТИ БЪЛГАРИЯ ИНВЕСТМЪНТ АД</v>
      </c>
      <c r="B1207" s="424" t="str">
        <f t="shared" si="70"/>
        <v>200741300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>ОПОРТЮНИТИ БЪЛГАРИЯ ИНВЕСТМЪНТ АД</v>
      </c>
      <c r="B1208" s="424" t="str">
        <f t="shared" si="70"/>
        <v>200741300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>ОПОРТЮНИТИ БЪЛГАРИЯ ИНВЕСТМЪНТ АД</v>
      </c>
      <c r="B1209" s="424" t="str">
        <f t="shared" si="70"/>
        <v>200741300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>ОПОРТЮНИТИ БЪЛГАРИЯ ИНВЕСТМЪНТ АД</v>
      </c>
      <c r="B1210" s="424" t="str">
        <f t="shared" si="70"/>
        <v>200741300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>ОПОРТЮНИТИ БЪЛГАРИЯ ИНВЕСТМЪНТ АД</v>
      </c>
      <c r="B1211" s="424" t="str">
        <f t="shared" si="70"/>
        <v>200741300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>ОПОРТЮНИТИ БЪЛГАРИЯ ИНВЕСТМЪНТ АД</v>
      </c>
      <c r="B1212" s="424" t="str">
        <f t="shared" si="70"/>
        <v>200741300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>ОПОРТЮНИТИ БЪЛГАРИЯ ИНВЕСТМЪНТ АД</v>
      </c>
      <c r="B1213" s="424" t="str">
        <f t="shared" si="70"/>
        <v>200741300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>ОПОРТЮНИТИ БЪЛГАРИЯ ИНВЕСТМЪНТ АД</v>
      </c>
      <c r="B1214" s="424" t="str">
        <f t="shared" si="70"/>
        <v>200741300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>ОПОРТЮНИТИ БЪЛГАРИЯ ИНВЕСТМЪНТ АД</v>
      </c>
      <c r="B1215" s="424" t="str">
        <f t="shared" si="70"/>
        <v>200741300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ОПОРТЮНИТИ БЪЛГАРИЯ ИНВЕСТМЪНТ АД</v>
      </c>
      <c r="B1216" s="424" t="str">
        <f t="shared" si="70"/>
        <v>200741300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>ОПОРТЮНИТИ БЪЛГАРИЯ ИНВЕСТМЪНТ АД</v>
      </c>
      <c r="B1217" s="424" t="str">
        <f t="shared" si="70"/>
        <v>200741300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>ОПОРТЮНИТИ БЪЛГАРИЯ ИНВЕСТМЪНТ АД</v>
      </c>
      <c r="B1218" s="424" t="str">
        <f t="shared" si="70"/>
        <v>200741300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>ОПОРТЮНИТИ БЪЛГАРИЯ ИНВЕСТМЪНТ АД</v>
      </c>
      <c r="B1219" s="424" t="str">
        <f t="shared" si="70"/>
        <v>200741300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>ОПОРТЮНИТИ БЪЛГАРИЯ ИНВЕСТМЪНТ АД</v>
      </c>
      <c r="B1220" s="424" t="str">
        <f t="shared" si="70"/>
        <v>200741300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>ОПОРТЮНИТИ БЪЛГАРИЯ ИНВЕСТМЪНТ АД</v>
      </c>
      <c r="B1221" s="424" t="str">
        <f t="shared" si="70"/>
        <v>200741300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>ОПОРТЮНИТИ БЪЛГАРИЯ ИНВЕСТМЪНТ АД</v>
      </c>
      <c r="B1222" s="424" t="str">
        <f t="shared" si="70"/>
        <v>200741300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>ОПОРТЮНИТИ БЪЛГАРИЯ ИНВЕСТМЪНТ АД</v>
      </c>
      <c r="B1223" s="424" t="str">
        <f t="shared" si="70"/>
        <v>200741300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>ОПОРТЮНИТИ БЪЛГАРИЯ ИНВЕСТМЪНТ АД</v>
      </c>
      <c r="B1224" s="424" t="str">
        <f t="shared" si="70"/>
        <v>200741300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>ОПОРТЮНИТИ БЪЛГАРИЯ ИНВЕСТМЪНТ АД</v>
      </c>
      <c r="B1225" s="424" t="str">
        <f t="shared" si="70"/>
        <v>200741300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>ОПОРТЮНИТИ БЪЛГАРИЯ ИНВЕСТМЪНТ АД</v>
      </c>
      <c r="B1226" s="424" t="str">
        <f t="shared" si="70"/>
        <v>200741300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>ОПОРТЮНИТИ БЪЛГАРИЯ ИНВЕСТМЪНТ АД</v>
      </c>
      <c r="B1227" s="424" t="str">
        <f t="shared" si="70"/>
        <v>200741300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>ОПОРТЮНИТИ БЪЛГАРИЯ ИНВЕСТМЪНТ АД</v>
      </c>
      <c r="B1228" s="424" t="str">
        <f t="shared" si="70"/>
        <v>200741300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ОПОРТЮНИТИ БЪЛГАРИЯ ИНВЕСТМЪНТ АД</v>
      </c>
      <c r="B1229" s="424" t="str">
        <f t="shared" ref="B1229:B1260" si="73">pdeBulstat</f>
        <v>200741300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ОПОРТЮНИТИ БЪЛГАРИЯ ИНВЕСТМЪНТ АД</v>
      </c>
      <c r="B1230" s="424" t="str">
        <f t="shared" si="73"/>
        <v>200741300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>ОПОРТЮНИТИ БЪЛГАРИЯ ИНВЕСТМЪНТ АД</v>
      </c>
      <c r="B1231" s="424" t="str">
        <f t="shared" si="73"/>
        <v>200741300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>ОПОРТЮНИТИ БЪЛГАРИЯ ИНВЕСТМЪНТ АД</v>
      </c>
      <c r="B1232" s="424" t="str">
        <f t="shared" si="73"/>
        <v>200741300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>ОПОРТЮНИТИ БЪЛГАРИЯ ИНВЕСТМЪНТ АД</v>
      </c>
      <c r="B1233" s="424" t="str">
        <f t="shared" si="73"/>
        <v>200741300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>ОПОРТЮНИТИ БЪЛГАРИЯ ИНВЕСТМЪНТ АД</v>
      </c>
      <c r="B1234" s="424" t="str">
        <f t="shared" si="73"/>
        <v>200741300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>ОПОРТЮНИТИ БЪЛГАРИЯ ИНВЕСТМЪНТ АД</v>
      </c>
      <c r="B1235" s="424" t="str">
        <f t="shared" si="73"/>
        <v>200741300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>ОПОРТЮНИТИ БЪЛГАРИЯ ИНВЕСТМЪНТ АД</v>
      </c>
      <c r="B1236" s="424" t="str">
        <f t="shared" si="73"/>
        <v>200741300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>ОПОРТЮНИТИ БЪЛГАРИЯ ИНВЕСТМЪНТ АД</v>
      </c>
      <c r="B1237" s="424" t="str">
        <f t="shared" si="73"/>
        <v>200741300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>ОПОРТЮНИТИ БЪЛГАРИЯ ИНВЕСТМЪНТ АД</v>
      </c>
      <c r="B1238" s="424" t="str">
        <f t="shared" si="73"/>
        <v>200741300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>ОПОРТЮНИТИ БЪЛГАРИЯ ИНВЕСТМЪНТ АД</v>
      </c>
      <c r="B1239" s="424" t="str">
        <f t="shared" si="73"/>
        <v>200741300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>ОПОРТЮНИТИ БЪЛГАРИЯ ИНВЕСТМЪНТ АД</v>
      </c>
      <c r="B1240" s="424" t="str">
        <f t="shared" si="73"/>
        <v>200741300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>ОПОРТЮНИТИ БЪЛГАРИЯ ИНВЕСТМЪНТ АД</v>
      </c>
      <c r="B1241" s="424" t="str">
        <f t="shared" si="73"/>
        <v>200741300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>ОПОРТЮНИТИ БЪЛГАРИЯ ИНВЕСТМЪНТ АД</v>
      </c>
      <c r="B1242" s="424" t="str">
        <f t="shared" si="73"/>
        <v>200741300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>ОПОРТЮНИТИ БЪЛГАРИЯ ИНВЕСТМЪНТ АД</v>
      </c>
      <c r="B1243" s="424" t="str">
        <f t="shared" si="73"/>
        <v>200741300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ОПОРТЮНИТИ БЪЛГАРИЯ ИНВЕСТМЪНТ АД</v>
      </c>
      <c r="B1244" s="424" t="str">
        <f t="shared" si="73"/>
        <v>200741300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>ОПОРТЮНИТИ БЪЛГАРИЯ ИНВЕСТМЪНТ АД</v>
      </c>
      <c r="B1245" s="424" t="str">
        <f t="shared" si="73"/>
        <v>200741300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>ОПОРТЮНИТИ БЪЛГАРИЯ ИНВЕСТМЪНТ АД</v>
      </c>
      <c r="B1246" s="424" t="str">
        <f t="shared" si="73"/>
        <v>200741300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>ОПОРТЮНИТИ БЪЛГАРИЯ ИНВЕСТМЪНТ АД</v>
      </c>
      <c r="B1247" s="424" t="str">
        <f t="shared" si="73"/>
        <v>200741300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>ОПОРТЮНИТИ БЪЛГАРИЯ ИНВЕСТМЪНТ АД</v>
      </c>
      <c r="B1248" s="424" t="str">
        <f t="shared" si="73"/>
        <v>200741300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>ОПОРТЮНИТИ БЪЛГАРИЯ ИНВЕСТМЪНТ АД</v>
      </c>
      <c r="B1249" s="424" t="str">
        <f t="shared" si="73"/>
        <v>200741300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>ОПОРТЮНИТИ БЪЛГАРИЯ ИНВЕСТМЪНТ АД</v>
      </c>
      <c r="B1250" s="424" t="str">
        <f t="shared" si="73"/>
        <v>200741300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>ОПОРТЮНИТИ БЪЛГАРИЯ ИНВЕСТМЪНТ АД</v>
      </c>
      <c r="B1251" s="424" t="str">
        <f t="shared" si="73"/>
        <v>200741300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>ОПОРТЮНИТИ БЪЛГАРИЯ ИНВЕСТМЪНТ АД</v>
      </c>
      <c r="B1252" s="424" t="str">
        <f t="shared" si="73"/>
        <v>200741300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>ОПОРТЮНИТИ БЪЛГАРИЯ ИНВЕСТМЪНТ АД</v>
      </c>
      <c r="B1253" s="424" t="str">
        <f t="shared" si="73"/>
        <v>200741300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>ОПОРТЮНИТИ БЪЛГАРИЯ ИНВЕСТМЪНТ АД</v>
      </c>
      <c r="B1254" s="424" t="str">
        <f t="shared" si="73"/>
        <v>200741300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>ОПОРТЮНИТИ БЪЛГАРИЯ ИНВЕСТМЪНТ АД</v>
      </c>
      <c r="B1255" s="424" t="str">
        <f t="shared" si="73"/>
        <v>200741300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>ОПОРТЮНИТИ БЪЛГАРИЯ ИНВЕСТМЪНТ АД</v>
      </c>
      <c r="B1256" s="424" t="str">
        <f t="shared" si="73"/>
        <v>200741300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>ОПОРТЮНИТИ БЪЛГАРИЯ ИНВЕСТМЪНТ АД</v>
      </c>
      <c r="B1257" s="424" t="str">
        <f t="shared" si="73"/>
        <v>200741300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ОПОРТЮНИТИ БЪЛГАРИЯ ИНВЕСТМЪНТ АД</v>
      </c>
      <c r="B1258" s="424" t="str">
        <f t="shared" si="73"/>
        <v>200741300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>ОПОРТЮНИТИ БЪЛГАРИЯ ИНВЕСТМЪНТ АД</v>
      </c>
      <c r="B1259" s="424" t="str">
        <f t="shared" si="73"/>
        <v>200741300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>ОПОРТЮНИТИ БЪЛГАРИЯ ИНВЕСТМЪНТ АД</v>
      </c>
      <c r="B1260" s="424" t="str">
        <f t="shared" si="73"/>
        <v>200741300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ОПОРТЮНИТИ БЪЛГАРИЯ ИНВЕСТМЪНТ АД</v>
      </c>
      <c r="B1261" s="424" t="str">
        <f t="shared" ref="B1261:B1294" si="76">pdeBulstat</f>
        <v>200741300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>ОПОРТЮНИТИ БЪЛГАРИЯ ИНВЕСТМЪНТ АД</v>
      </c>
      <c r="B1262" s="424" t="str">
        <f t="shared" si="76"/>
        <v>200741300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>ОПОРТЮНИТИ БЪЛГАРИЯ ИНВЕСТМЪНТ АД</v>
      </c>
      <c r="B1263" s="424" t="str">
        <f t="shared" si="76"/>
        <v>200741300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>ОПОРТЮНИТИ БЪЛГАРИЯ ИНВЕСТМЪНТ АД</v>
      </c>
      <c r="B1264" s="424" t="str">
        <f t="shared" si="76"/>
        <v>200741300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>ОПОРТЮНИТИ БЪЛГАРИЯ ИНВЕСТМЪНТ АД</v>
      </c>
      <c r="B1265" s="424" t="str">
        <f t="shared" si="76"/>
        <v>200741300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>ОПОРТЮНИТИ БЪЛГАРИЯ ИНВЕСТМЪНТ АД</v>
      </c>
      <c r="B1266" s="424" t="str">
        <f t="shared" si="76"/>
        <v>200741300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>ОПОРТЮНИТИ БЪЛГАРИЯ ИНВЕСТМЪНТ АД</v>
      </c>
      <c r="B1267" s="424" t="str">
        <f t="shared" si="76"/>
        <v>200741300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>ОПОРТЮНИТИ БЪЛГАРИЯ ИНВЕСТМЪНТ АД</v>
      </c>
      <c r="B1268" s="424" t="str">
        <f t="shared" si="76"/>
        <v>200741300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>ОПОРТЮНИТИ БЪЛГАРИЯ ИНВЕСТМЪНТ АД</v>
      </c>
      <c r="B1269" s="424" t="str">
        <f t="shared" si="76"/>
        <v>200741300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>ОПОРТЮНИТИ БЪЛГАРИЯ ИНВЕСТМЪНТ АД</v>
      </c>
      <c r="B1270" s="424" t="str">
        <f t="shared" si="76"/>
        <v>200741300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>ОПОРТЮНИТИ БЪЛГАРИЯ ИНВЕСТМЪНТ АД</v>
      </c>
      <c r="B1271" s="424" t="str">
        <f t="shared" si="76"/>
        <v>200741300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ОПОРТЮНИТИ БЪЛГАРИЯ ИНВЕСТМЪНТ АД</v>
      </c>
      <c r="B1272" s="424" t="str">
        <f t="shared" si="76"/>
        <v>200741300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>ОПОРТЮНИТИ БЪЛГАРИЯ ИНВЕСТМЪНТ АД</v>
      </c>
      <c r="B1273" s="424" t="str">
        <f t="shared" si="76"/>
        <v>200741300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>ОПОРТЮНИТИ БЪЛГАРИЯ ИНВЕСТМЪНТ АД</v>
      </c>
      <c r="B1274" s="424" t="str">
        <f t="shared" si="76"/>
        <v>200741300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>ОПОРТЮНИТИ БЪЛГАРИЯ ИНВЕСТМЪНТ АД</v>
      </c>
      <c r="B1275" s="424" t="str">
        <f t="shared" si="76"/>
        <v>200741300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>ОПОРТЮНИТИ БЪЛГАРИЯ ИНВЕСТМЪНТ АД</v>
      </c>
      <c r="B1276" s="424" t="str">
        <f t="shared" si="76"/>
        <v>200741300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>ОПОРТЮНИТИ БЪЛГАРИЯ ИНВЕСТМЪНТ АД</v>
      </c>
      <c r="B1277" s="424" t="str">
        <f t="shared" si="76"/>
        <v>200741300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>ОПОРТЮНИТИ БЪЛГАРИЯ ИНВЕСТМЪНТ АД</v>
      </c>
      <c r="B1278" s="424" t="str">
        <f t="shared" si="76"/>
        <v>200741300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>ОПОРТЮНИТИ БЪЛГАРИЯ ИНВЕСТМЪНТ АД</v>
      </c>
      <c r="B1279" s="424" t="str">
        <f t="shared" si="76"/>
        <v>200741300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>ОПОРТЮНИТИ БЪЛГАРИЯ ИНВЕСТМЪНТ АД</v>
      </c>
      <c r="B1280" s="424" t="str">
        <f t="shared" si="76"/>
        <v>200741300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>ОПОРТЮНИТИ БЪЛГАРИЯ ИНВЕСТМЪНТ АД</v>
      </c>
      <c r="B1281" s="424" t="str">
        <f t="shared" si="76"/>
        <v>200741300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>ОПОРТЮНИТИ БЪЛГАРИЯ ИНВЕСТМЪНТ АД</v>
      </c>
      <c r="B1282" s="424" t="str">
        <f t="shared" si="76"/>
        <v>200741300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>ОПОРТЮНИТИ БЪЛГАРИЯ ИНВЕСТМЪНТ АД</v>
      </c>
      <c r="B1283" s="424" t="str">
        <f t="shared" si="76"/>
        <v>200741300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>ОПОРТЮНИТИ БЪЛГАРИЯ ИНВЕСТМЪНТ АД</v>
      </c>
      <c r="B1284" s="424" t="str">
        <f t="shared" si="76"/>
        <v>200741300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>ОПОРТЮНИТИ БЪЛГАРИЯ ИНВЕСТМЪНТ АД</v>
      </c>
      <c r="B1285" s="424" t="str">
        <f t="shared" si="76"/>
        <v>200741300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ОПОРТЮНИТИ БЪЛГАРИЯ ИНВЕСТМЪНТ АД</v>
      </c>
      <c r="B1286" s="424" t="str">
        <f t="shared" si="76"/>
        <v>200741300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>ОПОРТЮНИТИ БЪЛГАРИЯ ИНВЕСТМЪНТ АД</v>
      </c>
      <c r="B1287" s="424" t="str">
        <f t="shared" si="76"/>
        <v>200741300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>ОПОРТЮНИТИ БЪЛГАРИЯ ИНВЕСТМЪНТ АД</v>
      </c>
      <c r="B1288" s="424" t="str">
        <f t="shared" si="76"/>
        <v>200741300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>ОПОРТЮНИТИ БЪЛГАРИЯ ИНВЕСТМЪНТ АД</v>
      </c>
      <c r="B1289" s="424" t="str">
        <f t="shared" si="76"/>
        <v>200741300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>ОПОРТЮНИТИ БЪЛГАРИЯ ИНВЕСТМЪНТ АД</v>
      </c>
      <c r="B1290" s="424" t="str">
        <f t="shared" si="76"/>
        <v>200741300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>ОПОРТЮНИТИ БЪЛГАРИЯ ИНВЕСТМЪНТ АД</v>
      </c>
      <c r="B1291" s="424" t="str">
        <f t="shared" si="76"/>
        <v>200741300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>ОПОРТЮНИТИ БЪЛГАРИЯ ИНВЕСТМЪНТ АД</v>
      </c>
      <c r="B1292" s="424" t="str">
        <f t="shared" si="76"/>
        <v>200741300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>ОПОРТЮНИТИ БЪЛГАРИЯ ИНВЕСТМЪНТ АД</v>
      </c>
      <c r="B1293" s="424" t="str">
        <f t="shared" si="76"/>
        <v>200741300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>ОПОРТЮНИТИ БЪЛГАРИЯ ИНВЕСТМЪНТ АД</v>
      </c>
      <c r="B1294" s="424" t="str">
        <f t="shared" si="76"/>
        <v>200741300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48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>ОПОРТЮНИТИ БЪЛГАРИЯ ИНВЕСТМЪНТ АД</v>
      </c>
      <c r="B1296" s="424" t="str">
        <f t="shared" ref="B1296:B1335" si="79">pdeBulstat</f>
        <v>200741300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0</v>
      </c>
    </row>
    <row r="1297" spans="1:8">
      <c r="A1297" s="424" t="str">
        <f t="shared" si="78"/>
        <v>ОПОРТЮНИТИ БЪЛГАРИЯ ИНВЕСТМЪНТ АД</v>
      </c>
      <c r="B1297" s="424" t="str">
        <f t="shared" si="79"/>
        <v>200741300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>ОПОРТЮНИТИ БЪЛГАРИЯ ИНВЕСТМЪНТ АД</v>
      </c>
      <c r="B1298" s="424" t="str">
        <f t="shared" si="79"/>
        <v>200741300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1115</v>
      </c>
    </row>
    <row r="1299" spans="1:8">
      <c r="A1299" s="424" t="str">
        <f t="shared" si="78"/>
        <v>ОПОРТЮНИТИ БЪЛГАРИЯ ИНВЕСТМЪНТ АД</v>
      </c>
      <c r="B1299" s="424" t="str">
        <f t="shared" si="79"/>
        <v>200741300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>ОПОРТЮНИТИ БЪЛГАРИЯ ИНВЕСТМЪНТ АД</v>
      </c>
      <c r="B1300" s="424" t="str">
        <f t="shared" si="79"/>
        <v>200741300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1115</v>
      </c>
    </row>
    <row r="1301" spans="1:8">
      <c r="A1301" s="424" t="str">
        <f t="shared" si="78"/>
        <v>ОПОРТЮНИТИ БЪЛГАРИЯ ИНВЕСТМЪНТ АД</v>
      </c>
      <c r="B1301" s="424" t="str">
        <f t="shared" si="79"/>
        <v>200741300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>ОПОРТЮНИТИ БЪЛГАРИЯ ИНВЕСТМЪНТ АД</v>
      </c>
      <c r="B1302" s="424" t="str">
        <f t="shared" si="79"/>
        <v>200741300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>ОПОРТЮНИТИ БЪЛГАРИЯ ИНВЕСТМЪНТ АД</v>
      </c>
      <c r="B1303" s="424" t="str">
        <f t="shared" si="79"/>
        <v>200741300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>ОПОРТЮНИТИ БЪЛГАРИЯ ИНВЕСТМЪНТ АД</v>
      </c>
      <c r="B1304" s="424" t="str">
        <f t="shared" si="79"/>
        <v>200741300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>ОПОРТЮНИТИ БЪЛГАРИЯ ИНВЕСТМЪНТ АД</v>
      </c>
      <c r="B1305" s="424" t="str">
        <f t="shared" si="79"/>
        <v>200741300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>ОПОРТЮНИТИ БЪЛГАРИЯ ИНВЕСТМЪНТ АД</v>
      </c>
      <c r="B1306" s="424" t="str">
        <f t="shared" si="79"/>
        <v>200741300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>ОПОРТЮНИТИ БЪЛГАРИЯ ИНВЕСТМЪНТ АД</v>
      </c>
      <c r="B1307" s="424" t="str">
        <f t="shared" si="79"/>
        <v>200741300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>ОПОРТЮНИТИ БЪЛГАРИЯ ИНВЕСТМЪНТ АД</v>
      </c>
      <c r="B1308" s="424" t="str">
        <f t="shared" si="79"/>
        <v>200741300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>ОПОРТЮНИТИ БЪЛГАРИЯ ИНВЕСТМЪНТ АД</v>
      </c>
      <c r="B1309" s="424" t="str">
        <f t="shared" si="79"/>
        <v>200741300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>ОПОРТЮНИТИ БЪЛГАРИЯ ИНВЕСТМЪНТ АД</v>
      </c>
      <c r="B1310" s="424" t="str">
        <f t="shared" si="79"/>
        <v>200741300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>ОПОРТЮНИТИ БЪЛГАРИЯ ИНВЕСТМЪНТ АД</v>
      </c>
      <c r="B1311" s="424" t="str">
        <f t="shared" si="79"/>
        <v>200741300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>ОПОРТЮНИТИ БЪЛГАРИЯ ИНВЕСТМЪНТ АД</v>
      </c>
      <c r="B1312" s="424" t="str">
        <f t="shared" si="79"/>
        <v>200741300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>ОПОРТЮНИТИ БЪЛГАРИЯ ИНВЕСТМЪНТ АД</v>
      </c>
      <c r="B1313" s="424" t="str">
        <f t="shared" si="79"/>
        <v>200741300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>ОПОРТЮНИТИ БЪЛГАРИЯ ИНВЕСТМЪНТ АД</v>
      </c>
      <c r="B1314" s="424" t="str">
        <f t="shared" si="79"/>
        <v>200741300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>ОПОРТЮНИТИ БЪЛГАРИЯ ИНВЕСТМЪНТ АД</v>
      </c>
      <c r="B1315" s="424" t="str">
        <f t="shared" si="79"/>
        <v>200741300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>ОПОРТЮНИТИ БЪЛГАРИЯ ИНВЕСТМЪНТ АД</v>
      </c>
      <c r="B1316" s="424" t="str">
        <f t="shared" si="79"/>
        <v>200741300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>ОПОРТЮНИТИ БЪЛГАРИЯ ИНВЕСТМЪНТ АД</v>
      </c>
      <c r="B1317" s="424" t="str">
        <f t="shared" si="79"/>
        <v>200741300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>ОПОРТЮНИТИ БЪЛГАРИЯ ИНВЕСТМЪНТ АД</v>
      </c>
      <c r="B1318" s="424" t="str">
        <f t="shared" si="79"/>
        <v>200741300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>ОПОРТЮНИТИ БЪЛГАРИЯ ИНВЕСТМЪНТ АД</v>
      </c>
      <c r="B1319" s="424" t="str">
        <f t="shared" si="79"/>
        <v>200741300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>ОПОРТЮНИТИ БЪЛГАРИЯ ИНВЕСТМЪНТ АД</v>
      </c>
      <c r="B1320" s="424" t="str">
        <f t="shared" si="79"/>
        <v>200741300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>ОПОРТЮНИТИ БЪЛГАРИЯ ИНВЕСТМЪНТ АД</v>
      </c>
      <c r="B1321" s="424" t="str">
        <f t="shared" si="79"/>
        <v>200741300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>ОПОРТЮНИТИ БЪЛГАРИЯ ИНВЕСТМЪНТ АД</v>
      </c>
      <c r="B1322" s="424" t="str">
        <f t="shared" si="79"/>
        <v>200741300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>ОПОРТЮНИТИ БЪЛГАРИЯ ИНВЕСТМЪНТ АД</v>
      </c>
      <c r="B1323" s="424" t="str">
        <f t="shared" si="79"/>
        <v>200741300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>ОПОРТЮНИТИ БЪЛГАРИЯ ИНВЕСТМЪНТ АД</v>
      </c>
      <c r="B1324" s="424" t="str">
        <f t="shared" si="79"/>
        <v>200741300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>ОПОРТЮНИТИ БЪЛГАРИЯ ИНВЕСТМЪНТ АД</v>
      </c>
      <c r="B1325" s="424" t="str">
        <f t="shared" si="79"/>
        <v>200741300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>ОПОРТЮНИТИ БЪЛГАРИЯ ИНВЕСТМЪНТ АД</v>
      </c>
      <c r="B1326" s="424" t="str">
        <f t="shared" si="79"/>
        <v>200741300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0</v>
      </c>
    </row>
    <row r="1327" spans="1:8">
      <c r="A1327" s="424" t="str">
        <f t="shared" si="78"/>
        <v>ОПОРТЮНИТИ БЪЛГАРИЯ ИНВЕСТМЪНТ АД</v>
      </c>
      <c r="B1327" s="424" t="str">
        <f t="shared" si="79"/>
        <v>200741300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>ОПОРТЮНИТИ БЪЛГАРИЯ ИНВЕСТМЪНТ АД</v>
      </c>
      <c r="B1328" s="424" t="str">
        <f t="shared" si="79"/>
        <v>200741300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1115</v>
      </c>
    </row>
    <row r="1329" spans="1:8">
      <c r="A1329" s="424" t="str">
        <f t="shared" si="78"/>
        <v>ОПОРТЮНИТИ БЪЛГАРИЯ ИНВЕСТМЪНТ АД</v>
      </c>
      <c r="B1329" s="424" t="str">
        <f t="shared" si="79"/>
        <v>200741300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>ОПОРТЮНИТИ БЪЛГАРИЯ ИНВЕСТМЪНТ АД</v>
      </c>
      <c r="B1330" s="424" t="str">
        <f t="shared" si="79"/>
        <v>200741300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1115</v>
      </c>
    </row>
    <row r="1331" spans="1:8">
      <c r="A1331" s="424" t="str">
        <f t="shared" si="78"/>
        <v>ОПОРТЮНИТИ БЪЛГАРИЯ ИНВЕСТМЪНТ АД</v>
      </c>
      <c r="B1331" s="424" t="str">
        <f t="shared" si="79"/>
        <v>200741300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>ОПОРТЮНИТИ БЪЛГАРИЯ ИНВЕСТМЪНТ АД</v>
      </c>
      <c r="B1332" s="424" t="str">
        <f t="shared" si="79"/>
        <v>200741300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>ОПОРТЮНИТИ БЪЛГАРИЯ ИНВЕСТМЪНТ АД</v>
      </c>
      <c r="B1333" s="424" t="str">
        <f t="shared" si="79"/>
        <v>200741300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>ОПОРТЮНИТИ БЪЛГАРИЯ ИНВЕСТМЪНТ АД</v>
      </c>
      <c r="B1334" s="424" t="str">
        <f t="shared" si="79"/>
        <v>200741300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>ОПОРТЮНИТИ БЪЛГАРИЯ ИНВЕСТМЪНТ АД</v>
      </c>
      <c r="B1335" s="424" t="str">
        <f t="shared" si="79"/>
        <v>200741300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2025-04-29T09:19:36Z</cp:lastPrinted>
  <dcterms:created xsi:type="dcterms:W3CDTF">2006-09-16T00:00:00Z</dcterms:created>
  <dcterms:modified xsi:type="dcterms:W3CDTF">2026-04-30T07:44:31Z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