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<sst xmlns="http://schemas.openxmlformats.org/spreadsheetml/2006/main" count="1866" uniqueCount="662">
  <si>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</si>
  <si>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</si>
  <si>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</si>
  <si>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</si>
  <si>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</si>
  <si>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</si>
  <si>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</si>
  <si>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</si>
  <si>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</si>
  <si>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</si>
  <si>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</si>
  <si>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</si>
  <si>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</si>
  <si>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</si>
  <si>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</si>
  <si>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</si>
  <si>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</si>
  <si>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</si>
  <si>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</si>
  <si>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</si>
  <si>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</si>
  <si>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</si>
  <si>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</si>
  <si>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</si>
  <si>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</si>
  <si>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</si>
  <si>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</si>
  <si>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</si>
  <si>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</si>
  <si>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</si>
  <si>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</si>
  <si>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</si>
  <si>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</si>
  <si>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</si>
  <si>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</si>
  <si>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</si>
  <si>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</si>
  <si>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</si>
  <si>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</si>
  <si>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</si>
  <si>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</si>
  <si>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</si>
  <si>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</si>
  <si>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</si>
  <si>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</si>
  <si>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</si>
  <si>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</si>
  <si>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</si>
  <si>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</si>
  <si>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</si>
  <si>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</si>
  <si>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</si>
  <si>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</si>
  <si>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</si>
  <si>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</si>
  <si>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</si>
  <si>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</si>
  <si>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</si>
  <si>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</si>
  <si>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</si>
  <si>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</si>
  <si>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</si>
  <si>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</si>
  <si>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</si>
  <si>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</si>
  <si>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</si>
  <si>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</si>
  <si>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</si>
  <si>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</si>
  <si>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</si>
  <si>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</si>
  <si>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</si>
  <si>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</si>
  <si>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</si>
  <si>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</si>
  <si>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</si>
  <si>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</si>
  <si>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</si>
  <si>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</si>
  <si>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</si>
  <si>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</si>
  <si>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</si>
  <si>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</si>
  <si>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</si>
  <si>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</si>
  <si>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</si>
  <si>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</si>
  <si>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</si>
  <si>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</si>
  <si>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</si>
  <si>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</si>
  <si>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</si>
  <si>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</si>
  <si>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</si>
  <si>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</si>
  <si>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</si>
  <si>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</si>
  <si>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</si>
  <si>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</si>
  <si>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</si>
  <si>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</si>
  <si>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</si>
  <si>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</si>
  <si>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</si>
  <si>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</si>
  <si>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</si>
  <si>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</si>
  <si>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</si>
  <si>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</si>
  <si>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</si>
  <si>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</si>
  <si>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</si>
  <si>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</si>
  <si>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</si>
  <si>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</si>
  <si>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</si>
  <si>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</si>
  <si>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</si>
  <si>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</si>
  <si>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</si>
  <si>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</si>
  <si>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</si>
  <si>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</si>
  <si>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</si>
  <si>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</si>
  <si>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</si>
  <si>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</si>
  <si>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</si>
  <si>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</si>
  <si>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</si>
  <si>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</si>
  <si>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</si>
  <si>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</si>
  <si>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</si>
  <si>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</si>
  <si>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</si>
  <si>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</si>
  <si>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</si>
  <si>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</si>
  <si>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</si>
  <si>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</si>
  <si>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</si>
  <si>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</si>
  <si>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</si>
  <si>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</si>
  <si>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</si>
  <si>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</si>
  <si>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</si>
  <si>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</si>
  <si>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</si>
  <si>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</si>
  <si>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</si>
  <si>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</si>
  <si>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</si>
  <si>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</si>
  <si>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</si>
  <si>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</si>
  <si>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</si>
  <si>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</si>
  <si>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</si>
  <si>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</si>
  <si>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</si>
  <si>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</si>
  <si>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</si>
  <si>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</si>
  <si>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</si>
  <si>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</si>
  <si>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</si>
  <si>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</si>
  <si>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</si>
  <si>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</si>
  <si>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</si>
  <si>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</si>
  <si>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</si>
  <si>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</si>
  <si>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</si>
  <si>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</si>
  <si>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</si>
  <si>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</si>
  <si>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</si>
  <si>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</si>
  <si>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</si>
  <si>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</si>
  <si>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</si>
  <si>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</si>
  <si>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</si>
  <si>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</si>
  <si>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</si>
  <si>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</si>
  <si>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</si>
  <si>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</si>
  <si>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</si>
  <si>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</si>
  <si>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</si>
  <si>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</si>
  <si>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</si>
  <si>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</si>
  <si>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</si>
  <si>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</si>
  <si>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</si>
  <si>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</si>
  <si>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</si>
  <si>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</si>
  <si>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</si>
  <si>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</si>
  <si>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</si>
  <si>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</si>
  <si>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</si>
  <si>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</si>
  <si>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</si>
  <si>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</si>
  <si>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</si>
  <si>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</si>
  <si>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</si>
  <si>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</si>
  <si>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</si>
  <si>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</si>
  <si>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</si>
  <si>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</si>
  <si>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</si>
  <si>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</si>
  <si>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</si>
  <si>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</si>
  <si>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</si>
  <si>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</si>
  <si>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</si>
  <si>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</si>
  <si>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</si>
  <si>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</si>
  <si>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</si>
  <si>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</si>
  <si>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</si>
  <si>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</si>
  <si>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</si>
  <si>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</si>
  <si>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</si>
  <si>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</si>
  <si>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</si>
  <si>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</si>
  <si>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</si>
  <si>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</si>
  <si>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</si>
  <si>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</si>
  <si>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</si>
  <si>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</si>
  <si>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</si>
  <si>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</si>
  <si>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</si>
  <si>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</si>
  <si>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</si>
  <si>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</si>
  <si>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</si>
  <si>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</si>
  <si>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</si>
  <si>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</si>
  <si>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</si>
  <si>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</si>
  <si>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</si>
  <si>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</si>
  <si>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</si>
  <si>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</si>
  <si>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</si>
  <si>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</si>
  <si>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</si>
  <si>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</si>
  <si>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</si>
  <si>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</si>
  <si>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</si>
  <si>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</si>
  <si>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</si>
  <si>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</si>
  <si>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</si>
  <si>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</si>
  <si>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</si>
  <si>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</si>
  <si>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</si>
  <si>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</si>
  <si>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</si>
  <si>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</si>
  <si>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</si>
  <si>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</si>
  <si>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</si>
  <si>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</si>
  <si>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</si>
  <si>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</si>
  <si>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</si>
  <si>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</si>
  <si>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</si>
  <si>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</si>
  <si>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</si>
  <si>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</si>
  <si>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</si>
  <si>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</si>
  <si>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</si>
  <si>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</si>
  <si>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</si>
  <si>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</si>
  <si>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</si>
  <si>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</si>
  <si>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</si>
  <si>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</si>
  <si>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</si>
  <si>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</si>
  <si>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</si>
  <si>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</si>
  <si>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</si>
  <si>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</si>
  <si>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</si>
  <si>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</si>
  <si>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</si>
  <si>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</si>
  <si>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</si>
  <si>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</si>
  <si>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</si>
  <si>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</si>
  <si>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</si>
  <si>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</si>
  <si>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</si>
  <si>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</si>
  <si>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</si>
  <si>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</si>
  <si>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</si>
  <si>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</si>
  <si>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</si>
  <si>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</si>
  <si>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</si>
  <si>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</si>
  <si>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</si>
  <si>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</si>
  <si>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</si>
  <si>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</si>
  <si>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</si>
  <si>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</si>
  <si>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</si>
  <si>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</si>
  <si>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</si>
  <si>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</si>
  <si>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</si>
  <si>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</si>
  <si>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</si>
  <si>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</si>
  <si>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</si>
  <si>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</si>
  <si>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</si>
  <si>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</si>
  <si>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</si>
  <si>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</si>
  <si>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</si>
  <si>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</si>
  <si>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</si>
  <si>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</si>
  <si>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</si>
  <si>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</si>
  <si>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</si>
  <si>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</si>
  <si>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</si>
  <si>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</si>
  <si>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</si>
  <si>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</si>
  <si>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</si>
  <si>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</si>
  <si>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</si>
  <si>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</si>
  <si>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</si>
  <si>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</si>
  <si>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</si>
  <si>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</si>
  <si>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</si>
  <si>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</si>
  <si>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</si>
  <si>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</si>
  <si>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</si>
  <si>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</si>
  <si>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</si>
  <si>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</si>
  <si>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</si>
  <si>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</si>
  <si>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</si>
  <si>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</si>
  <si>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</si>
  <si>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</si>
  <si>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</si>
  <si>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</si>
  <si>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</si>
  <si>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</si>
  <si>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</si>
  <si>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</si>
  <si>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</si>
  <si>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</si>
  <si>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</si>
  <si>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</si>
  <si>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</si>
  <si>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</si>
  <si>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</si>
  <si>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</si>
  <si>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</si>
  <si>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</si>
  <si>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</si>
  <si>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</si>
  <si>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</si>
  <si>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</si>
  <si>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</si>
  <si>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</si>
  <si>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</si>
  <si>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</si>
  <si>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</si>
  <si>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</si>
  <si>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</si>
  <si>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</si>
  <si>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</si>
  <si>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</si>
  <si>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</si>
  <si>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</si>
  <si>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</si>
  <si>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</si>
  <si>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</si>
  <si>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</si>
  <si>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</si>
  <si>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</si>
  <si>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</si>
  <si>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</si>
  <si>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</si>
  <si>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</si>
  <si>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</si>
  <si>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</si>
  <si>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</si>
  <si>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</si>
  <si>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</si>
  <si>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</si>
  <si>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</si>
  <si>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</si>
  <si>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</si>
  <si>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</si>
  <si>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</si>
  <si>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</si>
  <si>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</si>
  <si>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</si>
  <si>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</si>
  <si>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</si>
  <si>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</si>
  <si>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</si>
  <si>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</si>
  <si>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</si>
  <si>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</si>
  <si>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</si>
  <si>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</si>
  <si>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</si>
  <si>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</si>
  <si>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</si>
  <si>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</si>
  <si>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</si>
  <si>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</si>
  <si>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</si>
  <si>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</si>
  <si>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</si>
  <si>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</si>
  <si>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</si>
  <si>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</si>
  <si>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</si>
  <si>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</si>
  <si>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</si>
  <si>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</si>
  <si>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</si>
  <si>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</si>
  <si>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</si>
  <si>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</si>
  <si>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</si>
  <si>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</si>
  <si>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</si>
  <si>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</si>
  <si>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</si>
  <si>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</si>
  <si>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</si>
  <si>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</si>
  <si>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</si>
  <si>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</si>
  <si>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</si>
  <si>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</si>
  <si>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</si>
  <si>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</si>
  <si>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</si>
  <si>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</si>
  <si>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</si>
  <si>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</si>
  <si>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</si>
  <si>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</si>
  <si>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</si>
  <si>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</si>
  <si>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</si>
  <si>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</si>
  <si>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</si>
  <si>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</si>
  <si>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</si>
  <si>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</si>
  <si>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</si>
  <si>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</si>
  <si>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</si>
  <si>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</si>
  <si>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</si>
  <si>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</si>
  <si>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</si>
  <si>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</si>
  <si>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</si>
  <si>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</si>
  <si>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</si>
  <si>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</si>
  <si>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</si>
  <si>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</si>
  <si>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</si>
  <si>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</si>
  <si>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</si>
  <si>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</si>
  <si>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</si>
  <si>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</si>
  <si>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</si>
  <si>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</si>
  <si>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</si>
  <si>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</si>
  <si>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</si>
  <si>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</si>
  <si>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</si>
  <si>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</si>
  <si>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</si>
  <si>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</si>
  <si>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</si>
  <si>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</si>
  <si>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</si>
  <si>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</si>
  <si>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</si>
  <si>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</si>
  <si>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</si>
  <si>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</si>
  <si>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</si>
  <si>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</si>
  <si>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</si>
  <si>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</si>
  <si>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</si>
  <si>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</si>
  <si>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</si>
  <si>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</si>
  <si>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</si>
  <si>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</si>
  <si>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</si>
  <si>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</si>
  <si>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</si>
  <si>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</si>
  <si>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</si>
  <si>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</si>
  <si>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</si>
  <si>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</si>
  <si>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</si>
  <si>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</si>
  <si>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</si>
  <si>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</si>
  <si>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</si>
  <si>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</si>
  <si>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</si>
  <si>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</si>
  <si>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</si>
  <si>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</si>
  <si>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</si>
  <si>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</si>
  <si>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</si>
  <si>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</si>
  <si>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</si>
  <si>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</si>
  <si>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</si>
  <si>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</si>
  <si>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</si>
  <si>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</si>
  <si>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</si>
  <si>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</si>
  <si>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</si>
  <si>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</si>
  <si>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</si>
  <si>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</si>
  <si>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</si>
  <si>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</si>
  <si>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</si>
  <si>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</si>
  <si>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</si>
  <si>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</si>
  <si>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</si>
  <si>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</si>
  <si>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</si>
  <si>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</si>
  <si>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</si>
  <si>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</si>
  <si>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</si>
  <si>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</si>
  <si>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</si>
  <si>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</si>
  <si>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</si>
  <si>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</si>
  <si>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</si>
  <si>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</si>
  <si>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</si>
  <si>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</si>
  <si>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</si>
  <si>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</si>
  <si>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</si>
  <si>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</si>
  <si>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</si>
  <si>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</si>
  <si>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</si>
  <si>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</si>
  <si>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</si>
  <si>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</si>
  <si>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</si>
  <si>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</si>
  <si>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</si>
  <si>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</si>
  <si>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</si>
  <si>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</si>
  <si>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</si>
  <si>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</si>
  <si>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</si>
  <si>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</si>
  <si>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</si>
  <si>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</si>
  <si>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</si>
  <si>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</si>
  <si>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</si>
  <si>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</si>
  <si>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</si>
  <si>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</si>
  <si>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</si>
  <si>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</si>
  <si>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</si>
  <si>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</si>
  <si>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</si>
  <si>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</si>
  <si>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</si>
  <si>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</si>
  <si>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</si>
  <si>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</si>
  <si>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</si>
  <si>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</si>
  <si>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</si>
  <si>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</si>
  <si>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</si>
  <si>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</si>
  <si>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</si>
  <si>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</si>
  <si>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</si>
  <si>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</si>
  <si>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</si>
  <si>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</si>
  <si>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</si>
  <si>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</si>
  <si>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</si>
  <si>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</si>
  <si>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</si>
  <si>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</si>
  <si>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ХЕРТИ АД</t>
  </si>
  <si>
    <t>127631592</t>
  </si>
  <si>
    <t>Захари Ганев Захариев, Александър Юлиянов</t>
  </si>
  <si>
    <t>гр. Шумен , ул."Антим І" № 38</t>
  </si>
  <si>
    <t>054/800905</t>
  </si>
  <si>
    <t>054/800019</t>
  </si>
  <si>
    <t>Ивайло Петров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</si>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</sst>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43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0" fillId="35" borderId="44" xfId="61" applyNumberFormat="1" applyFont="1" applyFill="1" applyBorder="1" applyAlignment="1" applyProtection="1">
      <alignment vertical="top" wrapText="1"/>
      <protection locked="0"/>
    </xf>
    <xf numFmtId="1" fontId="21" fillId="35" borderId="14" xfId="63" applyNumberFormat="1" applyFont="1" applyFill="1" applyBorder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44469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44524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Ивайло Петров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44197</v>
      </c>
    </row>
    <row r="10" spans="1:2" ht="15">
      <c r="A10" s="7" t="s">
        <v>2</v>
      </c>
      <c r="B10" s="315">
        <v>44469</v>
      </c>
    </row>
    <row r="11" spans="1:2" ht="15">
      <c r="A11" s="7" t="s">
        <v>640</v>
      </c>
      <c r="B11" s="315">
        <v>44524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4" t="s">
        <v>654</v>
      </c>
    </row>
    <row r="15" spans="1:2" ht="15">
      <c r="A15" s="10" t="s">
        <v>632</v>
      </c>
      <c r="B15" s="316" t="s">
        <v>589</v>
      </c>
    </row>
    <row r="16" spans="1:2" ht="15">
      <c r="A16" s="7" t="s">
        <v>3</v>
      </c>
      <c r="B16" s="314" t="s">
        <v>655</v>
      </c>
    </row>
    <row r="17" spans="1:2" ht="15">
      <c r="A17" s="7" t="s">
        <v>586</v>
      </c>
      <c r="B17" s="314" t="s">
        <v>656</v>
      </c>
    </row>
    <row r="18" spans="1:2" ht="15">
      <c r="A18" s="7" t="s">
        <v>585</v>
      </c>
      <c r="B18" s="314"/>
    </row>
    <row r="19" spans="1:2" ht="15">
      <c r="A19" s="7" t="s">
        <v>4</v>
      </c>
      <c r="B19" s="314" t="s">
        <v>657</v>
      </c>
    </row>
    <row r="20" spans="1:2" ht="15">
      <c r="A20" s="7" t="s">
        <v>5</v>
      </c>
      <c r="B20" s="314" t="s">
        <v>657</v>
      </c>
    </row>
    <row r="21" spans="1:2" ht="15">
      <c r="A21" s="10" t="s">
        <v>6</v>
      </c>
      <c r="B21" s="316" t="s">
        <v>658</v>
      </c>
    </row>
    <row r="22" spans="1:2" ht="15">
      <c r="A22" s="10" t="s">
        <v>583</v>
      </c>
      <c r="B22" s="316" t="s">
        <v>659</v>
      </c>
    </row>
    <row r="23" spans="1:2" ht="15">
      <c r="A23" s="10" t="s">
        <v>7</v>
      </c>
      <c r="B23" s="424"/>
    </row>
    <row r="24" spans="1:2" ht="15">
      <c r="A24" s="10" t="s">
        <v>584</v>
      </c>
      <c r="B24" s="425"/>
    </row>
    <row r="25" spans="1:2" ht="15">
      <c r="A25" s="7" t="s">
        <v>587</v>
      </c>
      <c r="B25" s="426"/>
    </row>
    <row r="26" spans="1:2" ht="15">
      <c r="A26" s="10" t="s">
        <v>633</v>
      </c>
      <c r="B26" s="316" t="s">
        <v>660</v>
      </c>
    </row>
    <row r="27" spans="1:2" ht="15">
      <c r="A27" s="10" t="s">
        <v>634</v>
      </c>
      <c r="B27" s="316" t="s">
        <v>661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6">
      <selection activeCell="G29" sqref="G29:G3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ХЕРТИ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127631592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">
      <c r="A12" s="66" t="s">
        <v>23</v>
      </c>
      <c r="B12" s="68" t="s">
        <v>24</v>
      </c>
      <c r="C12" s="436">
        <v>568</v>
      </c>
      <c r="D12" s="436">
        <v>579</v>
      </c>
      <c r="E12" s="66" t="s">
        <v>25</v>
      </c>
      <c r="F12" s="69" t="s">
        <v>26</v>
      </c>
      <c r="G12" s="119">
        <v>12014</v>
      </c>
      <c r="H12" s="118">
        <v>12014</v>
      </c>
    </row>
    <row r="13" spans="1:8" ht="15">
      <c r="A13" s="66" t="s">
        <v>27</v>
      </c>
      <c r="B13" s="68" t="s">
        <v>28</v>
      </c>
      <c r="C13" s="436">
        <v>7032</v>
      </c>
      <c r="D13" s="436">
        <v>7014</v>
      </c>
      <c r="E13" s="66" t="s">
        <v>525</v>
      </c>
      <c r="F13" s="69" t="s">
        <v>29</v>
      </c>
      <c r="G13" s="119">
        <v>12014</v>
      </c>
      <c r="H13" s="118">
        <v>12014</v>
      </c>
    </row>
    <row r="14" spans="1:8" ht="15">
      <c r="A14" s="66" t="s">
        <v>30</v>
      </c>
      <c r="B14" s="68" t="s">
        <v>31</v>
      </c>
      <c r="C14" s="436">
        <v>13482</v>
      </c>
      <c r="D14" s="436">
        <v>14786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436">
        <v>1</v>
      </c>
      <c r="D15" s="436">
        <v>1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436">
        <v>4</v>
      </c>
      <c r="D16" s="436">
        <v>4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436">
        <v>9</v>
      </c>
      <c r="D17" s="436">
        <v>12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436">
        <v>2907</v>
      </c>
      <c r="D18" s="436">
        <v>1642</v>
      </c>
      <c r="E18" s="248" t="s">
        <v>47</v>
      </c>
      <c r="F18" s="247" t="s">
        <v>48</v>
      </c>
      <c r="G18" s="346">
        <f>G12+G15+G16+G17</f>
        <v>12014</v>
      </c>
      <c r="H18" s="347">
        <f>H12+H15+H16+H17</f>
        <v>12014</v>
      </c>
    </row>
    <row r="19" spans="1:8" ht="15.75">
      <c r="A19" s="66" t="s">
        <v>49</v>
      </c>
      <c r="B19" s="68" t="s">
        <v>50</v>
      </c>
      <c r="C19" s="436">
        <v>402</v>
      </c>
      <c r="D19" s="436">
        <v>432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24405</v>
      </c>
      <c r="D20" s="335">
        <f>SUM(D12:D19)</f>
        <v>24470</v>
      </c>
      <c r="E20" s="66" t="s">
        <v>54</v>
      </c>
      <c r="F20" s="69" t="s">
        <v>55</v>
      </c>
      <c r="G20" s="119">
        <v>29</v>
      </c>
      <c r="H20" s="118">
        <v>29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1069</v>
      </c>
      <c r="H22" s="351">
        <f>SUM(H23:H25)</f>
        <v>955</v>
      </c>
      <c r="M22" s="74"/>
    </row>
    <row r="23" spans="1:8" ht="1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687</v>
      </c>
      <c r="H23" s="118">
        <v>573</v>
      </c>
    </row>
    <row r="24" spans="1:13" ht="15">
      <c r="A24" s="66" t="s">
        <v>67</v>
      </c>
      <c r="B24" s="68" t="s">
        <v>68</v>
      </c>
      <c r="C24" s="436">
        <v>39</v>
      </c>
      <c r="D24" s="436">
        <v>44</v>
      </c>
      <c r="E24" s="124" t="s">
        <v>69</v>
      </c>
      <c r="F24" s="69" t="s">
        <v>70</v>
      </c>
      <c r="G24" s="119">
        <v>382</v>
      </c>
      <c r="H24" s="118">
        <v>382</v>
      </c>
      <c r="M24" s="74"/>
    </row>
    <row r="25" spans="1:8" ht="15">
      <c r="A25" s="66" t="s">
        <v>71</v>
      </c>
      <c r="B25" s="68" t="s">
        <v>72</v>
      </c>
      <c r="C25" s="436">
        <v>6</v>
      </c>
      <c r="D25" s="436">
        <v>9</v>
      </c>
      <c r="E25" s="66" t="s">
        <v>73</v>
      </c>
      <c r="F25" s="69" t="s">
        <v>74</v>
      </c>
      <c r="G25" s="119">
        <v>0</v>
      </c>
      <c r="H25" s="118">
        <v>0</v>
      </c>
    </row>
    <row r="26" spans="1:13" ht="15.75">
      <c r="A26" s="66" t="s">
        <v>75</v>
      </c>
      <c r="B26" s="68" t="s">
        <v>76</v>
      </c>
      <c r="C26" s="436">
        <v>0</v>
      </c>
      <c r="D26" s="436">
        <v>0</v>
      </c>
      <c r="E26" s="251" t="s">
        <v>77</v>
      </c>
      <c r="F26" s="71" t="s">
        <v>78</v>
      </c>
      <c r="G26" s="334">
        <f>G20+G21+G22</f>
        <v>1098</v>
      </c>
      <c r="H26" s="335">
        <f>H20+H21+H22</f>
        <v>984</v>
      </c>
      <c r="M26" s="74"/>
    </row>
    <row r="27" spans="1:8" ht="15.75">
      <c r="A27" s="66" t="s">
        <v>79</v>
      </c>
      <c r="B27" s="68" t="s">
        <v>80</v>
      </c>
      <c r="C27" s="436">
        <v>0</v>
      </c>
      <c r="D27" s="436">
        <v>0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45</v>
      </c>
      <c r="D28" s="335">
        <f>SUM(D24:D27)</f>
        <v>53</v>
      </c>
      <c r="E28" s="124" t="s">
        <v>84</v>
      </c>
      <c r="F28" s="69" t="s">
        <v>85</v>
      </c>
      <c r="G28" s="332">
        <f>SUM(G29:G31)</f>
        <v>3674</v>
      </c>
      <c r="H28" s="333">
        <f>SUM(H29:H31)</f>
        <v>2658</v>
      </c>
      <c r="M28" s="74"/>
    </row>
    <row r="29" spans="1:8" ht="15">
      <c r="A29" s="66"/>
      <c r="B29" s="68"/>
      <c r="C29" s="332"/>
      <c r="D29" s="333"/>
      <c r="E29" s="66" t="s">
        <v>86</v>
      </c>
      <c r="F29" s="69" t="s">
        <v>87</v>
      </c>
      <c r="G29" s="119">
        <v>4816</v>
      </c>
      <c r="H29" s="118">
        <v>3860</v>
      </c>
    </row>
    <row r="30" spans="1:13" ht="1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-1142</v>
      </c>
      <c r="H30" s="118">
        <v>-1202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>
        <v>0</v>
      </c>
      <c r="H31" s="118">
        <v>0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1099</v>
      </c>
      <c r="H32" s="118">
        <v>1134</v>
      </c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4773</v>
      </c>
      <c r="H34" s="335">
        <f>H28+H32+H33</f>
        <v>3792</v>
      </c>
    </row>
    <row r="35" spans="1:8" ht="15">
      <c r="A35" s="66" t="s">
        <v>106</v>
      </c>
      <c r="B35" s="70" t="s">
        <v>107</v>
      </c>
      <c r="C35" s="332">
        <f>SUM(C36:C39)</f>
        <v>112</v>
      </c>
      <c r="D35" s="333">
        <f>SUM(D36:D39)</f>
        <v>111</v>
      </c>
      <c r="E35" s="66"/>
      <c r="F35" s="75"/>
      <c r="G35" s="352"/>
      <c r="H35" s="353"/>
    </row>
    <row r="36" spans="1:8" ht="15">
      <c r="A36" s="66" t="s">
        <v>108</v>
      </c>
      <c r="B36" s="68" t="s">
        <v>109</v>
      </c>
      <c r="C36" s="119">
        <v>0</v>
      </c>
      <c r="D36" s="118">
        <v>0</v>
      </c>
      <c r="E36" s="125"/>
      <c r="F36" s="77"/>
      <c r="G36" s="352"/>
      <c r="H36" s="353"/>
    </row>
    <row r="37" spans="1:8" ht="15">
      <c r="A37" s="66" t="s">
        <v>110</v>
      </c>
      <c r="B37" s="68" t="s">
        <v>111</v>
      </c>
      <c r="C37" s="119">
        <v>0</v>
      </c>
      <c r="D37" s="118">
        <v>0</v>
      </c>
      <c r="E37" s="250" t="s">
        <v>526</v>
      </c>
      <c r="F37" s="75" t="s">
        <v>112</v>
      </c>
      <c r="G37" s="336">
        <f>G26+G18+G34</f>
        <v>17885</v>
      </c>
      <c r="H37" s="337">
        <f>H26+H18+H34</f>
        <v>16790</v>
      </c>
    </row>
    <row r="38" spans="1:13" ht="15">
      <c r="A38" s="66" t="s">
        <v>113</v>
      </c>
      <c r="B38" s="68" t="s">
        <v>114</v>
      </c>
      <c r="C38" s="119">
        <v>109</v>
      </c>
      <c r="D38" s="118">
        <v>108</v>
      </c>
      <c r="E38" s="66"/>
      <c r="F38" s="75"/>
      <c r="G38" s="352"/>
      <c r="H38" s="353"/>
      <c r="M38" s="74"/>
    </row>
    <row r="39" spans="1:8" ht="15.75" thickBot="1">
      <c r="A39" s="66" t="s">
        <v>115</v>
      </c>
      <c r="B39" s="68" t="s">
        <v>116</v>
      </c>
      <c r="C39" s="119">
        <v>3</v>
      </c>
      <c r="D39" s="118">
        <v>3</v>
      </c>
      <c r="E39" s="135"/>
      <c r="F39" s="136"/>
      <c r="G39" s="354"/>
      <c r="H39" s="355"/>
    </row>
    <row r="40" spans="1:13" ht="1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0</v>
      </c>
      <c r="H44" s="118">
        <v>0</v>
      </c>
      <c r="M44" s="74"/>
    </row>
    <row r="45" spans="1:8" ht="15">
      <c r="A45" s="66" t="s">
        <v>133</v>
      </c>
      <c r="B45" s="68" t="s">
        <v>134</v>
      </c>
      <c r="C45" s="119">
        <v>85</v>
      </c>
      <c r="D45" s="118"/>
      <c r="E45" s="128" t="s">
        <v>135</v>
      </c>
      <c r="F45" s="69" t="s">
        <v>136</v>
      </c>
      <c r="G45" s="119">
        <v>11384</v>
      </c>
      <c r="H45" s="118">
        <v>7488</v>
      </c>
    </row>
    <row r="46" spans="1:13" ht="15.75">
      <c r="A46" s="240" t="s">
        <v>137</v>
      </c>
      <c r="B46" s="72" t="s">
        <v>138</v>
      </c>
      <c r="C46" s="334">
        <f>C35+C40+C45</f>
        <v>197</v>
      </c>
      <c r="D46" s="335">
        <f>D35+D40+D45</f>
        <v>111</v>
      </c>
      <c r="E46" s="123" t="s">
        <v>139</v>
      </c>
      <c r="F46" s="69" t="s">
        <v>140</v>
      </c>
      <c r="G46" s="119">
        <v>0</v>
      </c>
      <c r="H46" s="118">
        <v>0</v>
      </c>
      <c r="M46" s="74"/>
    </row>
    <row r="47" spans="1:8" ht="1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0</v>
      </c>
      <c r="H47" s="118">
        <v>0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0</v>
      </c>
      <c r="H48" s="118">
        <v>0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407</v>
      </c>
      <c r="H49" s="118">
        <v>464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11791</v>
      </c>
      <c r="H50" s="333">
        <f>SUM(H44:H49)</f>
        <v>7952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795</v>
      </c>
      <c r="H54" s="118">
        <v>795</v>
      </c>
    </row>
    <row r="55" spans="1:8" ht="15.75">
      <c r="A55" s="76" t="s">
        <v>166</v>
      </c>
      <c r="B55" s="72" t="s">
        <v>167</v>
      </c>
      <c r="C55" s="245"/>
      <c r="D55" s="246"/>
      <c r="E55" s="66" t="s">
        <v>168</v>
      </c>
      <c r="F55" s="71" t="s">
        <v>169</v>
      </c>
      <c r="G55" s="119">
        <v>1275</v>
      </c>
      <c r="H55" s="118">
        <v>1403</v>
      </c>
    </row>
    <row r="56" spans="1:13" ht="15.75" thickBot="1">
      <c r="A56" s="242" t="s">
        <v>170</v>
      </c>
      <c r="B56" s="130" t="s">
        <v>171</v>
      </c>
      <c r="C56" s="338">
        <f>C20+C21+C22+C28+C33+C46+C52+C54+C55</f>
        <v>24647</v>
      </c>
      <c r="D56" s="339">
        <f>D20+D21+D22+D28+D33+D46+D52+D54+D55</f>
        <v>24634</v>
      </c>
      <c r="E56" s="76" t="s">
        <v>529</v>
      </c>
      <c r="F56" s="75" t="s">
        <v>172</v>
      </c>
      <c r="G56" s="336">
        <f>G50+G52+G53+G54+G55</f>
        <v>13861</v>
      </c>
      <c r="H56" s="337">
        <f>H50+H52+H53+H54+H55</f>
        <v>10150</v>
      </c>
      <c r="M56" s="74"/>
    </row>
    <row r="57" spans="1:8" ht="1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0.75">
      <c r="A59" s="66" t="s">
        <v>176</v>
      </c>
      <c r="B59" s="68" t="s">
        <v>177</v>
      </c>
      <c r="C59" s="119">
        <v>5355</v>
      </c>
      <c r="D59" s="118">
        <v>4237</v>
      </c>
      <c r="E59" s="123" t="s">
        <v>180</v>
      </c>
      <c r="F59" s="253" t="s">
        <v>181</v>
      </c>
      <c r="G59" s="119">
        <v>3912</v>
      </c>
      <c r="H59" s="118">
        <v>7432</v>
      </c>
    </row>
    <row r="60" spans="1:13" ht="15">
      <c r="A60" s="66" t="s">
        <v>178</v>
      </c>
      <c r="B60" s="68" t="s">
        <v>179</v>
      </c>
      <c r="C60" s="119">
        <v>2528</v>
      </c>
      <c r="D60" s="118">
        <v>2695</v>
      </c>
      <c r="E60" s="66" t="s">
        <v>184</v>
      </c>
      <c r="F60" s="69" t="s">
        <v>185</v>
      </c>
      <c r="G60" s="119">
        <v>1863</v>
      </c>
      <c r="H60" s="118">
        <v>1858</v>
      </c>
      <c r="M60" s="74"/>
    </row>
    <row r="61" spans="1:8" ht="15">
      <c r="A61" s="66" t="s">
        <v>182</v>
      </c>
      <c r="B61" s="68" t="s">
        <v>183</v>
      </c>
      <c r="C61" s="119">
        <v>0</v>
      </c>
      <c r="D61" s="118">
        <v>0</v>
      </c>
      <c r="E61" s="122" t="s">
        <v>188</v>
      </c>
      <c r="F61" s="69" t="s">
        <v>189</v>
      </c>
      <c r="G61" s="332">
        <f>SUM(G62:G68)</f>
        <v>11894</v>
      </c>
      <c r="H61" s="333">
        <f>SUM(H62:H68)</f>
        <v>7027</v>
      </c>
    </row>
    <row r="62" spans="1:13" ht="15">
      <c r="A62" s="66" t="s">
        <v>186</v>
      </c>
      <c r="B62" s="70" t="s">
        <v>187</v>
      </c>
      <c r="C62" s="119">
        <v>2026</v>
      </c>
      <c r="D62" s="118">
        <v>831</v>
      </c>
      <c r="E62" s="122" t="s">
        <v>192</v>
      </c>
      <c r="F62" s="69" t="s">
        <v>193</v>
      </c>
      <c r="G62" s="119">
        <v>377</v>
      </c>
      <c r="H62" s="118">
        <v>394</v>
      </c>
      <c r="M62" s="74"/>
    </row>
    <row r="63" spans="1:8" ht="15">
      <c r="A63" s="66" t="s">
        <v>190</v>
      </c>
      <c r="B63" s="70" t="s">
        <v>191</v>
      </c>
      <c r="C63" s="119">
        <v>0</v>
      </c>
      <c r="D63" s="118">
        <v>0</v>
      </c>
      <c r="E63" s="66" t="s">
        <v>196</v>
      </c>
      <c r="F63" s="69" t="s">
        <v>197</v>
      </c>
      <c r="G63" s="119">
        <v>0</v>
      </c>
      <c r="H63" s="118">
        <v>0</v>
      </c>
    </row>
    <row r="64" spans="1:13" ht="15">
      <c r="A64" s="66" t="s">
        <v>194</v>
      </c>
      <c r="B64" s="68" t="s">
        <v>195</v>
      </c>
      <c r="C64" s="119">
        <v>0</v>
      </c>
      <c r="D64" s="118">
        <v>0</v>
      </c>
      <c r="E64" s="66" t="s">
        <v>199</v>
      </c>
      <c r="F64" s="69" t="s">
        <v>200</v>
      </c>
      <c r="G64" s="119">
        <v>8584</v>
      </c>
      <c r="H64" s="118">
        <v>4256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9909</v>
      </c>
      <c r="D65" s="335">
        <f>SUM(D59:D64)</f>
        <v>7763</v>
      </c>
      <c r="E65" s="66" t="s">
        <v>201</v>
      </c>
      <c r="F65" s="69" t="s">
        <v>202</v>
      </c>
      <c r="G65" s="119">
        <v>465</v>
      </c>
      <c r="H65" s="118">
        <v>281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1334</v>
      </c>
      <c r="H66" s="118">
        <v>1048</v>
      </c>
    </row>
    <row r="67" spans="1:8" ht="1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422</v>
      </c>
      <c r="H67" s="118">
        <v>506</v>
      </c>
    </row>
    <row r="68" spans="1:8" ht="15">
      <c r="A68" s="66" t="s">
        <v>206</v>
      </c>
      <c r="B68" s="68" t="s">
        <v>207</v>
      </c>
      <c r="C68" s="119">
        <v>888</v>
      </c>
      <c r="D68" s="118">
        <v>630</v>
      </c>
      <c r="E68" s="66" t="s">
        <v>212</v>
      </c>
      <c r="F68" s="69" t="s">
        <v>213</v>
      </c>
      <c r="G68" s="119">
        <v>712</v>
      </c>
      <c r="H68" s="118">
        <v>542</v>
      </c>
    </row>
    <row r="69" spans="1:8" ht="15">
      <c r="A69" s="66" t="s">
        <v>210</v>
      </c>
      <c r="B69" s="68" t="s">
        <v>211</v>
      </c>
      <c r="C69" s="119">
        <v>11373</v>
      </c>
      <c r="D69" s="118">
        <v>6942</v>
      </c>
      <c r="E69" s="123" t="s">
        <v>79</v>
      </c>
      <c r="F69" s="69" t="s">
        <v>216</v>
      </c>
      <c r="G69" s="119">
        <v>94</v>
      </c>
      <c r="H69" s="118">
        <v>205</v>
      </c>
    </row>
    <row r="70" spans="1:8" ht="15">
      <c r="A70" s="66" t="s">
        <v>214</v>
      </c>
      <c r="B70" s="68" t="s">
        <v>215</v>
      </c>
      <c r="C70" s="119">
        <v>128</v>
      </c>
      <c r="D70" s="118">
        <v>108</v>
      </c>
      <c r="E70" s="66" t="s">
        <v>219</v>
      </c>
      <c r="F70" s="69" t="s">
        <v>220</v>
      </c>
      <c r="G70" s="119">
        <v>5</v>
      </c>
      <c r="H70" s="118">
        <v>18</v>
      </c>
    </row>
    <row r="71" spans="1:8" ht="15.75">
      <c r="A71" s="66" t="s">
        <v>217</v>
      </c>
      <c r="B71" s="68" t="s">
        <v>218</v>
      </c>
      <c r="C71" s="119">
        <v>0</v>
      </c>
      <c r="D71" s="118">
        <v>0</v>
      </c>
      <c r="E71" s="241" t="s">
        <v>47</v>
      </c>
      <c r="F71" s="71" t="s">
        <v>223</v>
      </c>
      <c r="G71" s="334">
        <f>G59+G60+G61+G69+G70</f>
        <v>17768</v>
      </c>
      <c r="H71" s="335">
        <f>H59+H60+H61+H69+H70</f>
        <v>16540</v>
      </c>
    </row>
    <row r="72" spans="1:8" ht="15">
      <c r="A72" s="66" t="s">
        <v>221</v>
      </c>
      <c r="B72" s="68" t="s">
        <v>222</v>
      </c>
      <c r="C72" s="119">
        <v>7</v>
      </c>
      <c r="D72" s="118">
        <v>8</v>
      </c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290</v>
      </c>
      <c r="D73" s="118">
        <v>101</v>
      </c>
      <c r="E73" s="240" t="s">
        <v>230</v>
      </c>
      <c r="F73" s="71" t="s">
        <v>231</v>
      </c>
      <c r="G73" s="245"/>
      <c r="H73" s="246"/>
    </row>
    <row r="74" spans="1:8" ht="15">
      <c r="A74" s="66" t="s">
        <v>226</v>
      </c>
      <c r="B74" s="68" t="s">
        <v>227</v>
      </c>
      <c r="C74" s="119">
        <v>0</v>
      </c>
      <c r="D74" s="118">
        <v>0</v>
      </c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118</v>
      </c>
      <c r="D75" s="118">
        <v>8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12804</v>
      </c>
      <c r="D76" s="335">
        <f>SUM(D68:D75)</f>
        <v>7797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>
        <v>204</v>
      </c>
      <c r="H77" s="246">
        <v>204</v>
      </c>
    </row>
    <row r="78" spans="1:13" ht="1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17972</v>
      </c>
      <c r="H79" s="337">
        <f>H71+H73+H75+H77</f>
        <v>16744</v>
      </c>
    </row>
    <row r="80" spans="1:8" ht="1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">
      <c r="A88" s="66" t="s">
        <v>252</v>
      </c>
      <c r="B88" s="68" t="s">
        <v>253</v>
      </c>
      <c r="C88" s="119">
        <v>7</v>
      </c>
      <c r="D88" s="118">
        <v>7</v>
      </c>
      <c r="E88" s="129"/>
      <c r="F88" s="79"/>
      <c r="G88" s="359"/>
      <c r="H88" s="360"/>
      <c r="M88" s="74"/>
    </row>
    <row r="89" spans="1:8" ht="15">
      <c r="A89" s="66" t="s">
        <v>254</v>
      </c>
      <c r="B89" s="68" t="s">
        <v>255</v>
      </c>
      <c r="C89" s="119">
        <v>2347</v>
      </c>
      <c r="D89" s="118">
        <v>3483</v>
      </c>
      <c r="E89" s="126"/>
      <c r="F89" s="79"/>
      <c r="G89" s="359"/>
      <c r="H89" s="360"/>
    </row>
    <row r="90" spans="1:13" ht="15">
      <c r="A90" s="66" t="s">
        <v>256</v>
      </c>
      <c r="B90" s="68" t="s">
        <v>257</v>
      </c>
      <c r="C90" s="119">
        <v>0</v>
      </c>
      <c r="D90" s="118">
        <v>0</v>
      </c>
      <c r="E90" s="126"/>
      <c r="F90" s="79"/>
      <c r="G90" s="359"/>
      <c r="H90" s="360"/>
      <c r="M90" s="74"/>
    </row>
    <row r="91" spans="1:8" ht="15">
      <c r="A91" s="66" t="s">
        <v>258</v>
      </c>
      <c r="B91" s="68" t="s">
        <v>259</v>
      </c>
      <c r="C91" s="119">
        <v>4</v>
      </c>
      <c r="D91" s="118">
        <v>0</v>
      </c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2358</v>
      </c>
      <c r="D92" s="335">
        <f>SUM(D88:D91)</f>
        <v>3490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/>
      <c r="D93" s="246"/>
      <c r="E93" s="126"/>
      <c r="F93" s="79"/>
      <c r="G93" s="359"/>
      <c r="H93" s="360"/>
    </row>
    <row r="94" spans="1:13" ht="15.75" thickBot="1">
      <c r="A94" s="257" t="s">
        <v>263</v>
      </c>
      <c r="B94" s="147" t="s">
        <v>264</v>
      </c>
      <c r="C94" s="338">
        <f>C65+C76+C85+C92+C93</f>
        <v>25071</v>
      </c>
      <c r="D94" s="339">
        <f>D65+D76+D85+D92+D93</f>
        <v>19050</v>
      </c>
      <c r="E94" s="148"/>
      <c r="F94" s="149"/>
      <c r="G94" s="361"/>
      <c r="H94" s="362"/>
      <c r="M94" s="74"/>
    </row>
    <row r="95" spans="1:8" ht="31.5" thickBot="1">
      <c r="A95" s="254" t="s">
        <v>265</v>
      </c>
      <c r="B95" s="255" t="s">
        <v>266</v>
      </c>
      <c r="C95" s="340">
        <f>C94+C56</f>
        <v>49718</v>
      </c>
      <c r="D95" s="341">
        <f>D94+D56</f>
        <v>43684</v>
      </c>
      <c r="E95" s="150" t="s">
        <v>607</v>
      </c>
      <c r="F95" s="256" t="s">
        <v>268</v>
      </c>
      <c r="G95" s="340">
        <f>G37+G40+G56+G79</f>
        <v>49718</v>
      </c>
      <c r="H95" s="341">
        <f>H37+H40+H56+H79</f>
        <v>43684</v>
      </c>
    </row>
    <row r="96" spans="1:13" ht="15">
      <c r="A96" s="96"/>
      <c r="B96" s="309"/>
      <c r="C96" s="96"/>
      <c r="D96" s="96"/>
      <c r="E96" s="310"/>
      <c r="M96" s="74"/>
    </row>
    <row r="97" spans="1:13" ht="15">
      <c r="A97" s="312"/>
      <c r="B97" s="309"/>
      <c r="C97" s="96"/>
      <c r="D97" s="96"/>
      <c r="E97" s="310"/>
      <c r="M97" s="74"/>
    </row>
    <row r="98" spans="1:13" ht="15">
      <c r="A98" s="429" t="s">
        <v>640</v>
      </c>
      <c r="B98" s="439">
        <f>pdeReportingDate</f>
        <v>44524</v>
      </c>
      <c r="C98" s="439"/>
      <c r="D98" s="439"/>
      <c r="E98" s="439"/>
      <c r="F98" s="439"/>
      <c r="G98" s="439"/>
      <c r="H98" s="439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40" t="str">
        <f>authorName</f>
        <v>Ивайло Петров</v>
      </c>
      <c r="C100" s="440"/>
      <c r="D100" s="440"/>
      <c r="E100" s="440"/>
      <c r="F100" s="440"/>
      <c r="G100" s="440"/>
      <c r="H100" s="440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41"/>
      <c r="C102" s="441"/>
      <c r="D102" s="441"/>
      <c r="E102" s="441"/>
      <c r="F102" s="441"/>
      <c r="G102" s="441"/>
      <c r="H102" s="441"/>
    </row>
    <row r="103" spans="1:13" ht="21.75" customHeight="1">
      <c r="A103" s="431"/>
      <c r="B103" s="438" t="s">
        <v>642</v>
      </c>
      <c r="C103" s="438"/>
      <c r="D103" s="438"/>
      <c r="E103" s="438"/>
      <c r="M103" s="74"/>
    </row>
    <row r="104" spans="1:5" ht="21.75" customHeight="1">
      <c r="A104" s="431"/>
      <c r="B104" s="438" t="s">
        <v>642</v>
      </c>
      <c r="C104" s="438"/>
      <c r="D104" s="438"/>
      <c r="E104" s="438"/>
    </row>
    <row r="105" spans="1:13" ht="21.75" customHeight="1">
      <c r="A105" s="431"/>
      <c r="B105" s="438" t="s">
        <v>642</v>
      </c>
      <c r="C105" s="438"/>
      <c r="D105" s="438"/>
      <c r="E105" s="438"/>
      <c r="M105" s="74"/>
    </row>
    <row r="106" spans="1:5" ht="21.75" customHeight="1">
      <c r="A106" s="431"/>
      <c r="B106" s="438" t="s">
        <v>642</v>
      </c>
      <c r="C106" s="438"/>
      <c r="D106" s="438"/>
      <c r="E106" s="438"/>
    </row>
    <row r="107" spans="1:13" ht="21.75" customHeight="1">
      <c r="A107" s="431"/>
      <c r="B107" s="438"/>
      <c r="C107" s="438"/>
      <c r="D107" s="438"/>
      <c r="E107" s="438"/>
      <c r="M107" s="74"/>
    </row>
    <row r="108" spans="1:5" ht="21.75" customHeight="1">
      <c r="A108" s="431"/>
      <c r="B108" s="438"/>
      <c r="C108" s="438"/>
      <c r="D108" s="438"/>
      <c r="E108" s="438"/>
    </row>
    <row r="109" spans="1:13" ht="21.75" customHeight="1">
      <c r="A109" s="431"/>
      <c r="B109" s="438"/>
      <c r="C109" s="438"/>
      <c r="D109" s="438"/>
      <c r="E109" s="438"/>
      <c r="M109" s="74"/>
    </row>
    <row r="117" ht="15">
      <c r="E117" s="313"/>
    </row>
    <row r="119" spans="5:13" ht="15">
      <c r="E119" s="313"/>
      <c r="M119" s="74"/>
    </row>
    <row r="121" spans="5:13" ht="15">
      <c r="E121" s="313"/>
      <c r="M121" s="74"/>
    </row>
    <row r="123" ht="15">
      <c r="E123" s="313"/>
    </row>
    <row r="125" spans="5:13" ht="15">
      <c r="E125" s="313"/>
      <c r="M125" s="74"/>
    </row>
    <row r="127" spans="5:13" ht="15">
      <c r="E127" s="313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3"/>
      <c r="M135" s="74"/>
    </row>
    <row r="137" spans="5:13" ht="15">
      <c r="E137" s="313"/>
      <c r="M137" s="74"/>
    </row>
    <row r="139" spans="5:13" ht="15">
      <c r="E139" s="313"/>
      <c r="M139" s="74"/>
    </row>
    <row r="141" spans="5:13" ht="15">
      <c r="E141" s="313"/>
      <c r="M141" s="74"/>
    </row>
    <row r="143" ht="15">
      <c r="E143" s="313"/>
    </row>
    <row r="145" ht="15">
      <c r="E145" s="313"/>
    </row>
    <row r="147" ht="15">
      <c r="E147" s="313"/>
    </row>
    <row r="149" spans="5:13" ht="15">
      <c r="E149" s="313"/>
      <c r="M149" s="74"/>
    </row>
    <row r="151" ht="15">
      <c r="M151" s="74"/>
    </row>
    <row r="153" ht="15">
      <c r="M153" s="74"/>
    </row>
    <row r="159" ht="15">
      <c r="E159" s="313"/>
    </row>
    <row r="161" spans="1:18" s="311" customFormat="1" ht="1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6" sqref="H26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ХЕРТИ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127631592</v>
      </c>
      <c r="B5" s="301"/>
      <c r="C5" s="301"/>
      <c r="D5" s="301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6">
        <v>24398</v>
      </c>
      <c r="D12" s="237">
        <v>20382</v>
      </c>
      <c r="E12" s="116" t="s">
        <v>277</v>
      </c>
      <c r="F12" s="161" t="s">
        <v>278</v>
      </c>
      <c r="G12" s="236">
        <v>40067</v>
      </c>
      <c r="H12" s="237">
        <v>35847</v>
      </c>
    </row>
    <row r="13" spans="1:8" ht="15">
      <c r="A13" s="116" t="s">
        <v>279</v>
      </c>
      <c r="B13" s="112" t="s">
        <v>280</v>
      </c>
      <c r="C13" s="236">
        <v>3790</v>
      </c>
      <c r="D13" s="237">
        <v>2549</v>
      </c>
      <c r="E13" s="116" t="s">
        <v>281</v>
      </c>
      <c r="F13" s="161" t="s">
        <v>282</v>
      </c>
      <c r="G13" s="236">
        <v>253</v>
      </c>
      <c r="H13" s="237">
        <v>135</v>
      </c>
    </row>
    <row r="14" spans="1:8" ht="15">
      <c r="A14" s="116" t="s">
        <v>283</v>
      </c>
      <c r="B14" s="112" t="s">
        <v>284</v>
      </c>
      <c r="C14" s="236">
        <v>2778</v>
      </c>
      <c r="D14" s="237">
        <v>2742</v>
      </c>
      <c r="E14" s="166" t="s">
        <v>285</v>
      </c>
      <c r="F14" s="161" t="s">
        <v>286</v>
      </c>
      <c r="G14" s="236">
        <v>765</v>
      </c>
      <c r="H14" s="237">
        <v>488</v>
      </c>
    </row>
    <row r="15" spans="1:8" ht="15">
      <c r="A15" s="116" t="s">
        <v>287</v>
      </c>
      <c r="B15" s="112" t="s">
        <v>288</v>
      </c>
      <c r="C15" s="236">
        <v>7712</v>
      </c>
      <c r="D15" s="237">
        <v>8047</v>
      </c>
      <c r="E15" s="166" t="s">
        <v>79</v>
      </c>
      <c r="F15" s="161" t="s">
        <v>289</v>
      </c>
      <c r="G15" s="236">
        <v>248</v>
      </c>
      <c r="H15" s="237">
        <v>373</v>
      </c>
    </row>
    <row r="16" spans="1:8" ht="15.75">
      <c r="A16" s="116" t="s">
        <v>290</v>
      </c>
      <c r="B16" s="112" t="s">
        <v>291</v>
      </c>
      <c r="C16" s="236">
        <v>1348</v>
      </c>
      <c r="D16" s="237">
        <v>1420</v>
      </c>
      <c r="E16" s="157" t="s">
        <v>52</v>
      </c>
      <c r="F16" s="185" t="s">
        <v>292</v>
      </c>
      <c r="G16" s="365">
        <f>SUM(G12:G15)</f>
        <v>41333</v>
      </c>
      <c r="H16" s="366">
        <f>SUM(H12:H15)</f>
        <v>36843</v>
      </c>
    </row>
    <row r="17" spans="1:8" ht="30.75">
      <c r="A17" s="116" t="s">
        <v>293</v>
      </c>
      <c r="B17" s="112" t="s">
        <v>294</v>
      </c>
      <c r="C17" s="236">
        <v>99</v>
      </c>
      <c r="D17" s="237">
        <v>190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6">
        <v>-148</v>
      </c>
      <c r="D18" s="237">
        <v>-133</v>
      </c>
      <c r="E18" s="155" t="s">
        <v>297</v>
      </c>
      <c r="F18" s="159" t="s">
        <v>298</v>
      </c>
      <c r="G18" s="376">
        <v>166</v>
      </c>
      <c r="H18" s="377">
        <v>159</v>
      </c>
    </row>
    <row r="19" spans="1:8" ht="15">
      <c r="A19" s="116" t="s">
        <v>299</v>
      </c>
      <c r="B19" s="112" t="s">
        <v>300</v>
      </c>
      <c r="C19" s="236">
        <v>279</v>
      </c>
      <c r="D19" s="237">
        <v>356</v>
      </c>
      <c r="E19" s="116" t="s">
        <v>301</v>
      </c>
      <c r="F19" s="158" t="s">
        <v>302</v>
      </c>
      <c r="G19" s="236">
        <v>0</v>
      </c>
      <c r="H19" s="237">
        <v>57</v>
      </c>
    </row>
    <row r="20" spans="1:8" ht="15.75">
      <c r="A20" s="156" t="s">
        <v>303</v>
      </c>
      <c r="B20" s="112" t="s">
        <v>304</v>
      </c>
      <c r="C20" s="236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>
        <v>0</v>
      </c>
      <c r="D21" s="237">
        <v>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40256</v>
      </c>
      <c r="D22" s="366">
        <f>SUM(D12:D18)+D19</f>
        <v>35553</v>
      </c>
      <c r="E22" s="116" t="s">
        <v>309</v>
      </c>
      <c r="F22" s="158" t="s">
        <v>310</v>
      </c>
      <c r="G22" s="236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>
        <v>130</v>
      </c>
      <c r="H24" s="237">
        <v>0</v>
      </c>
    </row>
    <row r="25" spans="1:8" ht="30.75">
      <c r="A25" s="116" t="s">
        <v>316</v>
      </c>
      <c r="B25" s="158" t="s">
        <v>317</v>
      </c>
      <c r="C25" s="236">
        <v>224</v>
      </c>
      <c r="D25" s="237">
        <v>252</v>
      </c>
      <c r="E25" s="116" t="s">
        <v>318</v>
      </c>
      <c r="F25" s="158" t="s">
        <v>319</v>
      </c>
      <c r="G25" s="236">
        <v>0</v>
      </c>
      <c r="H25" s="437">
        <v>0</v>
      </c>
    </row>
    <row r="26" spans="1:8" ht="30.75">
      <c r="A26" s="116" t="s">
        <v>320</v>
      </c>
      <c r="B26" s="158" t="s">
        <v>321</v>
      </c>
      <c r="C26" s="236">
        <v>0</v>
      </c>
      <c r="D26" s="237">
        <v>0</v>
      </c>
      <c r="E26" s="116" t="s">
        <v>322</v>
      </c>
      <c r="F26" s="158" t="s">
        <v>323</v>
      </c>
      <c r="G26" s="236">
        <v>6</v>
      </c>
      <c r="H26" s="237">
        <v>0</v>
      </c>
    </row>
    <row r="27" spans="1:8" ht="30.75">
      <c r="A27" s="116" t="s">
        <v>324</v>
      </c>
      <c r="B27" s="158" t="s">
        <v>325</v>
      </c>
      <c r="C27" s="236">
        <v>0</v>
      </c>
      <c r="D27" s="237">
        <v>144</v>
      </c>
      <c r="E27" s="157" t="s">
        <v>104</v>
      </c>
      <c r="F27" s="159" t="s">
        <v>326</v>
      </c>
      <c r="G27" s="365">
        <f>SUM(G22:G26)</f>
        <v>136</v>
      </c>
      <c r="H27" s="366">
        <f>SUM(H22:H26)</f>
        <v>0</v>
      </c>
    </row>
    <row r="28" spans="1:8" ht="15">
      <c r="A28" s="116" t="s">
        <v>79</v>
      </c>
      <c r="B28" s="158" t="s">
        <v>327</v>
      </c>
      <c r="C28" s="236">
        <v>59</v>
      </c>
      <c r="D28" s="237">
        <v>58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283</v>
      </c>
      <c r="D29" s="366">
        <f>SUM(D25:D28)</f>
        <v>454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1">
        <f>C29+C22</f>
        <v>40539</v>
      </c>
      <c r="D31" s="372">
        <f>D29+D22</f>
        <v>36007</v>
      </c>
      <c r="E31" s="172" t="s">
        <v>521</v>
      </c>
      <c r="F31" s="187" t="s">
        <v>331</v>
      </c>
      <c r="G31" s="174">
        <f>G16+G18+G27</f>
        <v>41635</v>
      </c>
      <c r="H31" s="175">
        <f>H16+H18+H27</f>
        <v>37002</v>
      </c>
    </row>
    <row r="32" spans="1:8" ht="1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1096</v>
      </c>
      <c r="D33" s="165">
        <f>IF((H31-D31)&gt;0,H31-D31,0)</f>
        <v>995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2.25">
      <c r="A34" s="160" t="s">
        <v>336</v>
      </c>
      <c r="B34" s="159" t="s">
        <v>337</v>
      </c>
      <c r="C34" s="236">
        <v>3</v>
      </c>
      <c r="D34" s="237">
        <v>-1</v>
      </c>
      <c r="E34" s="155" t="s">
        <v>338</v>
      </c>
      <c r="F34" s="158" t="s">
        <v>339</v>
      </c>
      <c r="G34" s="437"/>
      <c r="H34" s="437"/>
    </row>
    <row r="35" spans="1:8" ht="15.75">
      <c r="A35" s="155" t="s">
        <v>340</v>
      </c>
      <c r="B35" s="159" t="s">
        <v>341</v>
      </c>
      <c r="C35" s="236">
        <v>0</v>
      </c>
      <c r="D35" s="237">
        <v>0</v>
      </c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40536</v>
      </c>
      <c r="D36" s="374">
        <f>D31-D34+D35</f>
        <v>36008</v>
      </c>
      <c r="E36" s="183" t="s">
        <v>346</v>
      </c>
      <c r="F36" s="177" t="s">
        <v>347</v>
      </c>
      <c r="G36" s="188">
        <f>G35-G34+G31</f>
        <v>41635</v>
      </c>
      <c r="H36" s="189">
        <f>H35-H34+H31</f>
        <v>37002</v>
      </c>
    </row>
    <row r="37" spans="1:8" ht="15.75">
      <c r="A37" s="182" t="s">
        <v>348</v>
      </c>
      <c r="B37" s="152" t="s">
        <v>349</v>
      </c>
      <c r="C37" s="371">
        <f>IF((G36-C36)&gt;0,G36-C36,0)</f>
        <v>1099</v>
      </c>
      <c r="D37" s="372">
        <f>IF((H36-D36)&gt;0,H36-D36,0)</f>
        <v>994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6"/>
      <c r="D39" s="237">
        <v>0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6"/>
      <c r="D40" s="237">
        <v>0</v>
      </c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1099</v>
      </c>
      <c r="D42" s="165">
        <f>+IF((H36-D36-D38)&gt;0,H36-D36-D38,0)</f>
        <v>994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/>
      <c r="H43" s="375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1099</v>
      </c>
      <c r="D44" s="189">
        <f>IF(H42=0,IF(D42-D43&gt;0,D42-D43+H43,0),IF(H42-H43&lt;0,H43-H42+D42,0))</f>
        <v>994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7">
        <f>C36+C38+C42</f>
        <v>41635</v>
      </c>
      <c r="D45" s="368">
        <f>D36+D38+D42</f>
        <v>37002</v>
      </c>
      <c r="E45" s="191" t="s">
        <v>373</v>
      </c>
      <c r="F45" s="193" t="s">
        <v>374</v>
      </c>
      <c r="G45" s="367">
        <f>G42+G36</f>
        <v>41635</v>
      </c>
      <c r="H45" s="368">
        <f>H42+H36</f>
        <v>37002</v>
      </c>
    </row>
    <row r="46" spans="1:8" ht="15">
      <c r="A46" s="30"/>
      <c r="B46" s="302"/>
      <c r="C46" s="303"/>
      <c r="D46" s="303"/>
      <c r="E46" s="304"/>
      <c r="F46" s="30"/>
      <c r="G46" s="303"/>
      <c r="H46" s="303"/>
    </row>
    <row r="47" spans="1:8" ht="15">
      <c r="A47" s="442" t="s">
        <v>641</v>
      </c>
      <c r="B47" s="442"/>
      <c r="C47" s="442"/>
      <c r="D47" s="442"/>
      <c r="E47" s="442"/>
      <c r="F47" s="30"/>
      <c r="G47" s="303"/>
      <c r="H47" s="303"/>
    </row>
    <row r="48" spans="1:8" ht="15">
      <c r="A48" s="30"/>
      <c r="B48" s="302"/>
      <c r="C48" s="303"/>
      <c r="D48" s="303"/>
      <c r="E48" s="304"/>
      <c r="F48" s="30"/>
      <c r="G48" s="303"/>
      <c r="H48" s="303"/>
    </row>
    <row r="49" spans="1:8" ht="1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">
      <c r="A50" s="429" t="s">
        <v>640</v>
      </c>
      <c r="B50" s="439">
        <f>pdeReportingDate</f>
        <v>44524</v>
      </c>
      <c r="C50" s="439"/>
      <c r="D50" s="439"/>
      <c r="E50" s="439"/>
      <c r="F50" s="439"/>
      <c r="G50" s="439"/>
      <c r="H50" s="439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40" t="str">
        <f>authorName</f>
        <v>Ивайло Петров</v>
      </c>
      <c r="C52" s="440"/>
      <c r="D52" s="440"/>
      <c r="E52" s="440"/>
      <c r="F52" s="440"/>
      <c r="G52" s="440"/>
      <c r="H52" s="440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41"/>
      <c r="C54" s="441"/>
      <c r="D54" s="441"/>
      <c r="E54" s="441"/>
      <c r="F54" s="441"/>
      <c r="G54" s="441"/>
      <c r="H54" s="441"/>
    </row>
    <row r="55" spans="1:8" ht="15.75" customHeight="1">
      <c r="A55" s="431"/>
      <c r="B55" s="438" t="s">
        <v>642</v>
      </c>
      <c r="C55" s="438"/>
      <c r="D55" s="438"/>
      <c r="E55" s="438"/>
      <c r="F55" s="311"/>
      <c r="G55" s="37"/>
      <c r="H55" s="35"/>
    </row>
    <row r="56" spans="1:8" ht="15.75" customHeight="1">
      <c r="A56" s="431"/>
      <c r="B56" s="438" t="s">
        <v>642</v>
      </c>
      <c r="C56" s="438"/>
      <c r="D56" s="438"/>
      <c r="E56" s="438"/>
      <c r="F56" s="311"/>
      <c r="G56" s="37"/>
      <c r="H56" s="35"/>
    </row>
    <row r="57" spans="1:8" ht="15.75" customHeight="1">
      <c r="A57" s="431"/>
      <c r="B57" s="438" t="s">
        <v>642</v>
      </c>
      <c r="C57" s="438"/>
      <c r="D57" s="438"/>
      <c r="E57" s="438"/>
      <c r="F57" s="311"/>
      <c r="G57" s="37"/>
      <c r="H57" s="35"/>
    </row>
    <row r="58" spans="1:8" ht="15.75" customHeight="1">
      <c r="A58" s="431"/>
      <c r="B58" s="438" t="s">
        <v>642</v>
      </c>
      <c r="C58" s="438"/>
      <c r="D58" s="438"/>
      <c r="E58" s="438"/>
      <c r="F58" s="311"/>
      <c r="G58" s="37"/>
      <c r="H58" s="35"/>
    </row>
    <row r="59" spans="1:8" ht="15">
      <c r="A59" s="431"/>
      <c r="B59" s="438"/>
      <c r="C59" s="438"/>
      <c r="D59" s="438"/>
      <c r="E59" s="438"/>
      <c r="F59" s="311"/>
      <c r="G59" s="37"/>
      <c r="H59" s="35"/>
    </row>
    <row r="60" spans="1:8" ht="15">
      <c r="A60" s="431"/>
      <c r="B60" s="438"/>
      <c r="C60" s="438"/>
      <c r="D60" s="438"/>
      <c r="E60" s="438"/>
      <c r="F60" s="311"/>
      <c r="G60" s="37"/>
      <c r="H60" s="35"/>
    </row>
    <row r="61" spans="1:8" ht="15">
      <c r="A61" s="431"/>
      <c r="B61" s="438"/>
      <c r="C61" s="438"/>
      <c r="D61" s="438"/>
      <c r="E61" s="438"/>
      <c r="F61" s="311"/>
      <c r="G61" s="37"/>
      <c r="H61" s="35"/>
    </row>
    <row r="62" spans="1:8" ht="15">
      <c r="A62" s="30"/>
      <c r="B62" s="30"/>
      <c r="C62" s="303"/>
      <c r="D62" s="303"/>
      <c r="E62" s="30"/>
      <c r="F62" s="30"/>
      <c r="G62" s="305"/>
      <c r="H62" s="305"/>
    </row>
    <row r="63" spans="1:8" ht="15">
      <c r="A63" s="30"/>
      <c r="B63" s="30"/>
      <c r="C63" s="303"/>
      <c r="D63" s="303"/>
      <c r="E63" s="30"/>
      <c r="F63" s="30"/>
      <c r="G63" s="305"/>
      <c r="H63" s="305"/>
    </row>
    <row r="64" spans="1:8" ht="15">
      <c r="A64" s="30"/>
      <c r="B64" s="30"/>
      <c r="C64" s="303"/>
      <c r="D64" s="303"/>
      <c r="E64" s="30"/>
      <c r="F64" s="30"/>
      <c r="G64" s="305"/>
      <c r="H64" s="305"/>
    </row>
    <row r="65" spans="1:8" ht="15">
      <c r="A65" s="30"/>
      <c r="B65" s="30"/>
      <c r="C65" s="303"/>
      <c r="D65" s="303"/>
      <c r="E65" s="30"/>
      <c r="F65" s="30"/>
      <c r="G65" s="305"/>
      <c r="H65" s="305"/>
    </row>
    <row r="66" spans="1:8" ht="15">
      <c r="A66" s="30"/>
      <c r="B66" s="30"/>
      <c r="C66" s="303"/>
      <c r="D66" s="303"/>
      <c r="E66" s="30"/>
      <c r="F66" s="30"/>
      <c r="G66" s="305"/>
      <c r="H66" s="305"/>
    </row>
    <row r="67" spans="1:8" ht="15">
      <c r="A67" s="30"/>
      <c r="B67" s="30"/>
      <c r="C67" s="303"/>
      <c r="D67" s="303"/>
      <c r="E67" s="30"/>
      <c r="F67" s="30"/>
      <c r="G67" s="305"/>
      <c r="H67" s="305"/>
    </row>
    <row r="68" spans="1:8" ht="15">
      <c r="A68" s="30"/>
      <c r="B68" s="30"/>
      <c r="C68" s="303"/>
      <c r="D68" s="303"/>
      <c r="E68" s="30"/>
      <c r="F68" s="30"/>
      <c r="G68" s="305"/>
      <c r="H68" s="305"/>
    </row>
    <row r="69" spans="1:8" ht="15">
      <c r="A69" s="30"/>
      <c r="B69" s="30"/>
      <c r="C69" s="303"/>
      <c r="D69" s="303"/>
      <c r="E69" s="30"/>
      <c r="F69" s="30"/>
      <c r="G69" s="305"/>
      <c r="H69" s="305"/>
    </row>
    <row r="70" spans="1:8" ht="15">
      <c r="A70" s="30"/>
      <c r="B70" s="30"/>
      <c r="C70" s="303"/>
      <c r="D70" s="303"/>
      <c r="E70" s="30"/>
      <c r="F70" s="30"/>
      <c r="G70" s="305"/>
      <c r="H70" s="305"/>
    </row>
    <row r="71" spans="1:8" ht="15">
      <c r="A71" s="30"/>
      <c r="B71" s="30"/>
      <c r="C71" s="303"/>
      <c r="D71" s="303"/>
      <c r="E71" s="30"/>
      <c r="F71" s="30"/>
      <c r="G71" s="305"/>
      <c r="H71" s="305"/>
    </row>
    <row r="72" spans="1:8" ht="15">
      <c r="A72" s="30"/>
      <c r="B72" s="30"/>
      <c r="C72" s="303"/>
      <c r="D72" s="303"/>
      <c r="E72" s="30"/>
      <c r="F72" s="30"/>
      <c r="G72" s="305"/>
      <c r="H72" s="305"/>
    </row>
    <row r="73" spans="1:8" ht="15">
      <c r="A73" s="30"/>
      <c r="B73" s="30"/>
      <c r="C73" s="303"/>
      <c r="D73" s="303"/>
      <c r="E73" s="30"/>
      <c r="F73" s="30"/>
      <c r="G73" s="305"/>
      <c r="H73" s="305"/>
    </row>
    <row r="74" spans="1:8" ht="15">
      <c r="A74" s="30"/>
      <c r="B74" s="30"/>
      <c r="C74" s="303"/>
      <c r="D74" s="303"/>
      <c r="E74" s="30"/>
      <c r="F74" s="30"/>
      <c r="G74" s="305"/>
      <c r="H74" s="305"/>
    </row>
    <row r="75" spans="1:8" ht="15">
      <c r="A75" s="30"/>
      <c r="B75" s="30"/>
      <c r="C75" s="303"/>
      <c r="D75" s="303"/>
      <c r="E75" s="30"/>
      <c r="F75" s="30"/>
      <c r="G75" s="305"/>
      <c r="H75" s="305"/>
    </row>
    <row r="76" spans="1:8" ht="15">
      <c r="A76" s="30"/>
      <c r="B76" s="30"/>
      <c r="C76" s="303"/>
      <c r="D76" s="303"/>
      <c r="E76" s="30"/>
      <c r="F76" s="30"/>
      <c r="G76" s="305"/>
      <c r="H76" s="305"/>
    </row>
    <row r="77" spans="1:8" ht="15">
      <c r="A77" s="30"/>
      <c r="B77" s="30"/>
      <c r="C77" s="303"/>
      <c r="D77" s="303"/>
      <c r="E77" s="30"/>
      <c r="F77" s="30"/>
      <c r="G77" s="305"/>
      <c r="H77" s="305"/>
    </row>
    <row r="78" spans="1:8" ht="15">
      <c r="A78" s="30"/>
      <c r="B78" s="30"/>
      <c r="C78" s="303"/>
      <c r="D78" s="303"/>
      <c r="E78" s="30"/>
      <c r="F78" s="30"/>
      <c r="G78" s="305"/>
      <c r="H78" s="305"/>
    </row>
    <row r="79" spans="1:8" ht="15">
      <c r="A79" s="30"/>
      <c r="B79" s="30"/>
      <c r="C79" s="303"/>
      <c r="D79" s="303"/>
      <c r="E79" s="30"/>
      <c r="F79" s="30"/>
      <c r="G79" s="305"/>
      <c r="H79" s="305"/>
    </row>
    <row r="80" spans="1:8" ht="15">
      <c r="A80" s="30"/>
      <c r="B80" s="30"/>
      <c r="C80" s="303"/>
      <c r="D80" s="303"/>
      <c r="E80" s="30"/>
      <c r="F80" s="30"/>
      <c r="G80" s="305"/>
      <c r="H80" s="305"/>
    </row>
    <row r="81" spans="1:8" ht="15">
      <c r="A81" s="30"/>
      <c r="B81" s="30"/>
      <c r="C81" s="303"/>
      <c r="D81" s="303"/>
      <c r="E81" s="30"/>
      <c r="F81" s="30"/>
      <c r="G81" s="305"/>
      <c r="H81" s="305"/>
    </row>
    <row r="82" spans="1:8" ht="15">
      <c r="A82" s="30"/>
      <c r="B82" s="30"/>
      <c r="C82" s="303"/>
      <c r="D82" s="303"/>
      <c r="E82" s="30"/>
      <c r="F82" s="30"/>
      <c r="G82" s="305"/>
      <c r="H82" s="305"/>
    </row>
    <row r="83" spans="1:8" ht="15">
      <c r="A83" s="30"/>
      <c r="B83" s="30"/>
      <c r="C83" s="303"/>
      <c r="D83" s="303"/>
      <c r="E83" s="30"/>
      <c r="F83" s="30"/>
      <c r="G83" s="305"/>
      <c r="H83" s="305"/>
    </row>
    <row r="84" spans="1:8" ht="15">
      <c r="A84" s="30"/>
      <c r="B84" s="30"/>
      <c r="C84" s="303"/>
      <c r="D84" s="303"/>
      <c r="E84" s="30"/>
      <c r="F84" s="30"/>
      <c r="G84" s="305"/>
      <c r="H84" s="305"/>
    </row>
    <row r="85" spans="1:8" ht="15">
      <c r="A85" s="30"/>
      <c r="B85" s="30"/>
      <c r="C85" s="303"/>
      <c r="D85" s="303"/>
      <c r="E85" s="30"/>
      <c r="F85" s="30"/>
      <c r="G85" s="305"/>
      <c r="H85" s="305"/>
    </row>
    <row r="86" spans="1:8" ht="15">
      <c r="A86" s="30"/>
      <c r="B86" s="30"/>
      <c r="C86" s="303"/>
      <c r="D86" s="303"/>
      <c r="E86" s="30"/>
      <c r="F86" s="30"/>
      <c r="G86" s="305"/>
      <c r="H86" s="305"/>
    </row>
    <row r="87" spans="1:8" ht="15">
      <c r="A87" s="30"/>
      <c r="B87" s="30"/>
      <c r="C87" s="303"/>
      <c r="D87" s="303"/>
      <c r="E87" s="30"/>
      <c r="F87" s="30"/>
      <c r="G87" s="305"/>
      <c r="H87" s="305"/>
    </row>
    <row r="88" spans="1:8" ht="15">
      <c r="A88" s="30"/>
      <c r="B88" s="30"/>
      <c r="C88" s="303"/>
      <c r="D88" s="303"/>
      <c r="E88" s="30"/>
      <c r="F88" s="30"/>
      <c r="G88" s="305"/>
      <c r="H88" s="305"/>
    </row>
    <row r="89" spans="1:8" ht="15">
      <c r="A89" s="30"/>
      <c r="B89" s="30"/>
      <c r="C89" s="303"/>
      <c r="D89" s="303"/>
      <c r="E89" s="30"/>
      <c r="F89" s="30"/>
      <c r="G89" s="305"/>
      <c r="H89" s="305"/>
    </row>
    <row r="90" spans="1:8" ht="15">
      <c r="A90" s="30"/>
      <c r="B90" s="30"/>
      <c r="C90" s="303"/>
      <c r="D90" s="303"/>
      <c r="E90" s="30"/>
      <c r="F90" s="30"/>
      <c r="G90" s="305"/>
      <c r="H90" s="305"/>
    </row>
    <row r="91" spans="1:8" ht="15">
      <c r="A91" s="30"/>
      <c r="B91" s="30"/>
      <c r="C91" s="303"/>
      <c r="D91" s="303"/>
      <c r="E91" s="30"/>
      <c r="F91" s="30"/>
      <c r="G91" s="305"/>
      <c r="H91" s="305"/>
    </row>
    <row r="92" spans="1:8" ht="15">
      <c r="A92" s="30"/>
      <c r="B92" s="30"/>
      <c r="C92" s="303"/>
      <c r="D92" s="303"/>
      <c r="E92" s="30"/>
      <c r="F92" s="30"/>
      <c r="G92" s="305"/>
      <c r="H92" s="305"/>
    </row>
    <row r="93" spans="1:8" ht="15">
      <c r="A93" s="30"/>
      <c r="B93" s="30"/>
      <c r="C93" s="303"/>
      <c r="D93" s="303"/>
      <c r="E93" s="30"/>
      <c r="F93" s="30"/>
      <c r="G93" s="305"/>
      <c r="H93" s="305"/>
    </row>
    <row r="94" spans="1:8" ht="15">
      <c r="A94" s="30"/>
      <c r="B94" s="30"/>
      <c r="C94" s="303"/>
      <c r="D94" s="303"/>
      <c r="E94" s="30"/>
      <c r="F94" s="30"/>
      <c r="G94" s="305"/>
      <c r="H94" s="305"/>
    </row>
    <row r="95" spans="1:8" ht="15">
      <c r="A95" s="30"/>
      <c r="B95" s="30"/>
      <c r="C95" s="303"/>
      <c r="D95" s="303"/>
      <c r="E95" s="30"/>
      <c r="F95" s="30"/>
      <c r="G95" s="305"/>
      <c r="H95" s="305"/>
    </row>
    <row r="96" spans="1:8" ht="15">
      <c r="A96" s="30"/>
      <c r="B96" s="30"/>
      <c r="C96" s="303"/>
      <c r="D96" s="303"/>
      <c r="E96" s="30"/>
      <c r="F96" s="30"/>
      <c r="G96" s="305"/>
      <c r="H96" s="305"/>
    </row>
    <row r="97" spans="1:8" ht="15">
      <c r="A97" s="30"/>
      <c r="B97" s="30"/>
      <c r="C97" s="303"/>
      <c r="D97" s="303"/>
      <c r="E97" s="30"/>
      <c r="F97" s="30"/>
      <c r="G97" s="305"/>
      <c r="H97" s="305"/>
    </row>
    <row r="98" spans="1:8" ht="15">
      <c r="A98" s="30"/>
      <c r="B98" s="30"/>
      <c r="C98" s="303"/>
      <c r="D98" s="303"/>
      <c r="E98" s="30"/>
      <c r="F98" s="30"/>
      <c r="G98" s="305"/>
      <c r="H98" s="305"/>
    </row>
    <row r="99" spans="1:8" ht="15">
      <c r="A99" s="30"/>
      <c r="B99" s="30"/>
      <c r="C99" s="303"/>
      <c r="D99" s="303"/>
      <c r="E99" s="30"/>
      <c r="F99" s="30"/>
      <c r="G99" s="305"/>
      <c r="H99" s="305"/>
    </row>
    <row r="100" spans="1:8" ht="15">
      <c r="A100" s="30"/>
      <c r="B100" s="30"/>
      <c r="C100" s="303"/>
      <c r="D100" s="303"/>
      <c r="E100" s="30"/>
      <c r="F100" s="30"/>
      <c r="G100" s="305"/>
      <c r="H100" s="305"/>
    </row>
    <row r="101" spans="1:8" ht="15">
      <c r="A101" s="30"/>
      <c r="B101" s="30"/>
      <c r="C101" s="303"/>
      <c r="D101" s="303"/>
      <c r="E101" s="30"/>
      <c r="F101" s="30"/>
      <c r="G101" s="305"/>
      <c r="H101" s="305"/>
    </row>
    <row r="102" spans="1:8" ht="15">
      <c r="A102" s="30"/>
      <c r="B102" s="30"/>
      <c r="C102" s="303"/>
      <c r="D102" s="303"/>
      <c r="E102" s="30"/>
      <c r="F102" s="30"/>
      <c r="G102" s="305"/>
      <c r="H102" s="305"/>
    </row>
    <row r="103" spans="1:8" ht="15">
      <c r="A103" s="30"/>
      <c r="B103" s="30"/>
      <c r="C103" s="303"/>
      <c r="D103" s="303"/>
      <c r="E103" s="30"/>
      <c r="F103" s="30"/>
      <c r="G103" s="305"/>
      <c r="H103" s="305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35" sqref="C35:D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ХЕРТИ АД</v>
      </c>
      <c r="B4" s="258"/>
      <c r="C4" s="41"/>
      <c r="D4" s="55"/>
      <c r="E4" s="14"/>
    </row>
    <row r="5" spans="1:5" ht="15">
      <c r="A5" s="53" t="str">
        <f>CONCATENATE("ЕИК по БУЛСТАТ: ",pdeBulstat)</f>
        <v>ЕИК по БУЛСТАТ: 127631592</v>
      </c>
      <c r="B5" s="259"/>
      <c r="C5" s="56"/>
      <c r="D5" s="57"/>
      <c r="E5" s="92"/>
    </row>
    <row r="6" spans="1:5" ht="15">
      <c r="A6" s="53" t="str">
        <f>CONCATENATE("към ",TEXT(endDate,"dd.mm.yyyy")," г.")</f>
        <v>към 30.09.2021 г.</v>
      </c>
      <c r="B6" s="258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40078</v>
      </c>
      <c r="D11" s="118">
        <v>39403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-28765</v>
      </c>
      <c r="D12" s="118">
        <v>-25880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8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-8932</v>
      </c>
      <c r="D14" s="118">
        <v>-8319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-847</v>
      </c>
      <c r="D15" s="118">
        <v>-823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-54</v>
      </c>
      <c r="D16" s="118">
        <v>-21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8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-79</v>
      </c>
      <c r="D18" s="118">
        <v>-73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83</v>
      </c>
      <c r="D19" s="118">
        <v>23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-63</v>
      </c>
      <c r="D20" s="118">
        <v>56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1421</v>
      </c>
      <c r="D21" s="396">
        <f>SUM(D11:D20)</f>
        <v>4366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-2733</v>
      </c>
      <c r="D23" s="118">
        <v>-2653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0</v>
      </c>
      <c r="D24" s="118">
        <v>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0</v>
      </c>
      <c r="D25" s="118">
        <v>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8">
        <v>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0</v>
      </c>
      <c r="D27" s="118">
        <v>0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0</v>
      </c>
      <c r="D28" s="118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0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>
        <v>0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0</v>
      </c>
      <c r="D32" s="118">
        <v>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-2733</v>
      </c>
      <c r="D33" s="396">
        <f>SUM(D23:D32)</f>
        <v>-2653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>
        <v>0</v>
      </c>
      <c r="D35" s="118">
        <v>0</v>
      </c>
      <c r="E35" s="99"/>
      <c r="F35" s="99"/>
    </row>
    <row r="36" spans="1:6" ht="15">
      <c r="A36" s="199" t="s">
        <v>425</v>
      </c>
      <c r="B36" s="100" t="s">
        <v>426</v>
      </c>
      <c r="C36" s="119">
        <v>0</v>
      </c>
      <c r="D36" s="118">
        <v>0</v>
      </c>
      <c r="E36" s="99"/>
      <c r="F36" s="99"/>
    </row>
    <row r="37" spans="1:6" ht="15">
      <c r="A37" s="198" t="s">
        <v>427</v>
      </c>
      <c r="B37" s="100" t="s">
        <v>428</v>
      </c>
      <c r="C37" s="119">
        <v>1847</v>
      </c>
      <c r="D37" s="118">
        <v>1508</v>
      </c>
      <c r="E37" s="99"/>
      <c r="F37" s="99"/>
    </row>
    <row r="38" spans="1:6" ht="15">
      <c r="A38" s="198" t="s">
        <v>429</v>
      </c>
      <c r="B38" s="100" t="s">
        <v>430</v>
      </c>
      <c r="C38" s="119">
        <v>-1467</v>
      </c>
      <c r="D38" s="118">
        <v>-1522</v>
      </c>
      <c r="E38" s="99"/>
      <c r="F38" s="99"/>
    </row>
    <row r="39" spans="1:6" ht="15">
      <c r="A39" s="198" t="s">
        <v>431</v>
      </c>
      <c r="B39" s="100" t="s">
        <v>432</v>
      </c>
      <c r="C39" s="119">
        <v>-46</v>
      </c>
      <c r="D39" s="118">
        <v>-45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-193</v>
      </c>
      <c r="D40" s="118">
        <v>-214</v>
      </c>
      <c r="E40" s="99"/>
      <c r="F40" s="99"/>
    </row>
    <row r="41" spans="1:6" ht="15">
      <c r="A41" s="198" t="s">
        <v>435</v>
      </c>
      <c r="B41" s="100" t="s">
        <v>436</v>
      </c>
      <c r="C41" s="119">
        <v>0</v>
      </c>
      <c r="D41" s="118">
        <v>0</v>
      </c>
      <c r="E41" s="99"/>
      <c r="F41" s="99"/>
    </row>
    <row r="42" spans="1:8" ht="15">
      <c r="A42" s="198" t="s">
        <v>437</v>
      </c>
      <c r="B42" s="100" t="s">
        <v>438</v>
      </c>
      <c r="C42" s="119">
        <v>39</v>
      </c>
      <c r="D42" s="118">
        <v>0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180</v>
      </c>
      <c r="D43" s="398">
        <f>SUM(D35:D42)</f>
        <v>-273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-1132</v>
      </c>
      <c r="D44" s="228">
        <f>D43+D33+D21</f>
        <v>1440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3490</v>
      </c>
      <c r="D45" s="229">
        <v>1749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2358</v>
      </c>
      <c r="D46" s="231">
        <f>D45+D44</f>
        <v>3189</v>
      </c>
      <c r="E46" s="99"/>
      <c r="F46" s="99"/>
      <c r="G46" s="102"/>
      <c r="H46" s="102"/>
    </row>
    <row r="47" spans="1:8" ht="15">
      <c r="A47" s="224" t="s">
        <v>447</v>
      </c>
      <c r="B47" s="232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3" t="s">
        <v>637</v>
      </c>
      <c r="B51" s="443"/>
      <c r="C51" s="443"/>
      <c r="D51" s="443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9">
        <f>pdeReportingDate</f>
        <v>44524</v>
      </c>
      <c r="C54" s="439"/>
      <c r="D54" s="439"/>
      <c r="E54" s="439"/>
      <c r="F54" s="432"/>
      <c r="G54" s="432"/>
      <c r="H54" s="432"/>
      <c r="M54" s="74"/>
    </row>
    <row r="55" spans="1:13" s="35" customFormat="1" ht="15">
      <c r="A55" s="429"/>
      <c r="B55" s="439"/>
      <c r="C55" s="439"/>
      <c r="D55" s="439"/>
      <c r="E55" s="439"/>
      <c r="F55" s="42"/>
      <c r="G55" s="42"/>
      <c r="H55" s="42"/>
      <c r="M55" s="74"/>
    </row>
    <row r="56" spans="1:8" s="35" customFormat="1" ht="15">
      <c r="A56" s="430" t="s">
        <v>8</v>
      </c>
      <c r="B56" s="440" t="str">
        <f>authorName</f>
        <v>Ивайло Петров</v>
      </c>
      <c r="C56" s="440"/>
      <c r="D56" s="440"/>
      <c r="E56" s="440"/>
      <c r="F56" s="57"/>
      <c r="G56" s="57"/>
      <c r="H56" s="57"/>
    </row>
    <row r="57" spans="1:8" s="35" customFormat="1" ht="15">
      <c r="A57" s="430"/>
      <c r="B57" s="440"/>
      <c r="C57" s="440"/>
      <c r="D57" s="440"/>
      <c r="E57" s="440"/>
      <c r="F57" s="57"/>
      <c r="G57" s="57"/>
      <c r="H57" s="57"/>
    </row>
    <row r="58" spans="1:8" s="35" customFormat="1" ht="15">
      <c r="A58" s="430" t="s">
        <v>586</v>
      </c>
      <c r="B58" s="440"/>
      <c r="C58" s="440"/>
      <c r="D58" s="440"/>
      <c r="E58" s="440"/>
      <c r="F58" s="57"/>
      <c r="G58" s="57"/>
      <c r="H58" s="57"/>
    </row>
    <row r="59" spans="1:8" s="113" customFormat="1" ht="15">
      <c r="A59" s="431"/>
      <c r="B59" s="438" t="s">
        <v>642</v>
      </c>
      <c r="C59" s="438"/>
      <c r="D59" s="438"/>
      <c r="E59" s="438"/>
      <c r="F59" s="311"/>
      <c r="G59" s="37"/>
      <c r="H59" s="35"/>
    </row>
    <row r="60" spans="1:8" ht="15">
      <c r="A60" s="431"/>
      <c r="B60" s="438" t="s">
        <v>642</v>
      </c>
      <c r="C60" s="438"/>
      <c r="D60" s="438"/>
      <c r="E60" s="438"/>
      <c r="F60" s="311"/>
      <c r="G60" s="37"/>
      <c r="H60" s="35"/>
    </row>
    <row r="61" spans="1:8" ht="15">
      <c r="A61" s="431"/>
      <c r="B61" s="438" t="s">
        <v>642</v>
      </c>
      <c r="C61" s="438"/>
      <c r="D61" s="438"/>
      <c r="E61" s="438"/>
      <c r="F61" s="311"/>
      <c r="G61" s="37"/>
      <c r="H61" s="35"/>
    </row>
    <row r="62" spans="1:8" ht="15">
      <c r="A62" s="431"/>
      <c r="B62" s="438" t="s">
        <v>642</v>
      </c>
      <c r="C62" s="438"/>
      <c r="D62" s="438"/>
      <c r="E62" s="438"/>
      <c r="F62" s="311"/>
      <c r="G62" s="37"/>
      <c r="H62" s="35"/>
    </row>
    <row r="63" spans="1:8" ht="15">
      <c r="A63" s="431"/>
      <c r="B63" s="438"/>
      <c r="C63" s="438"/>
      <c r="D63" s="438"/>
      <c r="E63" s="438"/>
      <c r="F63" s="311"/>
      <c r="G63" s="37"/>
      <c r="H63" s="35"/>
    </row>
    <row r="64" spans="1:8" ht="15">
      <c r="A64" s="431"/>
      <c r="B64" s="438"/>
      <c r="C64" s="438"/>
      <c r="D64" s="438"/>
      <c r="E64" s="438"/>
      <c r="F64" s="311"/>
      <c r="G64" s="37"/>
      <c r="H64" s="35"/>
    </row>
    <row r="65" spans="1:8" ht="15">
      <c r="A65" s="431"/>
      <c r="B65" s="438"/>
      <c r="C65" s="438"/>
      <c r="D65" s="438"/>
      <c r="E65" s="438"/>
      <c r="F65" s="311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ХЕРТИ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">
      <c r="A5" s="53" t="str">
        <f>CONCATENATE("ЕИК по БУЛСТАТ: ",pdeBulstat)</f>
        <v>ЕИК по БУЛСТАТ: 127631592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0.75">
      <c r="A8" s="448" t="s">
        <v>453</v>
      </c>
      <c r="B8" s="451" t="s">
        <v>454</v>
      </c>
      <c r="C8" s="444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4" t="s">
        <v>460</v>
      </c>
      <c r="L8" s="444" t="s">
        <v>461</v>
      </c>
      <c r="M8" s="268"/>
      <c r="N8" s="269"/>
    </row>
    <row r="9" spans="1:14" s="270" customFormat="1" ht="30.75">
      <c r="A9" s="449"/>
      <c r="B9" s="452"/>
      <c r="C9" s="445"/>
      <c r="D9" s="447" t="s">
        <v>523</v>
      </c>
      <c r="E9" s="447" t="s">
        <v>456</v>
      </c>
      <c r="F9" s="272" t="s">
        <v>457</v>
      </c>
      <c r="G9" s="272"/>
      <c r="H9" s="272"/>
      <c r="I9" s="454" t="s">
        <v>458</v>
      </c>
      <c r="J9" s="454" t="s">
        <v>459</v>
      </c>
      <c r="K9" s="445"/>
      <c r="L9" s="445"/>
      <c r="M9" s="273" t="s">
        <v>522</v>
      </c>
      <c r="N9" s="269"/>
    </row>
    <row r="10" spans="1:14" s="270" customFormat="1" ht="30.75">
      <c r="A10" s="450"/>
      <c r="B10" s="453"/>
      <c r="C10" s="446"/>
      <c r="D10" s="447"/>
      <c r="E10" s="447"/>
      <c r="F10" s="271" t="s">
        <v>462</v>
      </c>
      <c r="G10" s="271" t="s">
        <v>463</v>
      </c>
      <c r="H10" s="271" t="s">
        <v>464</v>
      </c>
      <c r="I10" s="446"/>
      <c r="J10" s="446"/>
      <c r="K10" s="446"/>
      <c r="L10" s="446"/>
      <c r="M10" s="274"/>
      <c r="N10" s="269"/>
    </row>
    <row r="11" spans="1:14" s="270" customFormat="1" ht="15.7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">
      <c r="A13" s="284" t="s">
        <v>467</v>
      </c>
      <c r="B13" s="285" t="s">
        <v>468</v>
      </c>
      <c r="C13" s="321">
        <f>'1-Баланс'!H18</f>
        <v>12014</v>
      </c>
      <c r="D13" s="321">
        <f>'1-Баланс'!H20</f>
        <v>29</v>
      </c>
      <c r="E13" s="321">
        <f>'1-Баланс'!H21</f>
        <v>0</v>
      </c>
      <c r="F13" s="321">
        <f>'1-Баланс'!H23</f>
        <v>573</v>
      </c>
      <c r="G13" s="321">
        <f>'1-Баланс'!H24</f>
        <v>382</v>
      </c>
      <c r="H13" s="322"/>
      <c r="I13" s="321">
        <f>'1-Баланс'!H29+'1-Баланс'!H32</f>
        <v>4994</v>
      </c>
      <c r="J13" s="321">
        <f>'1-Баланс'!H30+'1-Баланс'!H33</f>
        <v>-1202</v>
      </c>
      <c r="K13" s="322"/>
      <c r="L13" s="321">
        <f>SUM(C13:K13)</f>
        <v>16790</v>
      </c>
      <c r="M13" s="323">
        <f>'1-Баланс'!H40</f>
        <v>0</v>
      </c>
      <c r="N13" s="88"/>
    </row>
    <row r="14" spans="1:14" ht="1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0.75">
      <c r="A17" s="284" t="s">
        <v>475</v>
      </c>
      <c r="B17" s="285" t="s">
        <v>476</v>
      </c>
      <c r="C17" s="390">
        <f>C13+C14</f>
        <v>12014</v>
      </c>
      <c r="D17" s="390">
        <f aca="true" t="shared" si="2" ref="D17:M17">D13+D14</f>
        <v>29</v>
      </c>
      <c r="E17" s="390">
        <f t="shared" si="2"/>
        <v>0</v>
      </c>
      <c r="F17" s="390">
        <f t="shared" si="2"/>
        <v>573</v>
      </c>
      <c r="G17" s="390">
        <f t="shared" si="2"/>
        <v>382</v>
      </c>
      <c r="H17" s="390">
        <f t="shared" si="2"/>
        <v>0</v>
      </c>
      <c r="I17" s="390">
        <f t="shared" si="2"/>
        <v>4994</v>
      </c>
      <c r="J17" s="390">
        <f t="shared" si="2"/>
        <v>-1202</v>
      </c>
      <c r="K17" s="390">
        <f t="shared" si="2"/>
        <v>0</v>
      </c>
      <c r="L17" s="321">
        <f t="shared" si="1"/>
        <v>16790</v>
      </c>
      <c r="M17" s="391">
        <f t="shared" si="2"/>
        <v>0</v>
      </c>
      <c r="N17" s="91"/>
    </row>
    <row r="18" spans="1:14" ht="1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1099</v>
      </c>
      <c r="J18" s="321">
        <f>+'1-Баланс'!G33</f>
        <v>0</v>
      </c>
      <c r="K18" s="322"/>
      <c r="L18" s="321">
        <f t="shared" si="1"/>
        <v>1099</v>
      </c>
      <c r="M18" s="375"/>
      <c r="N18" s="91"/>
    </row>
    <row r="19" spans="1:14" ht="1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0.7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0.7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">
      <c r="A30" s="286" t="s">
        <v>499</v>
      </c>
      <c r="B30" s="287" t="s">
        <v>500</v>
      </c>
      <c r="C30" s="236"/>
      <c r="D30" s="236"/>
      <c r="E30" s="236"/>
      <c r="F30" s="236">
        <v>115</v>
      </c>
      <c r="G30" s="236">
        <v>0</v>
      </c>
      <c r="H30" s="236">
        <v>0</v>
      </c>
      <c r="I30" s="236">
        <v>-115</v>
      </c>
      <c r="J30" s="236"/>
      <c r="K30" s="236"/>
      <c r="L30" s="321">
        <f t="shared" si="1"/>
        <v>0</v>
      </c>
      <c r="M30" s="237"/>
      <c r="N30" s="91"/>
    </row>
    <row r="31" spans="1:14" ht="15">
      <c r="A31" s="284" t="s">
        <v>501</v>
      </c>
      <c r="B31" s="285" t="s">
        <v>502</v>
      </c>
      <c r="C31" s="390">
        <f>C19+C22+C23+C26+C30+C29+C17+C18</f>
        <v>12014</v>
      </c>
      <c r="D31" s="390">
        <f aca="true" t="shared" si="6" ref="D31:M31">D19+D22+D23+D26+D30+D29+D17+D18</f>
        <v>29</v>
      </c>
      <c r="E31" s="390">
        <f t="shared" si="6"/>
        <v>0</v>
      </c>
      <c r="F31" s="390">
        <f t="shared" si="6"/>
        <v>688</v>
      </c>
      <c r="G31" s="390">
        <f t="shared" si="6"/>
        <v>382</v>
      </c>
      <c r="H31" s="390">
        <f t="shared" si="6"/>
        <v>0</v>
      </c>
      <c r="I31" s="390">
        <f t="shared" si="6"/>
        <v>5978</v>
      </c>
      <c r="J31" s="390">
        <f t="shared" si="6"/>
        <v>-1202</v>
      </c>
      <c r="K31" s="390">
        <f t="shared" si="6"/>
        <v>0</v>
      </c>
      <c r="L31" s="321">
        <f t="shared" si="1"/>
        <v>17889</v>
      </c>
      <c r="M31" s="391">
        <f t="shared" si="6"/>
        <v>0</v>
      </c>
      <c r="N31" s="88"/>
    </row>
    <row r="32" spans="1:14" ht="30.75">
      <c r="A32" s="286" t="s">
        <v>503</v>
      </c>
      <c r="B32" s="287" t="s">
        <v>504</v>
      </c>
      <c r="C32" s="236"/>
      <c r="D32" s="236"/>
      <c r="E32" s="236"/>
      <c r="F32" s="236">
        <v>-1</v>
      </c>
      <c r="G32" s="236"/>
      <c r="H32" s="236"/>
      <c r="I32" s="236">
        <v>-3</v>
      </c>
      <c r="J32" s="236"/>
      <c r="K32" s="236"/>
      <c r="L32" s="321">
        <f t="shared" si="1"/>
        <v>-4</v>
      </c>
      <c r="M32" s="237"/>
      <c r="N32" s="91"/>
    </row>
    <row r="33" spans="1:14" ht="31.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1.5" thickBot="1">
      <c r="A34" s="292" t="s">
        <v>507</v>
      </c>
      <c r="B34" s="293" t="s">
        <v>508</v>
      </c>
      <c r="C34" s="324">
        <f aca="true" t="shared" si="7" ref="C34:K34">C31+C32+C33</f>
        <v>12014</v>
      </c>
      <c r="D34" s="324">
        <f t="shared" si="7"/>
        <v>29</v>
      </c>
      <c r="E34" s="324">
        <f t="shared" si="7"/>
        <v>0</v>
      </c>
      <c r="F34" s="324">
        <f t="shared" si="7"/>
        <v>687</v>
      </c>
      <c r="G34" s="324">
        <f t="shared" si="7"/>
        <v>382</v>
      </c>
      <c r="H34" s="324">
        <f t="shared" si="7"/>
        <v>0</v>
      </c>
      <c r="I34" s="324">
        <f t="shared" si="7"/>
        <v>5975</v>
      </c>
      <c r="J34" s="324">
        <f t="shared" si="7"/>
        <v>-1202</v>
      </c>
      <c r="K34" s="324">
        <f t="shared" si="7"/>
        <v>0</v>
      </c>
      <c r="L34" s="388">
        <f t="shared" si="1"/>
        <v>17885</v>
      </c>
      <c r="M34" s="325">
        <f>M31+M32+M33</f>
        <v>0</v>
      </c>
      <c r="N34" s="91"/>
    </row>
    <row r="35" spans="1:14" ht="1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">
      <c r="A38" s="429" t="s">
        <v>640</v>
      </c>
      <c r="B38" s="439">
        <f>pdeReportingDate</f>
        <v>44524</v>
      </c>
      <c r="C38" s="439"/>
      <c r="D38" s="439"/>
      <c r="E38" s="439"/>
      <c r="F38" s="439"/>
      <c r="G38" s="439"/>
      <c r="H38" s="439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40" t="str">
        <f>authorName</f>
        <v>Ивайло Петров</v>
      </c>
      <c r="C40" s="440"/>
      <c r="D40" s="440"/>
      <c r="E40" s="440"/>
      <c r="F40" s="440"/>
      <c r="G40" s="440"/>
      <c r="H40" s="440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41"/>
      <c r="C42" s="441"/>
      <c r="D42" s="441"/>
      <c r="E42" s="441"/>
      <c r="F42" s="441"/>
      <c r="G42" s="441"/>
      <c r="H42" s="441"/>
      <c r="M42" s="91"/>
    </row>
    <row r="43" spans="1:13" ht="15">
      <c r="A43" s="431"/>
      <c r="B43" s="438" t="s">
        <v>642</v>
      </c>
      <c r="C43" s="438"/>
      <c r="D43" s="438"/>
      <c r="E43" s="438"/>
      <c r="F43" s="311"/>
      <c r="G43" s="37"/>
      <c r="H43" s="35"/>
      <c r="M43" s="91"/>
    </row>
    <row r="44" spans="1:13" ht="15">
      <c r="A44" s="431"/>
      <c r="B44" s="438" t="s">
        <v>642</v>
      </c>
      <c r="C44" s="438"/>
      <c r="D44" s="438"/>
      <c r="E44" s="438"/>
      <c r="F44" s="311"/>
      <c r="G44" s="37"/>
      <c r="H44" s="35"/>
      <c r="M44" s="91"/>
    </row>
    <row r="45" spans="1:13" ht="15">
      <c r="A45" s="431"/>
      <c r="B45" s="438" t="s">
        <v>642</v>
      </c>
      <c r="C45" s="438"/>
      <c r="D45" s="438"/>
      <c r="E45" s="438"/>
      <c r="F45" s="311"/>
      <c r="G45" s="37"/>
      <c r="H45" s="35"/>
      <c r="M45" s="91"/>
    </row>
    <row r="46" spans="1:13" ht="15">
      <c r="A46" s="431"/>
      <c r="B46" s="438" t="s">
        <v>642</v>
      </c>
      <c r="C46" s="438"/>
      <c r="D46" s="438"/>
      <c r="E46" s="438"/>
      <c r="F46" s="311"/>
      <c r="G46" s="37"/>
      <c r="H46" s="35"/>
      <c r="M46" s="91"/>
    </row>
    <row r="47" spans="1:13" ht="15">
      <c r="A47" s="431"/>
      <c r="B47" s="438"/>
      <c r="C47" s="438"/>
      <c r="D47" s="438"/>
      <c r="E47" s="438"/>
      <c r="F47" s="311"/>
      <c r="G47" s="37"/>
      <c r="H47" s="35"/>
      <c r="M47" s="91"/>
    </row>
    <row r="48" spans="1:13" ht="15">
      <c r="A48" s="431"/>
      <c r="B48" s="438"/>
      <c r="C48" s="438"/>
      <c r="D48" s="438"/>
      <c r="E48" s="438"/>
      <c r="F48" s="311"/>
      <c r="G48" s="37"/>
      <c r="H48" s="35"/>
      <c r="M48" s="91"/>
    </row>
    <row r="49" spans="1:13" ht="15">
      <c r="A49" s="431"/>
      <c r="B49" s="438"/>
      <c r="C49" s="438"/>
      <c r="D49" s="438"/>
      <c r="E49" s="438"/>
      <c r="F49" s="311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ХЕРТИ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01.01.2021 г. до 30.09.2021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49718</v>
      </c>
      <c r="D6" s="412">
        <f aca="true" t="shared" si="0" ref="D6:D15">C6-E6</f>
        <v>0</v>
      </c>
      <c r="E6" s="411">
        <f>'1-Баланс'!G95</f>
        <v>49718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17885</v>
      </c>
      <c r="D7" s="412">
        <f t="shared" si="0"/>
        <v>5871</v>
      </c>
      <c r="E7" s="411">
        <f>'1-Баланс'!G18</f>
        <v>12014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1099</v>
      </c>
      <c r="D8" s="412">
        <f t="shared" si="0"/>
        <v>0</v>
      </c>
      <c r="E8" s="411">
        <f>ABS('2-Отчет за доходите'!C44)-ABS('2-Отчет за доходите'!G44)</f>
        <v>1099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3490</v>
      </c>
      <c r="D9" s="412">
        <f t="shared" si="0"/>
        <v>0</v>
      </c>
      <c r="E9" s="411">
        <f>'3-Отчет за паричния поток'!C45</f>
        <v>3490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2358</v>
      </c>
      <c r="D10" s="412">
        <f t="shared" si="0"/>
        <v>0</v>
      </c>
      <c r="E10" s="411">
        <f>'3-Отчет за паричния поток'!C46</f>
        <v>2358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17885</v>
      </c>
      <c r="D11" s="412">
        <f t="shared" si="0"/>
        <v>0</v>
      </c>
      <c r="E11" s="411">
        <f>'4-Отчет за собствения капитал'!L34</f>
        <v>17885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109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3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0.026588924104226648</v>
      </c>
      <c r="E3" s="383"/>
    </row>
    <row r="4" spans="1:4" ht="30.7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0.061448140900195694</v>
      </c>
    </row>
    <row r="5" spans="1:4" ht="30.7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0.03452392171645777</v>
      </c>
    </row>
    <row r="6" spans="1:4" ht="30.7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0.02210467034072167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1.0271117031774226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29">
        <v>6</v>
      </c>
      <c r="B10" s="327" t="s">
        <v>562</v>
      </c>
      <c r="C10" s="328" t="s">
        <v>563</v>
      </c>
      <c r="D10" s="378">
        <f>'1-Баланс'!C94/'1-Баланс'!G79</f>
        <v>1.395003338526597</v>
      </c>
    </row>
    <row r="11" spans="1:4" ht="62.25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0.843645671043846</v>
      </c>
    </row>
    <row r="12" spans="1:4" ht="46.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0.13120409525929222</v>
      </c>
    </row>
    <row r="13" spans="1:4" ht="30.75">
      <c r="A13" s="329">
        <v>9</v>
      </c>
      <c r="B13" s="327" t="s">
        <v>566</v>
      </c>
      <c r="C13" s="328" t="s">
        <v>567</v>
      </c>
      <c r="D13" s="378">
        <f>'1-Баланс'!C92/'1-Баланс'!G79</f>
        <v>0.13120409525929222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1.2029744753921825</v>
      </c>
    </row>
    <row r="16" spans="1:4" ht="30.7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0.8313488072730199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0.4366219366219366</v>
      </c>
    </row>
    <row r="19" spans="1:4" ht="30.75">
      <c r="A19" s="329">
        <v>13</v>
      </c>
      <c r="B19" s="327" t="s">
        <v>598</v>
      </c>
      <c r="C19" s="328" t="s">
        <v>572</v>
      </c>
      <c r="D19" s="378">
        <f>D4/D5</f>
        <v>1.7798714006150405</v>
      </c>
    </row>
    <row r="20" spans="1:4" ht="30.75">
      <c r="A20" s="329">
        <v>14</v>
      </c>
      <c r="B20" s="327" t="s">
        <v>573</v>
      </c>
      <c r="C20" s="328" t="s">
        <v>574</v>
      </c>
      <c r="D20" s="378">
        <f>D6/D5</f>
        <v>0.6402711291685104</v>
      </c>
    </row>
    <row r="21" spans="1:5" ht="1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1323</v>
      </c>
      <c r="E21" s="433"/>
    </row>
    <row r="22" spans="1:4" ht="46.5">
      <c r="A22" s="329">
        <v>16</v>
      </c>
      <c r="B22" s="327" t="s">
        <v>579</v>
      </c>
      <c r="C22" s="328" t="s">
        <v>580</v>
      </c>
      <c r="D22" s="384">
        <f>D21/'1-Баланс'!G37</f>
        <v>0.07397260273972603</v>
      </c>
    </row>
    <row r="23" spans="1:4" ht="30.7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0.09849885913294104</v>
      </c>
    </row>
    <row r="24" spans="1:4" ht="30.7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7.762253108997806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">
      <c r="C2" s="317"/>
      <c r="F2" s="263" t="s">
        <v>530</v>
      </c>
    </row>
    <row r="3" spans="1:8" ht="15">
      <c r="A3" s="81" t="str">
        <f aca="true" t="shared" si="0" ref="A3:A34">pdeName</f>
        <v>ХЕРТИ АД</v>
      </c>
      <c r="B3" s="81" t="str">
        <f aca="true" t="shared" si="1" ref="B3:B34">pdeBulstat</f>
        <v>127631592</v>
      </c>
      <c r="C3" s="318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568</v>
      </c>
    </row>
    <row r="4" spans="1:8" ht="15">
      <c r="A4" s="81" t="str">
        <f t="shared" si="0"/>
        <v>ХЕРТИ АД</v>
      </c>
      <c r="B4" s="81" t="str">
        <f t="shared" si="1"/>
        <v>127631592</v>
      </c>
      <c r="C4" s="318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7032</v>
      </c>
    </row>
    <row r="5" spans="1:8" ht="15">
      <c r="A5" s="81" t="str">
        <f t="shared" si="0"/>
        <v>ХЕРТИ АД</v>
      </c>
      <c r="B5" s="81" t="str">
        <f t="shared" si="1"/>
        <v>127631592</v>
      </c>
      <c r="C5" s="318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13482</v>
      </c>
    </row>
    <row r="6" spans="1:8" ht="15">
      <c r="A6" s="81" t="str">
        <f t="shared" si="0"/>
        <v>ХЕРТИ АД</v>
      </c>
      <c r="B6" s="81" t="str">
        <f t="shared" si="1"/>
        <v>127631592</v>
      </c>
      <c r="C6" s="318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</v>
      </c>
    </row>
    <row r="7" spans="1:8" ht="15">
      <c r="A7" s="81" t="str">
        <f t="shared" si="0"/>
        <v>ХЕРТИ АД</v>
      </c>
      <c r="B7" s="81" t="str">
        <f t="shared" si="1"/>
        <v>127631592</v>
      </c>
      <c r="C7" s="318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</v>
      </c>
    </row>
    <row r="8" spans="1:8" ht="15">
      <c r="A8" s="81" t="str">
        <f t="shared" si="0"/>
        <v>ХЕРТИ АД</v>
      </c>
      <c r="B8" s="81" t="str">
        <f t="shared" si="1"/>
        <v>127631592</v>
      </c>
      <c r="C8" s="318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9</v>
      </c>
    </row>
    <row r="9" spans="1:8" ht="15">
      <c r="A9" s="81" t="str">
        <f t="shared" si="0"/>
        <v>ХЕРТИ АД</v>
      </c>
      <c r="B9" s="81" t="str">
        <f t="shared" si="1"/>
        <v>127631592</v>
      </c>
      <c r="C9" s="318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2907</v>
      </c>
    </row>
    <row r="10" spans="1:8" ht="15">
      <c r="A10" s="81" t="str">
        <f t="shared" si="0"/>
        <v>ХЕРТИ АД</v>
      </c>
      <c r="B10" s="81" t="str">
        <f t="shared" si="1"/>
        <v>127631592</v>
      </c>
      <c r="C10" s="318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402</v>
      </c>
    </row>
    <row r="11" spans="1:8" ht="15">
      <c r="A11" s="81" t="str">
        <f t="shared" si="0"/>
        <v>ХЕРТИ АД</v>
      </c>
      <c r="B11" s="81" t="str">
        <f t="shared" si="1"/>
        <v>127631592</v>
      </c>
      <c r="C11" s="318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24405</v>
      </c>
    </row>
    <row r="12" spans="1:8" ht="15">
      <c r="A12" s="81" t="str">
        <f t="shared" si="0"/>
        <v>ХЕРТИ АД</v>
      </c>
      <c r="B12" s="81" t="str">
        <f t="shared" si="1"/>
        <v>127631592</v>
      </c>
      <c r="C12" s="318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ХЕРТИ АД</v>
      </c>
      <c r="B13" s="81" t="str">
        <f t="shared" si="1"/>
        <v>127631592</v>
      </c>
      <c r="C13" s="318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ХЕРТИ АД</v>
      </c>
      <c r="B14" s="81" t="str">
        <f t="shared" si="1"/>
        <v>127631592</v>
      </c>
      <c r="C14" s="318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39</v>
      </c>
    </row>
    <row r="15" spans="1:8" ht="15">
      <c r="A15" s="81" t="str">
        <f t="shared" si="0"/>
        <v>ХЕРТИ АД</v>
      </c>
      <c r="B15" s="81" t="str">
        <f t="shared" si="1"/>
        <v>127631592</v>
      </c>
      <c r="C15" s="318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</v>
      </c>
    </row>
    <row r="16" spans="1:8" ht="15">
      <c r="A16" s="81" t="str">
        <f t="shared" si="0"/>
        <v>ХЕРТИ АД</v>
      </c>
      <c r="B16" s="81" t="str">
        <f t="shared" si="1"/>
        <v>127631592</v>
      </c>
      <c r="C16" s="318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ХЕРТИ АД</v>
      </c>
      <c r="B17" s="81" t="str">
        <f t="shared" si="1"/>
        <v>127631592</v>
      </c>
      <c r="C17" s="318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ХЕРТИ АД</v>
      </c>
      <c r="B18" s="81" t="str">
        <f t="shared" si="1"/>
        <v>127631592</v>
      </c>
      <c r="C18" s="318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45</v>
      </c>
    </row>
    <row r="19" spans="1:8" ht="15">
      <c r="A19" s="81" t="str">
        <f t="shared" si="0"/>
        <v>ХЕРТИ АД</v>
      </c>
      <c r="B19" s="81" t="str">
        <f t="shared" si="1"/>
        <v>127631592</v>
      </c>
      <c r="C19" s="318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ХЕРТИ АД</v>
      </c>
      <c r="B20" s="81" t="str">
        <f t="shared" si="1"/>
        <v>127631592</v>
      </c>
      <c r="C20" s="318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ХЕРТИ АД</v>
      </c>
      <c r="B21" s="81" t="str">
        <f t="shared" si="1"/>
        <v>127631592</v>
      </c>
      <c r="C21" s="318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ХЕРТИ АД</v>
      </c>
      <c r="B22" s="81" t="str">
        <f t="shared" si="1"/>
        <v>127631592</v>
      </c>
      <c r="C22" s="318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112</v>
      </c>
    </row>
    <row r="23" spans="1:8" ht="15">
      <c r="A23" s="81" t="str">
        <f t="shared" si="0"/>
        <v>ХЕРТИ АД</v>
      </c>
      <c r="B23" s="81" t="str">
        <f t="shared" si="1"/>
        <v>127631592</v>
      </c>
      <c r="C23" s="318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ХЕРТИ АД</v>
      </c>
      <c r="B24" s="81" t="str">
        <f t="shared" si="1"/>
        <v>127631592</v>
      </c>
      <c r="C24" s="318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ХЕРТИ АД</v>
      </c>
      <c r="B25" s="81" t="str">
        <f t="shared" si="1"/>
        <v>127631592</v>
      </c>
      <c r="C25" s="318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109</v>
      </c>
    </row>
    <row r="26" spans="1:8" ht="15">
      <c r="A26" s="81" t="str">
        <f t="shared" si="0"/>
        <v>ХЕРТИ АД</v>
      </c>
      <c r="B26" s="81" t="str">
        <f t="shared" si="1"/>
        <v>127631592</v>
      </c>
      <c r="C26" s="318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</v>
      </c>
    </row>
    <row r="27" spans="1:8" ht="15">
      <c r="A27" s="81" t="str">
        <f t="shared" si="0"/>
        <v>ХЕРТИ АД</v>
      </c>
      <c r="B27" s="81" t="str">
        <f t="shared" si="1"/>
        <v>127631592</v>
      </c>
      <c r="C27" s="318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ХЕРТИ АД</v>
      </c>
      <c r="B28" s="81" t="str">
        <f t="shared" si="1"/>
        <v>127631592</v>
      </c>
      <c r="C28" s="318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ХЕРТИ АД</v>
      </c>
      <c r="B29" s="81" t="str">
        <f t="shared" si="1"/>
        <v>127631592</v>
      </c>
      <c r="C29" s="318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ХЕРТИ АД</v>
      </c>
      <c r="B30" s="81" t="str">
        <f t="shared" si="1"/>
        <v>127631592</v>
      </c>
      <c r="C30" s="318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ХЕРТИ АД</v>
      </c>
      <c r="B31" s="81" t="str">
        <f t="shared" si="1"/>
        <v>127631592</v>
      </c>
      <c r="C31" s="318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ХЕРТИ АД</v>
      </c>
      <c r="B32" s="81" t="str">
        <f t="shared" si="1"/>
        <v>127631592</v>
      </c>
      <c r="C32" s="318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85</v>
      </c>
    </row>
    <row r="33" spans="1:8" ht="15">
      <c r="A33" s="81" t="str">
        <f t="shared" si="0"/>
        <v>ХЕРТИ АД</v>
      </c>
      <c r="B33" s="81" t="str">
        <f t="shared" si="1"/>
        <v>127631592</v>
      </c>
      <c r="C33" s="318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197</v>
      </c>
    </row>
    <row r="34" spans="1:8" ht="15">
      <c r="A34" s="81" t="str">
        <f t="shared" si="0"/>
        <v>ХЕРТИ АД</v>
      </c>
      <c r="B34" s="81" t="str">
        <f t="shared" si="1"/>
        <v>127631592</v>
      </c>
      <c r="C34" s="318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ХЕРТИ АД</v>
      </c>
      <c r="B35" s="81" t="str">
        <f aca="true" t="shared" si="4" ref="B35:B66">pdeBulstat</f>
        <v>127631592</v>
      </c>
      <c r="C35" s="318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ХЕРТИ АД</v>
      </c>
      <c r="B36" s="81" t="str">
        <f t="shared" si="4"/>
        <v>127631592</v>
      </c>
      <c r="C36" s="318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ХЕРТИ АД</v>
      </c>
      <c r="B37" s="81" t="str">
        <f t="shared" si="4"/>
        <v>127631592</v>
      </c>
      <c r="C37" s="318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ХЕРТИ АД</v>
      </c>
      <c r="B38" s="81" t="str">
        <f t="shared" si="4"/>
        <v>127631592</v>
      </c>
      <c r="C38" s="318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ХЕРТИ АД</v>
      </c>
      <c r="B39" s="81" t="str">
        <f t="shared" si="4"/>
        <v>127631592</v>
      </c>
      <c r="C39" s="318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ХЕРТИ АД</v>
      </c>
      <c r="B40" s="81" t="str">
        <f t="shared" si="4"/>
        <v>127631592</v>
      </c>
      <c r="C40" s="318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ХЕРТИ АД</v>
      </c>
      <c r="B41" s="81" t="str">
        <f t="shared" si="4"/>
        <v>127631592</v>
      </c>
      <c r="C41" s="318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24647</v>
      </c>
    </row>
    <row r="42" spans="1:8" ht="15">
      <c r="A42" s="81" t="str">
        <f t="shared" si="3"/>
        <v>ХЕРТИ АД</v>
      </c>
      <c r="B42" s="81" t="str">
        <f t="shared" si="4"/>
        <v>127631592</v>
      </c>
      <c r="C42" s="318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5355</v>
      </c>
    </row>
    <row r="43" spans="1:8" ht="15">
      <c r="A43" s="81" t="str">
        <f t="shared" si="3"/>
        <v>ХЕРТИ АД</v>
      </c>
      <c r="B43" s="81" t="str">
        <f t="shared" si="4"/>
        <v>127631592</v>
      </c>
      <c r="C43" s="318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2528</v>
      </c>
    </row>
    <row r="44" spans="1:8" ht="15">
      <c r="A44" s="81" t="str">
        <f t="shared" si="3"/>
        <v>ХЕРТИ АД</v>
      </c>
      <c r="B44" s="81" t="str">
        <f t="shared" si="4"/>
        <v>127631592</v>
      </c>
      <c r="C44" s="318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ХЕРТИ АД</v>
      </c>
      <c r="B45" s="81" t="str">
        <f t="shared" si="4"/>
        <v>127631592</v>
      </c>
      <c r="C45" s="318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2026</v>
      </c>
    </row>
    <row r="46" spans="1:8" ht="15">
      <c r="A46" s="81" t="str">
        <f t="shared" si="3"/>
        <v>ХЕРТИ АД</v>
      </c>
      <c r="B46" s="81" t="str">
        <f t="shared" si="4"/>
        <v>127631592</v>
      </c>
      <c r="C46" s="318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ХЕРТИ АД</v>
      </c>
      <c r="B47" s="81" t="str">
        <f t="shared" si="4"/>
        <v>127631592</v>
      </c>
      <c r="C47" s="318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ХЕРТИ АД</v>
      </c>
      <c r="B48" s="81" t="str">
        <f t="shared" si="4"/>
        <v>127631592</v>
      </c>
      <c r="C48" s="318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9909</v>
      </c>
    </row>
    <row r="49" spans="1:8" ht="15">
      <c r="A49" s="81" t="str">
        <f t="shared" si="3"/>
        <v>ХЕРТИ АД</v>
      </c>
      <c r="B49" s="81" t="str">
        <f t="shared" si="4"/>
        <v>127631592</v>
      </c>
      <c r="C49" s="318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888</v>
      </c>
    </row>
    <row r="50" spans="1:8" ht="15">
      <c r="A50" s="81" t="str">
        <f t="shared" si="3"/>
        <v>ХЕРТИ АД</v>
      </c>
      <c r="B50" s="81" t="str">
        <f t="shared" si="4"/>
        <v>127631592</v>
      </c>
      <c r="C50" s="318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11373</v>
      </c>
    </row>
    <row r="51" spans="1:8" ht="15">
      <c r="A51" s="81" t="str">
        <f t="shared" si="3"/>
        <v>ХЕРТИ АД</v>
      </c>
      <c r="B51" s="81" t="str">
        <f t="shared" si="4"/>
        <v>127631592</v>
      </c>
      <c r="C51" s="318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128</v>
      </c>
    </row>
    <row r="52" spans="1:8" ht="15">
      <c r="A52" s="81" t="str">
        <f t="shared" si="3"/>
        <v>ХЕРТИ АД</v>
      </c>
      <c r="B52" s="81" t="str">
        <f t="shared" si="4"/>
        <v>127631592</v>
      </c>
      <c r="C52" s="318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ХЕРТИ АД</v>
      </c>
      <c r="B53" s="81" t="str">
        <f t="shared" si="4"/>
        <v>127631592</v>
      </c>
      <c r="C53" s="318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7</v>
      </c>
    </row>
    <row r="54" spans="1:8" ht="15">
      <c r="A54" s="81" t="str">
        <f t="shared" si="3"/>
        <v>ХЕРТИ АД</v>
      </c>
      <c r="B54" s="81" t="str">
        <f t="shared" si="4"/>
        <v>127631592</v>
      </c>
      <c r="C54" s="318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290</v>
      </c>
    </row>
    <row r="55" spans="1:8" ht="15">
      <c r="A55" s="81" t="str">
        <f t="shared" si="3"/>
        <v>ХЕРТИ АД</v>
      </c>
      <c r="B55" s="81" t="str">
        <f t="shared" si="4"/>
        <v>127631592</v>
      </c>
      <c r="C55" s="318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ХЕРТИ АД</v>
      </c>
      <c r="B56" s="81" t="str">
        <f t="shared" si="4"/>
        <v>127631592</v>
      </c>
      <c r="C56" s="318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118</v>
      </c>
    </row>
    <row r="57" spans="1:8" ht="15">
      <c r="A57" s="81" t="str">
        <f t="shared" si="3"/>
        <v>ХЕРТИ АД</v>
      </c>
      <c r="B57" s="81" t="str">
        <f t="shared" si="4"/>
        <v>127631592</v>
      </c>
      <c r="C57" s="318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12804</v>
      </c>
    </row>
    <row r="58" spans="1:8" ht="15">
      <c r="A58" s="81" t="str">
        <f t="shared" si="3"/>
        <v>ХЕРТИ АД</v>
      </c>
      <c r="B58" s="81" t="str">
        <f t="shared" si="4"/>
        <v>127631592</v>
      </c>
      <c r="C58" s="318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ХЕРТИ АД</v>
      </c>
      <c r="B59" s="81" t="str">
        <f t="shared" si="4"/>
        <v>127631592</v>
      </c>
      <c r="C59" s="318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ХЕРТИ АД</v>
      </c>
      <c r="B60" s="81" t="str">
        <f t="shared" si="4"/>
        <v>127631592</v>
      </c>
      <c r="C60" s="318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ХЕРТИ АД</v>
      </c>
      <c r="B61" s="81" t="str">
        <f t="shared" si="4"/>
        <v>127631592</v>
      </c>
      <c r="C61" s="318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ХЕРТИ АД</v>
      </c>
      <c r="B62" s="81" t="str">
        <f t="shared" si="4"/>
        <v>127631592</v>
      </c>
      <c r="C62" s="318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ХЕРТИ АД</v>
      </c>
      <c r="B63" s="81" t="str">
        <f t="shared" si="4"/>
        <v>127631592</v>
      </c>
      <c r="C63" s="318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ХЕРТИ АД</v>
      </c>
      <c r="B64" s="81" t="str">
        <f t="shared" si="4"/>
        <v>127631592</v>
      </c>
      <c r="C64" s="318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ХЕРТИ АД</v>
      </c>
      <c r="B65" s="81" t="str">
        <f t="shared" si="4"/>
        <v>127631592</v>
      </c>
      <c r="C65" s="318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</v>
      </c>
    </row>
    <row r="66" spans="1:8" ht="15">
      <c r="A66" s="81" t="str">
        <f t="shared" si="3"/>
        <v>ХЕРТИ АД</v>
      </c>
      <c r="B66" s="81" t="str">
        <f t="shared" si="4"/>
        <v>127631592</v>
      </c>
      <c r="C66" s="318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2347</v>
      </c>
    </row>
    <row r="67" spans="1:8" ht="15">
      <c r="A67" s="81" t="str">
        <f aca="true" t="shared" si="6" ref="A67:A98">pdeName</f>
        <v>ХЕРТИ АД</v>
      </c>
      <c r="B67" s="81" t="str">
        <f aca="true" t="shared" si="7" ref="B67:B98">pdeBulstat</f>
        <v>127631592</v>
      </c>
      <c r="C67" s="318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ХЕРТИ АД</v>
      </c>
      <c r="B68" s="81" t="str">
        <f t="shared" si="7"/>
        <v>127631592</v>
      </c>
      <c r="C68" s="318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4</v>
      </c>
    </row>
    <row r="69" spans="1:8" ht="15">
      <c r="A69" s="81" t="str">
        <f t="shared" si="6"/>
        <v>ХЕРТИ АД</v>
      </c>
      <c r="B69" s="81" t="str">
        <f t="shared" si="7"/>
        <v>127631592</v>
      </c>
      <c r="C69" s="318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2358</v>
      </c>
    </row>
    <row r="70" spans="1:8" ht="15">
      <c r="A70" s="81" t="str">
        <f t="shared" si="6"/>
        <v>ХЕРТИ АД</v>
      </c>
      <c r="B70" s="81" t="str">
        <f t="shared" si="7"/>
        <v>127631592</v>
      </c>
      <c r="C70" s="318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ХЕРТИ АД</v>
      </c>
      <c r="B71" s="81" t="str">
        <f t="shared" si="7"/>
        <v>127631592</v>
      </c>
      <c r="C71" s="318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25071</v>
      </c>
    </row>
    <row r="72" spans="1:8" ht="15">
      <c r="A72" s="81" t="str">
        <f t="shared" si="6"/>
        <v>ХЕРТИ АД</v>
      </c>
      <c r="B72" s="81" t="str">
        <f t="shared" si="7"/>
        <v>127631592</v>
      </c>
      <c r="C72" s="318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49718</v>
      </c>
    </row>
    <row r="73" spans="1:8" ht="15">
      <c r="A73" s="81" t="str">
        <f t="shared" si="6"/>
        <v>ХЕРТИ АД</v>
      </c>
      <c r="B73" s="81" t="str">
        <f t="shared" si="7"/>
        <v>127631592</v>
      </c>
      <c r="C73" s="318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12014</v>
      </c>
    </row>
    <row r="74" spans="1:8" ht="15">
      <c r="A74" s="81" t="str">
        <f t="shared" si="6"/>
        <v>ХЕРТИ АД</v>
      </c>
      <c r="B74" s="81" t="str">
        <f t="shared" si="7"/>
        <v>127631592</v>
      </c>
      <c r="C74" s="318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12014</v>
      </c>
    </row>
    <row r="75" spans="1:8" ht="15">
      <c r="A75" s="81" t="str">
        <f t="shared" si="6"/>
        <v>ХЕРТИ АД</v>
      </c>
      <c r="B75" s="81" t="str">
        <f t="shared" si="7"/>
        <v>127631592</v>
      </c>
      <c r="C75" s="318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ХЕРТИ АД</v>
      </c>
      <c r="B76" s="81" t="str">
        <f t="shared" si="7"/>
        <v>127631592</v>
      </c>
      <c r="C76" s="318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ХЕРТИ АД</v>
      </c>
      <c r="B77" s="81" t="str">
        <f t="shared" si="7"/>
        <v>127631592</v>
      </c>
      <c r="C77" s="318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ХЕРТИ АД</v>
      </c>
      <c r="B78" s="81" t="str">
        <f t="shared" si="7"/>
        <v>127631592</v>
      </c>
      <c r="C78" s="318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ХЕРТИ АД</v>
      </c>
      <c r="B79" s="81" t="str">
        <f t="shared" si="7"/>
        <v>127631592</v>
      </c>
      <c r="C79" s="318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12014</v>
      </c>
    </row>
    <row r="80" spans="1:8" ht="15">
      <c r="A80" s="81" t="str">
        <f t="shared" si="6"/>
        <v>ХЕРТИ АД</v>
      </c>
      <c r="B80" s="81" t="str">
        <f t="shared" si="7"/>
        <v>127631592</v>
      </c>
      <c r="C80" s="318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29</v>
      </c>
    </row>
    <row r="81" spans="1:8" ht="15">
      <c r="A81" s="81" t="str">
        <f t="shared" si="6"/>
        <v>ХЕРТИ АД</v>
      </c>
      <c r="B81" s="81" t="str">
        <f t="shared" si="7"/>
        <v>127631592</v>
      </c>
      <c r="C81" s="318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ХЕРТИ АД</v>
      </c>
      <c r="B82" s="81" t="str">
        <f t="shared" si="7"/>
        <v>127631592</v>
      </c>
      <c r="C82" s="318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1069</v>
      </c>
    </row>
    <row r="83" spans="1:8" ht="15">
      <c r="A83" s="81" t="str">
        <f t="shared" si="6"/>
        <v>ХЕРТИ АД</v>
      </c>
      <c r="B83" s="81" t="str">
        <f t="shared" si="7"/>
        <v>127631592</v>
      </c>
      <c r="C83" s="318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687</v>
      </c>
    </row>
    <row r="84" spans="1:8" ht="15">
      <c r="A84" s="81" t="str">
        <f t="shared" si="6"/>
        <v>ХЕРТИ АД</v>
      </c>
      <c r="B84" s="81" t="str">
        <f t="shared" si="7"/>
        <v>127631592</v>
      </c>
      <c r="C84" s="318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382</v>
      </c>
    </row>
    <row r="85" spans="1:8" ht="15">
      <c r="A85" s="81" t="str">
        <f t="shared" si="6"/>
        <v>ХЕРТИ АД</v>
      </c>
      <c r="B85" s="81" t="str">
        <f t="shared" si="7"/>
        <v>127631592</v>
      </c>
      <c r="C85" s="318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ХЕРТИ АД</v>
      </c>
      <c r="B86" s="81" t="str">
        <f t="shared" si="7"/>
        <v>127631592</v>
      </c>
      <c r="C86" s="318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1098</v>
      </c>
    </row>
    <row r="87" spans="1:8" ht="15">
      <c r="A87" s="81" t="str">
        <f t="shared" si="6"/>
        <v>ХЕРТИ АД</v>
      </c>
      <c r="B87" s="81" t="str">
        <f t="shared" si="7"/>
        <v>127631592</v>
      </c>
      <c r="C87" s="318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3674</v>
      </c>
    </row>
    <row r="88" spans="1:8" ht="15">
      <c r="A88" s="81" t="str">
        <f t="shared" si="6"/>
        <v>ХЕРТИ АД</v>
      </c>
      <c r="B88" s="81" t="str">
        <f t="shared" si="7"/>
        <v>127631592</v>
      </c>
      <c r="C88" s="318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4816</v>
      </c>
    </row>
    <row r="89" spans="1:8" ht="15">
      <c r="A89" s="81" t="str">
        <f t="shared" si="6"/>
        <v>ХЕРТИ АД</v>
      </c>
      <c r="B89" s="81" t="str">
        <f t="shared" si="7"/>
        <v>127631592</v>
      </c>
      <c r="C89" s="318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-1142</v>
      </c>
    </row>
    <row r="90" spans="1:8" ht="15">
      <c r="A90" s="81" t="str">
        <f t="shared" si="6"/>
        <v>ХЕРТИ АД</v>
      </c>
      <c r="B90" s="81" t="str">
        <f t="shared" si="7"/>
        <v>127631592</v>
      </c>
      <c r="C90" s="318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ХЕРТИ АД</v>
      </c>
      <c r="B91" s="81" t="str">
        <f t="shared" si="7"/>
        <v>127631592</v>
      </c>
      <c r="C91" s="318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1099</v>
      </c>
    </row>
    <row r="92" spans="1:8" ht="15">
      <c r="A92" s="81" t="str">
        <f t="shared" si="6"/>
        <v>ХЕРТИ АД</v>
      </c>
      <c r="B92" s="81" t="str">
        <f t="shared" si="7"/>
        <v>127631592</v>
      </c>
      <c r="C92" s="318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ХЕРТИ АД</v>
      </c>
      <c r="B93" s="81" t="str">
        <f t="shared" si="7"/>
        <v>127631592</v>
      </c>
      <c r="C93" s="318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4773</v>
      </c>
    </row>
    <row r="94" spans="1:8" ht="15">
      <c r="A94" s="81" t="str">
        <f t="shared" si="6"/>
        <v>ХЕРТИ АД</v>
      </c>
      <c r="B94" s="81" t="str">
        <f t="shared" si="7"/>
        <v>127631592</v>
      </c>
      <c r="C94" s="318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17885</v>
      </c>
    </row>
    <row r="95" spans="1:8" ht="15">
      <c r="A95" s="81" t="str">
        <f t="shared" si="6"/>
        <v>ХЕРТИ АД</v>
      </c>
      <c r="B95" s="81" t="str">
        <f t="shared" si="7"/>
        <v>127631592</v>
      </c>
      <c r="C95" s="318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ХЕРТИ АД</v>
      </c>
      <c r="B96" s="81" t="str">
        <f t="shared" si="7"/>
        <v>127631592</v>
      </c>
      <c r="C96" s="318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ХЕРТИ АД</v>
      </c>
      <c r="B97" s="81" t="str">
        <f t="shared" si="7"/>
        <v>127631592</v>
      </c>
      <c r="C97" s="318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11384</v>
      </c>
    </row>
    <row r="98" spans="1:8" ht="15">
      <c r="A98" s="81" t="str">
        <f t="shared" si="6"/>
        <v>ХЕРТИ АД</v>
      </c>
      <c r="B98" s="81" t="str">
        <f t="shared" si="7"/>
        <v>127631592</v>
      </c>
      <c r="C98" s="318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ХЕРТИ АД</v>
      </c>
      <c r="B99" s="81" t="str">
        <f aca="true" t="shared" si="10" ref="B99:B125">pdeBulstat</f>
        <v>127631592</v>
      </c>
      <c r="C99" s="318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ХЕРТИ АД</v>
      </c>
      <c r="B100" s="81" t="str">
        <f t="shared" si="10"/>
        <v>127631592</v>
      </c>
      <c r="C100" s="318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ХЕРТИ АД</v>
      </c>
      <c r="B101" s="81" t="str">
        <f t="shared" si="10"/>
        <v>127631592</v>
      </c>
      <c r="C101" s="318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407</v>
      </c>
    </row>
    <row r="102" spans="1:8" ht="15">
      <c r="A102" s="81" t="str">
        <f t="shared" si="9"/>
        <v>ХЕРТИ АД</v>
      </c>
      <c r="B102" s="81" t="str">
        <f t="shared" si="10"/>
        <v>127631592</v>
      </c>
      <c r="C102" s="318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11791</v>
      </c>
    </row>
    <row r="103" spans="1:8" ht="15">
      <c r="A103" s="81" t="str">
        <f t="shared" si="9"/>
        <v>ХЕРТИ АД</v>
      </c>
      <c r="B103" s="81" t="str">
        <f t="shared" si="10"/>
        <v>127631592</v>
      </c>
      <c r="C103" s="318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ХЕРТИ АД</v>
      </c>
      <c r="B104" s="81" t="str">
        <f t="shared" si="10"/>
        <v>127631592</v>
      </c>
      <c r="C104" s="318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ХЕРТИ АД</v>
      </c>
      <c r="B105" s="81" t="str">
        <f t="shared" si="10"/>
        <v>127631592</v>
      </c>
      <c r="C105" s="318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795</v>
      </c>
    </row>
    <row r="106" spans="1:8" ht="15">
      <c r="A106" s="81" t="str">
        <f t="shared" si="9"/>
        <v>ХЕРТИ АД</v>
      </c>
      <c r="B106" s="81" t="str">
        <f t="shared" si="10"/>
        <v>127631592</v>
      </c>
      <c r="C106" s="318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1275</v>
      </c>
    </row>
    <row r="107" spans="1:8" ht="15">
      <c r="A107" s="81" t="str">
        <f t="shared" si="9"/>
        <v>ХЕРТИ АД</v>
      </c>
      <c r="B107" s="81" t="str">
        <f t="shared" si="10"/>
        <v>127631592</v>
      </c>
      <c r="C107" s="318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13861</v>
      </c>
    </row>
    <row r="108" spans="1:8" ht="15">
      <c r="A108" s="81" t="str">
        <f t="shared" si="9"/>
        <v>ХЕРТИ АД</v>
      </c>
      <c r="B108" s="81" t="str">
        <f t="shared" si="10"/>
        <v>127631592</v>
      </c>
      <c r="C108" s="318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3912</v>
      </c>
    </row>
    <row r="109" spans="1:8" ht="15">
      <c r="A109" s="81" t="str">
        <f t="shared" si="9"/>
        <v>ХЕРТИ АД</v>
      </c>
      <c r="B109" s="81" t="str">
        <f t="shared" si="10"/>
        <v>127631592</v>
      </c>
      <c r="C109" s="318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1863</v>
      </c>
    </row>
    <row r="110" spans="1:8" ht="15">
      <c r="A110" s="81" t="str">
        <f t="shared" si="9"/>
        <v>ХЕРТИ АД</v>
      </c>
      <c r="B110" s="81" t="str">
        <f t="shared" si="10"/>
        <v>127631592</v>
      </c>
      <c r="C110" s="318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11894</v>
      </c>
    </row>
    <row r="111" spans="1:8" ht="15">
      <c r="A111" s="81" t="str">
        <f t="shared" si="9"/>
        <v>ХЕРТИ АД</v>
      </c>
      <c r="B111" s="81" t="str">
        <f t="shared" si="10"/>
        <v>127631592</v>
      </c>
      <c r="C111" s="318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377</v>
      </c>
    </row>
    <row r="112" spans="1:8" ht="15">
      <c r="A112" s="81" t="str">
        <f t="shared" si="9"/>
        <v>ХЕРТИ АД</v>
      </c>
      <c r="B112" s="81" t="str">
        <f t="shared" si="10"/>
        <v>127631592</v>
      </c>
      <c r="C112" s="318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ХЕРТИ АД</v>
      </c>
      <c r="B113" s="81" t="str">
        <f t="shared" si="10"/>
        <v>127631592</v>
      </c>
      <c r="C113" s="318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8584</v>
      </c>
    </row>
    <row r="114" spans="1:8" ht="15">
      <c r="A114" s="81" t="str">
        <f t="shared" si="9"/>
        <v>ХЕРТИ АД</v>
      </c>
      <c r="B114" s="81" t="str">
        <f t="shared" si="10"/>
        <v>127631592</v>
      </c>
      <c r="C114" s="318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465</v>
      </c>
    </row>
    <row r="115" spans="1:8" ht="15">
      <c r="A115" s="81" t="str">
        <f t="shared" si="9"/>
        <v>ХЕРТИ АД</v>
      </c>
      <c r="B115" s="81" t="str">
        <f t="shared" si="10"/>
        <v>127631592</v>
      </c>
      <c r="C115" s="318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1334</v>
      </c>
    </row>
    <row r="116" spans="1:8" ht="15">
      <c r="A116" s="81" t="str">
        <f t="shared" si="9"/>
        <v>ХЕРТИ АД</v>
      </c>
      <c r="B116" s="81" t="str">
        <f t="shared" si="10"/>
        <v>127631592</v>
      </c>
      <c r="C116" s="318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422</v>
      </c>
    </row>
    <row r="117" spans="1:8" ht="15">
      <c r="A117" s="81" t="str">
        <f t="shared" si="9"/>
        <v>ХЕРТИ АД</v>
      </c>
      <c r="B117" s="81" t="str">
        <f t="shared" si="10"/>
        <v>127631592</v>
      </c>
      <c r="C117" s="318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712</v>
      </c>
    </row>
    <row r="118" spans="1:8" ht="15">
      <c r="A118" s="81" t="str">
        <f t="shared" si="9"/>
        <v>ХЕРТИ АД</v>
      </c>
      <c r="B118" s="81" t="str">
        <f t="shared" si="10"/>
        <v>127631592</v>
      </c>
      <c r="C118" s="318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94</v>
      </c>
    </row>
    <row r="119" spans="1:8" ht="15">
      <c r="A119" s="81" t="str">
        <f t="shared" si="9"/>
        <v>ХЕРТИ АД</v>
      </c>
      <c r="B119" s="81" t="str">
        <f t="shared" si="10"/>
        <v>127631592</v>
      </c>
      <c r="C119" s="318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5</v>
      </c>
    </row>
    <row r="120" spans="1:8" ht="15">
      <c r="A120" s="81" t="str">
        <f t="shared" si="9"/>
        <v>ХЕРТИ АД</v>
      </c>
      <c r="B120" s="81" t="str">
        <f t="shared" si="10"/>
        <v>127631592</v>
      </c>
      <c r="C120" s="318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17768</v>
      </c>
    </row>
    <row r="121" spans="1:8" ht="15">
      <c r="A121" s="81" t="str">
        <f t="shared" si="9"/>
        <v>ХЕРТИ АД</v>
      </c>
      <c r="B121" s="81" t="str">
        <f t="shared" si="10"/>
        <v>127631592</v>
      </c>
      <c r="C121" s="318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ХЕРТИ АД</v>
      </c>
      <c r="B122" s="81" t="str">
        <f t="shared" si="10"/>
        <v>127631592</v>
      </c>
      <c r="C122" s="318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ХЕРТИ АД</v>
      </c>
      <c r="B123" s="81" t="str">
        <f t="shared" si="10"/>
        <v>127631592</v>
      </c>
      <c r="C123" s="318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204</v>
      </c>
    </row>
    <row r="124" spans="1:8" ht="15">
      <c r="A124" s="81" t="str">
        <f t="shared" si="9"/>
        <v>ХЕРТИ АД</v>
      </c>
      <c r="B124" s="81" t="str">
        <f t="shared" si="10"/>
        <v>127631592</v>
      </c>
      <c r="C124" s="318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17972</v>
      </c>
    </row>
    <row r="125" spans="1:8" ht="15">
      <c r="A125" s="81" t="str">
        <f t="shared" si="9"/>
        <v>ХЕРТИ АД</v>
      </c>
      <c r="B125" s="81" t="str">
        <f t="shared" si="10"/>
        <v>127631592</v>
      </c>
      <c r="C125" s="318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49718</v>
      </c>
    </row>
    <row r="126" spans="3:6" s="260" customFormat="1" ht="15">
      <c r="C126" s="317"/>
      <c r="F126" s="263" t="s">
        <v>531</v>
      </c>
    </row>
    <row r="127" spans="1:8" ht="15">
      <c r="A127" s="81" t="str">
        <f aca="true" t="shared" si="12" ref="A127:A158">pdeName</f>
        <v>ХЕРТИ АД</v>
      </c>
      <c r="B127" s="81" t="str">
        <f aca="true" t="shared" si="13" ref="B127:B158">pdeBulstat</f>
        <v>127631592</v>
      </c>
      <c r="C127" s="318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24398</v>
      </c>
    </row>
    <row r="128" spans="1:8" ht="15">
      <c r="A128" s="81" t="str">
        <f t="shared" si="12"/>
        <v>ХЕРТИ АД</v>
      </c>
      <c r="B128" s="81" t="str">
        <f t="shared" si="13"/>
        <v>127631592</v>
      </c>
      <c r="C128" s="318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3790</v>
      </c>
    </row>
    <row r="129" spans="1:8" ht="15">
      <c r="A129" s="81" t="str">
        <f t="shared" si="12"/>
        <v>ХЕРТИ АД</v>
      </c>
      <c r="B129" s="81" t="str">
        <f t="shared" si="13"/>
        <v>127631592</v>
      </c>
      <c r="C129" s="318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2778</v>
      </c>
    </row>
    <row r="130" spans="1:8" ht="15">
      <c r="A130" s="81" t="str">
        <f t="shared" si="12"/>
        <v>ХЕРТИ АД</v>
      </c>
      <c r="B130" s="81" t="str">
        <f t="shared" si="13"/>
        <v>127631592</v>
      </c>
      <c r="C130" s="318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7712</v>
      </c>
    </row>
    <row r="131" spans="1:8" ht="15">
      <c r="A131" s="81" t="str">
        <f t="shared" si="12"/>
        <v>ХЕРТИ АД</v>
      </c>
      <c r="B131" s="81" t="str">
        <f t="shared" si="13"/>
        <v>127631592</v>
      </c>
      <c r="C131" s="318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1348</v>
      </c>
    </row>
    <row r="132" spans="1:8" ht="15">
      <c r="A132" s="81" t="str">
        <f t="shared" si="12"/>
        <v>ХЕРТИ АД</v>
      </c>
      <c r="B132" s="81" t="str">
        <f t="shared" si="13"/>
        <v>127631592</v>
      </c>
      <c r="C132" s="318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99</v>
      </c>
    </row>
    <row r="133" spans="1:8" ht="15">
      <c r="A133" s="81" t="str">
        <f t="shared" si="12"/>
        <v>ХЕРТИ АД</v>
      </c>
      <c r="B133" s="81" t="str">
        <f t="shared" si="13"/>
        <v>127631592</v>
      </c>
      <c r="C133" s="318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-148</v>
      </c>
    </row>
    <row r="134" spans="1:8" ht="15">
      <c r="A134" s="81" t="str">
        <f t="shared" si="12"/>
        <v>ХЕРТИ АД</v>
      </c>
      <c r="B134" s="81" t="str">
        <f t="shared" si="13"/>
        <v>127631592</v>
      </c>
      <c r="C134" s="318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279</v>
      </c>
    </row>
    <row r="135" spans="1:8" ht="15">
      <c r="A135" s="81" t="str">
        <f t="shared" si="12"/>
        <v>ХЕРТИ АД</v>
      </c>
      <c r="B135" s="81" t="str">
        <f t="shared" si="13"/>
        <v>127631592</v>
      </c>
      <c r="C135" s="318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">
      <c r="A136" s="81" t="str">
        <f t="shared" si="12"/>
        <v>ХЕРТИ АД</v>
      </c>
      <c r="B136" s="81" t="str">
        <f t="shared" si="13"/>
        <v>127631592</v>
      </c>
      <c r="C136" s="318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">
      <c r="A137" s="81" t="str">
        <f t="shared" si="12"/>
        <v>ХЕРТИ АД</v>
      </c>
      <c r="B137" s="81" t="str">
        <f t="shared" si="13"/>
        <v>127631592</v>
      </c>
      <c r="C137" s="318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40256</v>
      </c>
    </row>
    <row r="138" spans="1:8" ht="15">
      <c r="A138" s="81" t="str">
        <f t="shared" si="12"/>
        <v>ХЕРТИ АД</v>
      </c>
      <c r="B138" s="81" t="str">
        <f t="shared" si="13"/>
        <v>127631592</v>
      </c>
      <c r="C138" s="318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224</v>
      </c>
    </row>
    <row r="139" spans="1:8" ht="15">
      <c r="A139" s="81" t="str">
        <f t="shared" si="12"/>
        <v>ХЕРТИ АД</v>
      </c>
      <c r="B139" s="81" t="str">
        <f t="shared" si="13"/>
        <v>127631592</v>
      </c>
      <c r="C139" s="318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">
      <c r="A140" s="81" t="str">
        <f t="shared" si="12"/>
        <v>ХЕРТИ АД</v>
      </c>
      <c r="B140" s="81" t="str">
        <f t="shared" si="13"/>
        <v>127631592</v>
      </c>
      <c r="C140" s="318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0</v>
      </c>
    </row>
    <row r="141" spans="1:8" ht="15">
      <c r="A141" s="81" t="str">
        <f t="shared" si="12"/>
        <v>ХЕРТИ АД</v>
      </c>
      <c r="B141" s="81" t="str">
        <f t="shared" si="13"/>
        <v>127631592</v>
      </c>
      <c r="C141" s="318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59</v>
      </c>
    </row>
    <row r="142" spans="1:8" ht="15">
      <c r="A142" s="81" t="str">
        <f t="shared" si="12"/>
        <v>ХЕРТИ АД</v>
      </c>
      <c r="B142" s="81" t="str">
        <f t="shared" si="13"/>
        <v>127631592</v>
      </c>
      <c r="C142" s="318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283</v>
      </c>
    </row>
    <row r="143" spans="1:8" ht="15">
      <c r="A143" s="81" t="str">
        <f t="shared" si="12"/>
        <v>ХЕРТИ АД</v>
      </c>
      <c r="B143" s="81" t="str">
        <f t="shared" si="13"/>
        <v>127631592</v>
      </c>
      <c r="C143" s="318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40539</v>
      </c>
    </row>
    <row r="144" spans="1:8" ht="15">
      <c r="A144" s="81" t="str">
        <f t="shared" si="12"/>
        <v>ХЕРТИ АД</v>
      </c>
      <c r="B144" s="81" t="str">
        <f t="shared" si="13"/>
        <v>127631592</v>
      </c>
      <c r="C144" s="318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1096</v>
      </c>
    </row>
    <row r="145" spans="1:8" ht="15">
      <c r="A145" s="81" t="str">
        <f t="shared" si="12"/>
        <v>ХЕРТИ АД</v>
      </c>
      <c r="B145" s="81" t="str">
        <f t="shared" si="13"/>
        <v>127631592</v>
      </c>
      <c r="C145" s="318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3</v>
      </c>
    </row>
    <row r="146" spans="1:8" ht="15">
      <c r="A146" s="81" t="str">
        <f t="shared" si="12"/>
        <v>ХЕРТИ АД</v>
      </c>
      <c r="B146" s="81" t="str">
        <f t="shared" si="13"/>
        <v>127631592</v>
      </c>
      <c r="C146" s="318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">
      <c r="A147" s="81" t="str">
        <f t="shared" si="12"/>
        <v>ХЕРТИ АД</v>
      </c>
      <c r="B147" s="81" t="str">
        <f t="shared" si="13"/>
        <v>127631592</v>
      </c>
      <c r="C147" s="318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40536</v>
      </c>
    </row>
    <row r="148" spans="1:8" ht="15">
      <c r="A148" s="81" t="str">
        <f t="shared" si="12"/>
        <v>ХЕРТИ АД</v>
      </c>
      <c r="B148" s="81" t="str">
        <f t="shared" si="13"/>
        <v>127631592</v>
      </c>
      <c r="C148" s="318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1099</v>
      </c>
    </row>
    <row r="149" spans="1:8" ht="15">
      <c r="A149" s="81" t="str">
        <f t="shared" si="12"/>
        <v>ХЕРТИ АД</v>
      </c>
      <c r="B149" s="81" t="str">
        <f t="shared" si="13"/>
        <v>127631592</v>
      </c>
      <c r="C149" s="318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">
      <c r="A150" s="81" t="str">
        <f t="shared" si="12"/>
        <v>ХЕРТИ АД</v>
      </c>
      <c r="B150" s="81" t="str">
        <f t="shared" si="13"/>
        <v>127631592</v>
      </c>
      <c r="C150" s="318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">
      <c r="A151" s="81" t="str">
        <f t="shared" si="12"/>
        <v>ХЕРТИ АД</v>
      </c>
      <c r="B151" s="81" t="str">
        <f t="shared" si="13"/>
        <v>127631592</v>
      </c>
      <c r="C151" s="318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">
      <c r="A152" s="81" t="str">
        <f t="shared" si="12"/>
        <v>ХЕРТИ АД</v>
      </c>
      <c r="B152" s="81" t="str">
        <f t="shared" si="13"/>
        <v>127631592</v>
      </c>
      <c r="C152" s="318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">
      <c r="A153" s="81" t="str">
        <f t="shared" si="12"/>
        <v>ХЕРТИ АД</v>
      </c>
      <c r="B153" s="81" t="str">
        <f t="shared" si="13"/>
        <v>127631592</v>
      </c>
      <c r="C153" s="318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1099</v>
      </c>
    </row>
    <row r="154" spans="1:8" ht="15">
      <c r="A154" s="81" t="str">
        <f t="shared" si="12"/>
        <v>ХЕРТИ АД</v>
      </c>
      <c r="B154" s="81" t="str">
        <f t="shared" si="13"/>
        <v>127631592</v>
      </c>
      <c r="C154" s="318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">
      <c r="A155" s="81" t="str">
        <f t="shared" si="12"/>
        <v>ХЕРТИ АД</v>
      </c>
      <c r="B155" s="81" t="str">
        <f t="shared" si="13"/>
        <v>127631592</v>
      </c>
      <c r="C155" s="318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1099</v>
      </c>
    </row>
    <row r="156" spans="1:8" ht="15">
      <c r="A156" s="81" t="str">
        <f t="shared" si="12"/>
        <v>ХЕРТИ АД</v>
      </c>
      <c r="B156" s="81" t="str">
        <f t="shared" si="13"/>
        <v>127631592</v>
      </c>
      <c r="C156" s="318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41635</v>
      </c>
    </row>
    <row r="157" spans="1:8" ht="15">
      <c r="A157" s="81" t="str">
        <f t="shared" si="12"/>
        <v>ХЕРТИ АД</v>
      </c>
      <c r="B157" s="81" t="str">
        <f t="shared" si="13"/>
        <v>127631592</v>
      </c>
      <c r="C157" s="318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40067</v>
      </c>
    </row>
    <row r="158" spans="1:8" ht="15">
      <c r="A158" s="81" t="str">
        <f t="shared" si="12"/>
        <v>ХЕРТИ АД</v>
      </c>
      <c r="B158" s="81" t="str">
        <f t="shared" si="13"/>
        <v>127631592</v>
      </c>
      <c r="C158" s="318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253</v>
      </c>
    </row>
    <row r="159" spans="1:8" ht="15">
      <c r="A159" s="81" t="str">
        <f aca="true" t="shared" si="15" ref="A159:A179">pdeName</f>
        <v>ХЕРТИ АД</v>
      </c>
      <c r="B159" s="81" t="str">
        <f aca="true" t="shared" si="16" ref="B159:B179">pdeBulstat</f>
        <v>127631592</v>
      </c>
      <c r="C159" s="318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765</v>
      </c>
    </row>
    <row r="160" spans="1:8" ht="15">
      <c r="A160" s="81" t="str">
        <f t="shared" si="15"/>
        <v>ХЕРТИ АД</v>
      </c>
      <c r="B160" s="81" t="str">
        <f t="shared" si="16"/>
        <v>127631592</v>
      </c>
      <c r="C160" s="318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248</v>
      </c>
    </row>
    <row r="161" spans="1:8" ht="15">
      <c r="A161" s="81" t="str">
        <f t="shared" si="15"/>
        <v>ХЕРТИ АД</v>
      </c>
      <c r="B161" s="81" t="str">
        <f t="shared" si="16"/>
        <v>127631592</v>
      </c>
      <c r="C161" s="318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41333</v>
      </c>
    </row>
    <row r="162" spans="1:8" ht="15">
      <c r="A162" s="81" t="str">
        <f t="shared" si="15"/>
        <v>ХЕРТИ АД</v>
      </c>
      <c r="B162" s="81" t="str">
        <f t="shared" si="16"/>
        <v>127631592</v>
      </c>
      <c r="C162" s="318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166</v>
      </c>
    </row>
    <row r="163" spans="1:8" ht="15">
      <c r="A163" s="81" t="str">
        <f t="shared" si="15"/>
        <v>ХЕРТИ АД</v>
      </c>
      <c r="B163" s="81" t="str">
        <f t="shared" si="16"/>
        <v>127631592</v>
      </c>
      <c r="C163" s="318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ХЕРТИ АД</v>
      </c>
      <c r="B164" s="81" t="str">
        <f t="shared" si="16"/>
        <v>127631592</v>
      </c>
      <c r="C164" s="318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ХЕРТИ АД</v>
      </c>
      <c r="B165" s="81" t="str">
        <f t="shared" si="16"/>
        <v>127631592</v>
      </c>
      <c r="C165" s="318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ХЕРТИ АД</v>
      </c>
      <c r="B166" s="81" t="str">
        <f t="shared" si="16"/>
        <v>127631592</v>
      </c>
      <c r="C166" s="318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130</v>
      </c>
    </row>
    <row r="167" spans="1:8" ht="15">
      <c r="A167" s="81" t="str">
        <f t="shared" si="15"/>
        <v>ХЕРТИ АД</v>
      </c>
      <c r="B167" s="81" t="str">
        <f t="shared" si="16"/>
        <v>127631592</v>
      </c>
      <c r="C167" s="318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ХЕРТИ АД</v>
      </c>
      <c r="B168" s="81" t="str">
        <f t="shared" si="16"/>
        <v>127631592</v>
      </c>
      <c r="C168" s="318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6</v>
      </c>
    </row>
    <row r="169" spans="1:8" ht="15">
      <c r="A169" s="81" t="str">
        <f t="shared" si="15"/>
        <v>ХЕРТИ АД</v>
      </c>
      <c r="B169" s="81" t="str">
        <f t="shared" si="16"/>
        <v>127631592</v>
      </c>
      <c r="C169" s="318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136</v>
      </c>
    </row>
    <row r="170" spans="1:8" ht="15">
      <c r="A170" s="81" t="str">
        <f t="shared" si="15"/>
        <v>ХЕРТИ АД</v>
      </c>
      <c r="B170" s="81" t="str">
        <f t="shared" si="16"/>
        <v>127631592</v>
      </c>
      <c r="C170" s="318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41635</v>
      </c>
    </row>
    <row r="171" spans="1:8" ht="15">
      <c r="A171" s="81" t="str">
        <f t="shared" si="15"/>
        <v>ХЕРТИ АД</v>
      </c>
      <c r="B171" s="81" t="str">
        <f t="shared" si="16"/>
        <v>127631592</v>
      </c>
      <c r="C171" s="318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ХЕРТИ АД</v>
      </c>
      <c r="B172" s="81" t="str">
        <f t="shared" si="16"/>
        <v>127631592</v>
      </c>
      <c r="C172" s="318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ХЕРТИ АД</v>
      </c>
      <c r="B173" s="81" t="str">
        <f t="shared" si="16"/>
        <v>127631592</v>
      </c>
      <c r="C173" s="318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ХЕРТИ АД</v>
      </c>
      <c r="B174" s="81" t="str">
        <f t="shared" si="16"/>
        <v>127631592</v>
      </c>
      <c r="C174" s="318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41635</v>
      </c>
    </row>
    <row r="175" spans="1:8" ht="15">
      <c r="A175" s="81" t="str">
        <f t="shared" si="15"/>
        <v>ХЕРТИ АД</v>
      </c>
      <c r="B175" s="81" t="str">
        <f t="shared" si="16"/>
        <v>127631592</v>
      </c>
      <c r="C175" s="318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ХЕРТИ АД</v>
      </c>
      <c r="B176" s="81" t="str">
        <f t="shared" si="16"/>
        <v>127631592</v>
      </c>
      <c r="C176" s="318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ХЕРТИ АД</v>
      </c>
      <c r="B177" s="81" t="str">
        <f t="shared" si="16"/>
        <v>127631592</v>
      </c>
      <c r="C177" s="318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ХЕРТИ АД</v>
      </c>
      <c r="B178" s="81" t="str">
        <f t="shared" si="16"/>
        <v>127631592</v>
      </c>
      <c r="C178" s="318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ХЕРТИ АД</v>
      </c>
      <c r="B179" s="81" t="str">
        <f t="shared" si="16"/>
        <v>127631592</v>
      </c>
      <c r="C179" s="318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41635</v>
      </c>
    </row>
    <row r="180" spans="3:6" s="260" customFormat="1" ht="15">
      <c r="C180" s="317"/>
      <c r="F180" s="263" t="s">
        <v>535</v>
      </c>
    </row>
    <row r="181" spans="1:8" ht="15">
      <c r="A181" s="81" t="str">
        <f aca="true" t="shared" si="18" ref="A181:A216">pdeName</f>
        <v>ХЕРТИ АД</v>
      </c>
      <c r="B181" s="81" t="str">
        <f aca="true" t="shared" si="19" ref="B181:B216">pdeBulstat</f>
        <v>127631592</v>
      </c>
      <c r="C181" s="318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40078</v>
      </c>
    </row>
    <row r="182" spans="1:8" ht="15">
      <c r="A182" s="81" t="str">
        <f t="shared" si="18"/>
        <v>ХЕРТИ АД</v>
      </c>
      <c r="B182" s="81" t="str">
        <f t="shared" si="19"/>
        <v>127631592</v>
      </c>
      <c r="C182" s="318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-28765</v>
      </c>
    </row>
    <row r="183" spans="1:8" ht="15">
      <c r="A183" s="81" t="str">
        <f t="shared" si="18"/>
        <v>ХЕРТИ АД</v>
      </c>
      <c r="B183" s="81" t="str">
        <f t="shared" si="19"/>
        <v>127631592</v>
      </c>
      <c r="C183" s="318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">
      <c r="A184" s="81" t="str">
        <f t="shared" si="18"/>
        <v>ХЕРТИ АД</v>
      </c>
      <c r="B184" s="81" t="str">
        <f t="shared" si="19"/>
        <v>127631592</v>
      </c>
      <c r="C184" s="318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-8932</v>
      </c>
    </row>
    <row r="185" spans="1:8" ht="15">
      <c r="A185" s="81" t="str">
        <f t="shared" si="18"/>
        <v>ХЕРТИ АД</v>
      </c>
      <c r="B185" s="81" t="str">
        <f t="shared" si="19"/>
        <v>127631592</v>
      </c>
      <c r="C185" s="318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-847</v>
      </c>
    </row>
    <row r="186" spans="1:8" ht="15">
      <c r="A186" s="81" t="str">
        <f t="shared" si="18"/>
        <v>ХЕРТИ АД</v>
      </c>
      <c r="B186" s="81" t="str">
        <f t="shared" si="19"/>
        <v>127631592</v>
      </c>
      <c r="C186" s="318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-54</v>
      </c>
    </row>
    <row r="187" spans="1:8" ht="15">
      <c r="A187" s="81" t="str">
        <f t="shared" si="18"/>
        <v>ХЕРТИ АД</v>
      </c>
      <c r="B187" s="81" t="str">
        <f t="shared" si="19"/>
        <v>127631592</v>
      </c>
      <c r="C187" s="318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">
      <c r="A188" s="81" t="str">
        <f t="shared" si="18"/>
        <v>ХЕРТИ АД</v>
      </c>
      <c r="B188" s="81" t="str">
        <f t="shared" si="19"/>
        <v>127631592</v>
      </c>
      <c r="C188" s="318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-79</v>
      </c>
    </row>
    <row r="189" spans="1:8" ht="15">
      <c r="A189" s="81" t="str">
        <f t="shared" si="18"/>
        <v>ХЕРТИ АД</v>
      </c>
      <c r="B189" s="81" t="str">
        <f t="shared" si="19"/>
        <v>127631592</v>
      </c>
      <c r="C189" s="318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83</v>
      </c>
    </row>
    <row r="190" spans="1:8" ht="15">
      <c r="A190" s="81" t="str">
        <f t="shared" si="18"/>
        <v>ХЕРТИ АД</v>
      </c>
      <c r="B190" s="81" t="str">
        <f t="shared" si="19"/>
        <v>127631592</v>
      </c>
      <c r="C190" s="318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-63</v>
      </c>
    </row>
    <row r="191" spans="1:8" ht="15">
      <c r="A191" s="81" t="str">
        <f t="shared" si="18"/>
        <v>ХЕРТИ АД</v>
      </c>
      <c r="B191" s="81" t="str">
        <f t="shared" si="19"/>
        <v>127631592</v>
      </c>
      <c r="C191" s="318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1421</v>
      </c>
    </row>
    <row r="192" spans="1:8" ht="15">
      <c r="A192" s="81" t="str">
        <f t="shared" si="18"/>
        <v>ХЕРТИ АД</v>
      </c>
      <c r="B192" s="81" t="str">
        <f t="shared" si="19"/>
        <v>127631592</v>
      </c>
      <c r="C192" s="318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-2733</v>
      </c>
    </row>
    <row r="193" spans="1:8" ht="15">
      <c r="A193" s="81" t="str">
        <f t="shared" si="18"/>
        <v>ХЕРТИ АД</v>
      </c>
      <c r="B193" s="81" t="str">
        <f t="shared" si="19"/>
        <v>127631592</v>
      </c>
      <c r="C193" s="318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">
      <c r="A194" s="81" t="str">
        <f t="shared" si="18"/>
        <v>ХЕРТИ АД</v>
      </c>
      <c r="B194" s="81" t="str">
        <f t="shared" si="19"/>
        <v>127631592</v>
      </c>
      <c r="C194" s="318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">
      <c r="A195" s="81" t="str">
        <f t="shared" si="18"/>
        <v>ХЕРТИ АД</v>
      </c>
      <c r="B195" s="81" t="str">
        <f t="shared" si="19"/>
        <v>127631592</v>
      </c>
      <c r="C195" s="318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">
      <c r="A196" s="81" t="str">
        <f t="shared" si="18"/>
        <v>ХЕРТИ АД</v>
      </c>
      <c r="B196" s="81" t="str">
        <f t="shared" si="19"/>
        <v>127631592</v>
      </c>
      <c r="C196" s="318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">
      <c r="A197" s="81" t="str">
        <f t="shared" si="18"/>
        <v>ХЕРТИ АД</v>
      </c>
      <c r="B197" s="81" t="str">
        <f t="shared" si="19"/>
        <v>127631592</v>
      </c>
      <c r="C197" s="318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">
      <c r="A198" s="81" t="str">
        <f t="shared" si="18"/>
        <v>ХЕРТИ АД</v>
      </c>
      <c r="B198" s="81" t="str">
        <f t="shared" si="19"/>
        <v>127631592</v>
      </c>
      <c r="C198" s="318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">
      <c r="A199" s="81" t="str">
        <f t="shared" si="18"/>
        <v>ХЕРТИ АД</v>
      </c>
      <c r="B199" s="81" t="str">
        <f t="shared" si="19"/>
        <v>127631592</v>
      </c>
      <c r="C199" s="318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">
      <c r="A200" s="81" t="str">
        <f t="shared" si="18"/>
        <v>ХЕРТИ АД</v>
      </c>
      <c r="B200" s="81" t="str">
        <f t="shared" si="19"/>
        <v>127631592</v>
      </c>
      <c r="C200" s="318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">
      <c r="A201" s="81" t="str">
        <f t="shared" si="18"/>
        <v>ХЕРТИ АД</v>
      </c>
      <c r="B201" s="81" t="str">
        <f t="shared" si="19"/>
        <v>127631592</v>
      </c>
      <c r="C201" s="318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">
      <c r="A202" s="81" t="str">
        <f t="shared" si="18"/>
        <v>ХЕРТИ АД</v>
      </c>
      <c r="B202" s="81" t="str">
        <f t="shared" si="19"/>
        <v>127631592</v>
      </c>
      <c r="C202" s="318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-2733</v>
      </c>
    </row>
    <row r="203" spans="1:8" ht="15">
      <c r="A203" s="81" t="str">
        <f t="shared" si="18"/>
        <v>ХЕРТИ АД</v>
      </c>
      <c r="B203" s="81" t="str">
        <f t="shared" si="19"/>
        <v>127631592</v>
      </c>
      <c r="C203" s="318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">
      <c r="A204" s="81" t="str">
        <f t="shared" si="18"/>
        <v>ХЕРТИ АД</v>
      </c>
      <c r="B204" s="81" t="str">
        <f t="shared" si="19"/>
        <v>127631592</v>
      </c>
      <c r="C204" s="318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">
      <c r="A205" s="81" t="str">
        <f t="shared" si="18"/>
        <v>ХЕРТИ АД</v>
      </c>
      <c r="B205" s="81" t="str">
        <f t="shared" si="19"/>
        <v>127631592</v>
      </c>
      <c r="C205" s="318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1847</v>
      </c>
    </row>
    <row r="206" spans="1:8" ht="15">
      <c r="A206" s="81" t="str">
        <f t="shared" si="18"/>
        <v>ХЕРТИ АД</v>
      </c>
      <c r="B206" s="81" t="str">
        <f t="shared" si="19"/>
        <v>127631592</v>
      </c>
      <c r="C206" s="318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-1467</v>
      </c>
    </row>
    <row r="207" spans="1:8" ht="15">
      <c r="A207" s="81" t="str">
        <f t="shared" si="18"/>
        <v>ХЕРТИ АД</v>
      </c>
      <c r="B207" s="81" t="str">
        <f t="shared" si="19"/>
        <v>127631592</v>
      </c>
      <c r="C207" s="318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-46</v>
      </c>
    </row>
    <row r="208" spans="1:8" ht="15">
      <c r="A208" s="81" t="str">
        <f t="shared" si="18"/>
        <v>ХЕРТИ АД</v>
      </c>
      <c r="B208" s="81" t="str">
        <f t="shared" si="19"/>
        <v>127631592</v>
      </c>
      <c r="C208" s="318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-193</v>
      </c>
    </row>
    <row r="209" spans="1:8" ht="15">
      <c r="A209" s="81" t="str">
        <f t="shared" si="18"/>
        <v>ХЕРТИ АД</v>
      </c>
      <c r="B209" s="81" t="str">
        <f t="shared" si="19"/>
        <v>127631592</v>
      </c>
      <c r="C209" s="318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">
      <c r="A210" s="81" t="str">
        <f t="shared" si="18"/>
        <v>ХЕРТИ АД</v>
      </c>
      <c r="B210" s="81" t="str">
        <f t="shared" si="19"/>
        <v>127631592</v>
      </c>
      <c r="C210" s="318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39</v>
      </c>
    </row>
    <row r="211" spans="1:8" ht="15">
      <c r="A211" s="81" t="str">
        <f t="shared" si="18"/>
        <v>ХЕРТИ АД</v>
      </c>
      <c r="B211" s="81" t="str">
        <f t="shared" si="19"/>
        <v>127631592</v>
      </c>
      <c r="C211" s="318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180</v>
      </c>
    </row>
    <row r="212" spans="1:8" ht="15">
      <c r="A212" s="81" t="str">
        <f t="shared" si="18"/>
        <v>ХЕРТИ АД</v>
      </c>
      <c r="B212" s="81" t="str">
        <f t="shared" si="19"/>
        <v>127631592</v>
      </c>
      <c r="C212" s="318">
        <f t="shared" si="20"/>
        <v>44469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-1132</v>
      </c>
    </row>
    <row r="213" spans="1:8" ht="15">
      <c r="A213" s="81" t="str">
        <f t="shared" si="18"/>
        <v>ХЕРТИ АД</v>
      </c>
      <c r="B213" s="81" t="str">
        <f t="shared" si="19"/>
        <v>127631592</v>
      </c>
      <c r="C213" s="318">
        <f t="shared" si="20"/>
        <v>44469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3490</v>
      </c>
    </row>
    <row r="214" spans="1:8" ht="15">
      <c r="A214" s="81" t="str">
        <f t="shared" si="18"/>
        <v>ХЕРТИ АД</v>
      </c>
      <c r="B214" s="81" t="str">
        <f t="shared" si="19"/>
        <v>127631592</v>
      </c>
      <c r="C214" s="318">
        <f t="shared" si="20"/>
        <v>44469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2358</v>
      </c>
    </row>
    <row r="215" spans="1:8" ht="15">
      <c r="A215" s="81" t="str">
        <f t="shared" si="18"/>
        <v>ХЕРТИ АД</v>
      </c>
      <c r="B215" s="81" t="str">
        <f t="shared" si="19"/>
        <v>127631592</v>
      </c>
      <c r="C215" s="318">
        <f t="shared" si="20"/>
        <v>44469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0</v>
      </c>
    </row>
    <row r="216" spans="1:8" ht="15">
      <c r="A216" s="81" t="str">
        <f t="shared" si="18"/>
        <v>ХЕРТИ АД</v>
      </c>
      <c r="B216" s="81" t="str">
        <f t="shared" si="19"/>
        <v>127631592</v>
      </c>
      <c r="C216" s="318">
        <f t="shared" si="20"/>
        <v>44469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">
      <c r="C217" s="317"/>
      <c r="F217" s="263" t="s">
        <v>539</v>
      </c>
    </row>
    <row r="218" spans="1:8" ht="15">
      <c r="A218" s="81" t="str">
        <f aca="true" t="shared" si="21" ref="A218:A281">pdeName</f>
        <v>ХЕРТИ АД</v>
      </c>
      <c r="B218" s="81" t="str">
        <f aca="true" t="shared" si="22" ref="B218:B281">pdeBulstat</f>
        <v>127631592</v>
      </c>
      <c r="C218" s="318">
        <f aca="true" t="shared" si="23" ref="C218:C281">endDate</f>
        <v>44469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12014</v>
      </c>
    </row>
    <row r="219" spans="1:8" ht="15">
      <c r="A219" s="81" t="str">
        <f t="shared" si="21"/>
        <v>ХЕРТИ АД</v>
      </c>
      <c r="B219" s="81" t="str">
        <f t="shared" si="22"/>
        <v>127631592</v>
      </c>
      <c r="C219" s="318">
        <f t="shared" si="23"/>
        <v>44469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">
      <c r="A220" s="81" t="str">
        <f t="shared" si="21"/>
        <v>ХЕРТИ АД</v>
      </c>
      <c r="B220" s="81" t="str">
        <f t="shared" si="22"/>
        <v>127631592</v>
      </c>
      <c r="C220" s="318">
        <f t="shared" si="23"/>
        <v>44469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">
      <c r="A221" s="81" t="str">
        <f t="shared" si="21"/>
        <v>ХЕРТИ АД</v>
      </c>
      <c r="B221" s="81" t="str">
        <f t="shared" si="22"/>
        <v>127631592</v>
      </c>
      <c r="C221" s="318">
        <f t="shared" si="23"/>
        <v>44469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">
      <c r="A222" s="81" t="str">
        <f t="shared" si="21"/>
        <v>ХЕРТИ АД</v>
      </c>
      <c r="B222" s="81" t="str">
        <f t="shared" si="22"/>
        <v>127631592</v>
      </c>
      <c r="C222" s="318">
        <f t="shared" si="23"/>
        <v>44469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12014</v>
      </c>
    </row>
    <row r="223" spans="1:8" ht="15">
      <c r="A223" s="81" t="str">
        <f t="shared" si="21"/>
        <v>ХЕРТИ АД</v>
      </c>
      <c r="B223" s="81" t="str">
        <f t="shared" si="22"/>
        <v>127631592</v>
      </c>
      <c r="C223" s="318">
        <f t="shared" si="23"/>
        <v>44469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">
      <c r="A224" s="81" t="str">
        <f t="shared" si="21"/>
        <v>ХЕРТИ АД</v>
      </c>
      <c r="B224" s="81" t="str">
        <f t="shared" si="22"/>
        <v>127631592</v>
      </c>
      <c r="C224" s="318">
        <f t="shared" si="23"/>
        <v>44469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">
      <c r="A225" s="81" t="str">
        <f t="shared" si="21"/>
        <v>ХЕРТИ АД</v>
      </c>
      <c r="B225" s="81" t="str">
        <f t="shared" si="22"/>
        <v>127631592</v>
      </c>
      <c r="C225" s="318">
        <f t="shared" si="23"/>
        <v>44469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">
      <c r="A226" s="81" t="str">
        <f t="shared" si="21"/>
        <v>ХЕРТИ АД</v>
      </c>
      <c r="B226" s="81" t="str">
        <f t="shared" si="22"/>
        <v>127631592</v>
      </c>
      <c r="C226" s="318">
        <f t="shared" si="23"/>
        <v>44469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">
      <c r="A227" s="81" t="str">
        <f t="shared" si="21"/>
        <v>ХЕРТИ АД</v>
      </c>
      <c r="B227" s="81" t="str">
        <f t="shared" si="22"/>
        <v>127631592</v>
      </c>
      <c r="C227" s="318">
        <f t="shared" si="23"/>
        <v>44469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">
      <c r="A228" s="81" t="str">
        <f t="shared" si="21"/>
        <v>ХЕРТИ АД</v>
      </c>
      <c r="B228" s="81" t="str">
        <f t="shared" si="22"/>
        <v>127631592</v>
      </c>
      <c r="C228" s="318">
        <f t="shared" si="23"/>
        <v>44469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">
      <c r="A229" s="81" t="str">
        <f t="shared" si="21"/>
        <v>ХЕРТИ АД</v>
      </c>
      <c r="B229" s="81" t="str">
        <f t="shared" si="22"/>
        <v>127631592</v>
      </c>
      <c r="C229" s="318">
        <f t="shared" si="23"/>
        <v>44469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">
      <c r="A230" s="81" t="str">
        <f t="shared" si="21"/>
        <v>ХЕРТИ АД</v>
      </c>
      <c r="B230" s="81" t="str">
        <f t="shared" si="22"/>
        <v>127631592</v>
      </c>
      <c r="C230" s="318">
        <f t="shared" si="23"/>
        <v>44469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">
      <c r="A231" s="81" t="str">
        <f t="shared" si="21"/>
        <v>ХЕРТИ АД</v>
      </c>
      <c r="B231" s="81" t="str">
        <f t="shared" si="22"/>
        <v>127631592</v>
      </c>
      <c r="C231" s="318">
        <f t="shared" si="23"/>
        <v>44469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">
      <c r="A232" s="81" t="str">
        <f t="shared" si="21"/>
        <v>ХЕРТИ АД</v>
      </c>
      <c r="B232" s="81" t="str">
        <f t="shared" si="22"/>
        <v>127631592</v>
      </c>
      <c r="C232" s="318">
        <f t="shared" si="23"/>
        <v>44469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">
      <c r="A233" s="81" t="str">
        <f t="shared" si="21"/>
        <v>ХЕРТИ АД</v>
      </c>
      <c r="B233" s="81" t="str">
        <f t="shared" si="22"/>
        <v>127631592</v>
      </c>
      <c r="C233" s="318">
        <f t="shared" si="23"/>
        <v>44469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">
      <c r="A234" s="81" t="str">
        <f t="shared" si="21"/>
        <v>ХЕРТИ АД</v>
      </c>
      <c r="B234" s="81" t="str">
        <f t="shared" si="22"/>
        <v>127631592</v>
      </c>
      <c r="C234" s="318">
        <f t="shared" si="23"/>
        <v>44469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">
      <c r="A235" s="81" t="str">
        <f t="shared" si="21"/>
        <v>ХЕРТИ АД</v>
      </c>
      <c r="B235" s="81" t="str">
        <f t="shared" si="22"/>
        <v>127631592</v>
      </c>
      <c r="C235" s="318">
        <f t="shared" si="23"/>
        <v>44469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">
      <c r="A236" s="81" t="str">
        <f t="shared" si="21"/>
        <v>ХЕРТИ АД</v>
      </c>
      <c r="B236" s="81" t="str">
        <f t="shared" si="22"/>
        <v>127631592</v>
      </c>
      <c r="C236" s="318">
        <f t="shared" si="23"/>
        <v>44469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12014</v>
      </c>
    </row>
    <row r="237" spans="1:8" ht="15">
      <c r="A237" s="81" t="str">
        <f t="shared" si="21"/>
        <v>ХЕРТИ АД</v>
      </c>
      <c r="B237" s="81" t="str">
        <f t="shared" si="22"/>
        <v>127631592</v>
      </c>
      <c r="C237" s="318">
        <f t="shared" si="23"/>
        <v>44469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">
      <c r="A238" s="81" t="str">
        <f t="shared" si="21"/>
        <v>ХЕРТИ АД</v>
      </c>
      <c r="B238" s="81" t="str">
        <f t="shared" si="22"/>
        <v>127631592</v>
      </c>
      <c r="C238" s="318">
        <f t="shared" si="23"/>
        <v>44469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">
      <c r="A239" s="81" t="str">
        <f t="shared" si="21"/>
        <v>ХЕРТИ АД</v>
      </c>
      <c r="B239" s="81" t="str">
        <f t="shared" si="22"/>
        <v>127631592</v>
      </c>
      <c r="C239" s="318">
        <f t="shared" si="23"/>
        <v>44469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12014</v>
      </c>
    </row>
    <row r="240" spans="1:8" ht="15">
      <c r="A240" s="81" t="str">
        <f t="shared" si="21"/>
        <v>ХЕРТИ АД</v>
      </c>
      <c r="B240" s="81" t="str">
        <f t="shared" si="22"/>
        <v>127631592</v>
      </c>
      <c r="C240" s="318">
        <f t="shared" si="23"/>
        <v>44469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29</v>
      </c>
    </row>
    <row r="241" spans="1:8" ht="15">
      <c r="A241" s="81" t="str">
        <f t="shared" si="21"/>
        <v>ХЕРТИ АД</v>
      </c>
      <c r="B241" s="81" t="str">
        <f t="shared" si="22"/>
        <v>127631592</v>
      </c>
      <c r="C241" s="318">
        <f t="shared" si="23"/>
        <v>44469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">
      <c r="A242" s="81" t="str">
        <f t="shared" si="21"/>
        <v>ХЕРТИ АД</v>
      </c>
      <c r="B242" s="81" t="str">
        <f t="shared" si="22"/>
        <v>127631592</v>
      </c>
      <c r="C242" s="318">
        <f t="shared" si="23"/>
        <v>44469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">
      <c r="A243" s="81" t="str">
        <f t="shared" si="21"/>
        <v>ХЕРТИ АД</v>
      </c>
      <c r="B243" s="81" t="str">
        <f t="shared" si="22"/>
        <v>127631592</v>
      </c>
      <c r="C243" s="318">
        <f t="shared" si="23"/>
        <v>44469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">
      <c r="A244" s="81" t="str">
        <f t="shared" si="21"/>
        <v>ХЕРТИ АД</v>
      </c>
      <c r="B244" s="81" t="str">
        <f t="shared" si="22"/>
        <v>127631592</v>
      </c>
      <c r="C244" s="318">
        <f t="shared" si="23"/>
        <v>44469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29</v>
      </c>
    </row>
    <row r="245" spans="1:8" ht="15">
      <c r="A245" s="81" t="str">
        <f t="shared" si="21"/>
        <v>ХЕРТИ АД</v>
      </c>
      <c r="B245" s="81" t="str">
        <f t="shared" si="22"/>
        <v>127631592</v>
      </c>
      <c r="C245" s="318">
        <f t="shared" si="23"/>
        <v>44469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">
      <c r="A246" s="81" t="str">
        <f t="shared" si="21"/>
        <v>ХЕРТИ АД</v>
      </c>
      <c r="B246" s="81" t="str">
        <f t="shared" si="22"/>
        <v>127631592</v>
      </c>
      <c r="C246" s="318">
        <f t="shared" si="23"/>
        <v>44469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">
      <c r="A247" s="81" t="str">
        <f t="shared" si="21"/>
        <v>ХЕРТИ АД</v>
      </c>
      <c r="B247" s="81" t="str">
        <f t="shared" si="22"/>
        <v>127631592</v>
      </c>
      <c r="C247" s="318">
        <f t="shared" si="23"/>
        <v>44469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">
      <c r="A248" s="81" t="str">
        <f t="shared" si="21"/>
        <v>ХЕРТИ АД</v>
      </c>
      <c r="B248" s="81" t="str">
        <f t="shared" si="22"/>
        <v>127631592</v>
      </c>
      <c r="C248" s="318">
        <f t="shared" si="23"/>
        <v>44469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">
      <c r="A249" s="81" t="str">
        <f t="shared" si="21"/>
        <v>ХЕРТИ АД</v>
      </c>
      <c r="B249" s="81" t="str">
        <f t="shared" si="22"/>
        <v>127631592</v>
      </c>
      <c r="C249" s="318">
        <f t="shared" si="23"/>
        <v>44469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">
      <c r="A250" s="81" t="str">
        <f t="shared" si="21"/>
        <v>ХЕРТИ АД</v>
      </c>
      <c r="B250" s="81" t="str">
        <f t="shared" si="22"/>
        <v>127631592</v>
      </c>
      <c r="C250" s="318">
        <f t="shared" si="23"/>
        <v>44469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">
      <c r="A251" s="81" t="str">
        <f t="shared" si="21"/>
        <v>ХЕРТИ АД</v>
      </c>
      <c r="B251" s="81" t="str">
        <f t="shared" si="22"/>
        <v>127631592</v>
      </c>
      <c r="C251" s="318">
        <f t="shared" si="23"/>
        <v>44469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">
      <c r="A252" s="81" t="str">
        <f t="shared" si="21"/>
        <v>ХЕРТИ АД</v>
      </c>
      <c r="B252" s="81" t="str">
        <f t="shared" si="22"/>
        <v>127631592</v>
      </c>
      <c r="C252" s="318">
        <f t="shared" si="23"/>
        <v>44469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">
      <c r="A253" s="81" t="str">
        <f t="shared" si="21"/>
        <v>ХЕРТИ АД</v>
      </c>
      <c r="B253" s="81" t="str">
        <f t="shared" si="22"/>
        <v>127631592</v>
      </c>
      <c r="C253" s="318">
        <f t="shared" si="23"/>
        <v>44469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">
      <c r="A254" s="81" t="str">
        <f t="shared" si="21"/>
        <v>ХЕРТИ АД</v>
      </c>
      <c r="B254" s="81" t="str">
        <f t="shared" si="22"/>
        <v>127631592</v>
      </c>
      <c r="C254" s="318">
        <f t="shared" si="23"/>
        <v>44469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">
      <c r="A255" s="81" t="str">
        <f t="shared" si="21"/>
        <v>ХЕРТИ АД</v>
      </c>
      <c r="B255" s="81" t="str">
        <f t="shared" si="22"/>
        <v>127631592</v>
      </c>
      <c r="C255" s="318">
        <f t="shared" si="23"/>
        <v>44469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">
      <c r="A256" s="81" t="str">
        <f t="shared" si="21"/>
        <v>ХЕРТИ АД</v>
      </c>
      <c r="B256" s="81" t="str">
        <f t="shared" si="22"/>
        <v>127631592</v>
      </c>
      <c r="C256" s="318">
        <f t="shared" si="23"/>
        <v>44469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">
      <c r="A257" s="81" t="str">
        <f t="shared" si="21"/>
        <v>ХЕРТИ АД</v>
      </c>
      <c r="B257" s="81" t="str">
        <f t="shared" si="22"/>
        <v>127631592</v>
      </c>
      <c r="C257" s="318">
        <f t="shared" si="23"/>
        <v>44469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">
      <c r="A258" s="81" t="str">
        <f t="shared" si="21"/>
        <v>ХЕРТИ АД</v>
      </c>
      <c r="B258" s="81" t="str">
        <f t="shared" si="22"/>
        <v>127631592</v>
      </c>
      <c r="C258" s="318">
        <f t="shared" si="23"/>
        <v>44469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29</v>
      </c>
    </row>
    <row r="259" spans="1:8" ht="15">
      <c r="A259" s="81" t="str">
        <f t="shared" si="21"/>
        <v>ХЕРТИ АД</v>
      </c>
      <c r="B259" s="81" t="str">
        <f t="shared" si="22"/>
        <v>127631592</v>
      </c>
      <c r="C259" s="318">
        <f t="shared" si="23"/>
        <v>44469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">
      <c r="A260" s="81" t="str">
        <f t="shared" si="21"/>
        <v>ХЕРТИ АД</v>
      </c>
      <c r="B260" s="81" t="str">
        <f t="shared" si="22"/>
        <v>127631592</v>
      </c>
      <c r="C260" s="318">
        <f t="shared" si="23"/>
        <v>44469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">
      <c r="A261" s="81" t="str">
        <f t="shared" si="21"/>
        <v>ХЕРТИ АД</v>
      </c>
      <c r="B261" s="81" t="str">
        <f t="shared" si="22"/>
        <v>127631592</v>
      </c>
      <c r="C261" s="318">
        <f t="shared" si="23"/>
        <v>44469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29</v>
      </c>
    </row>
    <row r="262" spans="1:8" ht="15">
      <c r="A262" s="81" t="str">
        <f t="shared" si="21"/>
        <v>ХЕРТИ АД</v>
      </c>
      <c r="B262" s="81" t="str">
        <f t="shared" si="22"/>
        <v>127631592</v>
      </c>
      <c r="C262" s="318">
        <f t="shared" si="23"/>
        <v>44469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0</v>
      </c>
    </row>
    <row r="263" spans="1:8" ht="15">
      <c r="A263" s="81" t="str">
        <f t="shared" si="21"/>
        <v>ХЕРТИ АД</v>
      </c>
      <c r="B263" s="81" t="str">
        <f t="shared" si="22"/>
        <v>127631592</v>
      </c>
      <c r="C263" s="318">
        <f t="shared" si="23"/>
        <v>44469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">
      <c r="A264" s="81" t="str">
        <f t="shared" si="21"/>
        <v>ХЕРТИ АД</v>
      </c>
      <c r="B264" s="81" t="str">
        <f t="shared" si="22"/>
        <v>127631592</v>
      </c>
      <c r="C264" s="318">
        <f t="shared" si="23"/>
        <v>44469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">
      <c r="A265" s="81" t="str">
        <f t="shared" si="21"/>
        <v>ХЕРТИ АД</v>
      </c>
      <c r="B265" s="81" t="str">
        <f t="shared" si="22"/>
        <v>127631592</v>
      </c>
      <c r="C265" s="318">
        <f t="shared" si="23"/>
        <v>44469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">
      <c r="A266" s="81" t="str">
        <f t="shared" si="21"/>
        <v>ХЕРТИ АД</v>
      </c>
      <c r="B266" s="81" t="str">
        <f t="shared" si="22"/>
        <v>127631592</v>
      </c>
      <c r="C266" s="318">
        <f t="shared" si="23"/>
        <v>44469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0</v>
      </c>
    </row>
    <row r="267" spans="1:8" ht="15">
      <c r="A267" s="81" t="str">
        <f t="shared" si="21"/>
        <v>ХЕРТИ АД</v>
      </c>
      <c r="B267" s="81" t="str">
        <f t="shared" si="22"/>
        <v>127631592</v>
      </c>
      <c r="C267" s="318">
        <f t="shared" si="23"/>
        <v>44469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">
      <c r="A268" s="81" t="str">
        <f t="shared" si="21"/>
        <v>ХЕРТИ АД</v>
      </c>
      <c r="B268" s="81" t="str">
        <f t="shared" si="22"/>
        <v>127631592</v>
      </c>
      <c r="C268" s="318">
        <f t="shared" si="23"/>
        <v>44469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">
      <c r="A269" s="81" t="str">
        <f t="shared" si="21"/>
        <v>ХЕРТИ АД</v>
      </c>
      <c r="B269" s="81" t="str">
        <f t="shared" si="22"/>
        <v>127631592</v>
      </c>
      <c r="C269" s="318">
        <f t="shared" si="23"/>
        <v>44469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">
      <c r="A270" s="81" t="str">
        <f t="shared" si="21"/>
        <v>ХЕРТИ АД</v>
      </c>
      <c r="B270" s="81" t="str">
        <f t="shared" si="22"/>
        <v>127631592</v>
      </c>
      <c r="C270" s="318">
        <f t="shared" si="23"/>
        <v>44469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">
      <c r="A271" s="81" t="str">
        <f t="shared" si="21"/>
        <v>ХЕРТИ АД</v>
      </c>
      <c r="B271" s="81" t="str">
        <f t="shared" si="22"/>
        <v>127631592</v>
      </c>
      <c r="C271" s="318">
        <f t="shared" si="23"/>
        <v>44469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">
      <c r="A272" s="81" t="str">
        <f t="shared" si="21"/>
        <v>ХЕРТИ АД</v>
      </c>
      <c r="B272" s="81" t="str">
        <f t="shared" si="22"/>
        <v>127631592</v>
      </c>
      <c r="C272" s="318">
        <f t="shared" si="23"/>
        <v>44469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">
      <c r="A273" s="81" t="str">
        <f t="shared" si="21"/>
        <v>ХЕРТИ АД</v>
      </c>
      <c r="B273" s="81" t="str">
        <f t="shared" si="22"/>
        <v>127631592</v>
      </c>
      <c r="C273" s="318">
        <f t="shared" si="23"/>
        <v>44469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">
      <c r="A274" s="81" t="str">
        <f t="shared" si="21"/>
        <v>ХЕРТИ АД</v>
      </c>
      <c r="B274" s="81" t="str">
        <f t="shared" si="22"/>
        <v>127631592</v>
      </c>
      <c r="C274" s="318">
        <f t="shared" si="23"/>
        <v>44469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">
      <c r="A275" s="81" t="str">
        <f t="shared" si="21"/>
        <v>ХЕРТИ АД</v>
      </c>
      <c r="B275" s="81" t="str">
        <f t="shared" si="22"/>
        <v>127631592</v>
      </c>
      <c r="C275" s="318">
        <f t="shared" si="23"/>
        <v>44469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">
      <c r="A276" s="81" t="str">
        <f t="shared" si="21"/>
        <v>ХЕРТИ АД</v>
      </c>
      <c r="B276" s="81" t="str">
        <f t="shared" si="22"/>
        <v>127631592</v>
      </c>
      <c r="C276" s="318">
        <f t="shared" si="23"/>
        <v>44469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">
      <c r="A277" s="81" t="str">
        <f t="shared" si="21"/>
        <v>ХЕРТИ АД</v>
      </c>
      <c r="B277" s="81" t="str">
        <f t="shared" si="22"/>
        <v>127631592</v>
      </c>
      <c r="C277" s="318">
        <f t="shared" si="23"/>
        <v>44469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">
      <c r="A278" s="81" t="str">
        <f t="shared" si="21"/>
        <v>ХЕРТИ АД</v>
      </c>
      <c r="B278" s="81" t="str">
        <f t="shared" si="22"/>
        <v>127631592</v>
      </c>
      <c r="C278" s="318">
        <f t="shared" si="23"/>
        <v>44469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">
      <c r="A279" s="81" t="str">
        <f t="shared" si="21"/>
        <v>ХЕРТИ АД</v>
      </c>
      <c r="B279" s="81" t="str">
        <f t="shared" si="22"/>
        <v>127631592</v>
      </c>
      <c r="C279" s="318">
        <f t="shared" si="23"/>
        <v>44469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">
      <c r="A280" s="81" t="str">
        <f t="shared" si="21"/>
        <v>ХЕРТИ АД</v>
      </c>
      <c r="B280" s="81" t="str">
        <f t="shared" si="22"/>
        <v>127631592</v>
      </c>
      <c r="C280" s="318">
        <f t="shared" si="23"/>
        <v>44469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0</v>
      </c>
    </row>
    <row r="281" spans="1:8" ht="15">
      <c r="A281" s="81" t="str">
        <f t="shared" si="21"/>
        <v>ХЕРТИ АД</v>
      </c>
      <c r="B281" s="81" t="str">
        <f t="shared" si="22"/>
        <v>127631592</v>
      </c>
      <c r="C281" s="318">
        <f t="shared" si="23"/>
        <v>44469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">
      <c r="A282" s="81" t="str">
        <f aca="true" t="shared" si="24" ref="A282:A345">pdeName</f>
        <v>ХЕРТИ АД</v>
      </c>
      <c r="B282" s="81" t="str">
        <f aca="true" t="shared" si="25" ref="B282:B345">pdeBulstat</f>
        <v>127631592</v>
      </c>
      <c r="C282" s="318">
        <f aca="true" t="shared" si="26" ref="C282:C345">endDate</f>
        <v>44469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">
      <c r="A283" s="81" t="str">
        <f t="shared" si="24"/>
        <v>ХЕРТИ АД</v>
      </c>
      <c r="B283" s="81" t="str">
        <f t="shared" si="25"/>
        <v>127631592</v>
      </c>
      <c r="C283" s="318">
        <f t="shared" si="26"/>
        <v>44469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0</v>
      </c>
    </row>
    <row r="284" spans="1:8" ht="15">
      <c r="A284" s="81" t="str">
        <f t="shared" si="24"/>
        <v>ХЕРТИ АД</v>
      </c>
      <c r="B284" s="81" t="str">
        <f t="shared" si="25"/>
        <v>127631592</v>
      </c>
      <c r="C284" s="318">
        <f t="shared" si="26"/>
        <v>44469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573</v>
      </c>
    </row>
    <row r="285" spans="1:8" ht="15">
      <c r="A285" s="81" t="str">
        <f t="shared" si="24"/>
        <v>ХЕРТИ АД</v>
      </c>
      <c r="B285" s="81" t="str">
        <f t="shared" si="25"/>
        <v>127631592</v>
      </c>
      <c r="C285" s="318">
        <f t="shared" si="26"/>
        <v>44469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">
      <c r="A286" s="81" t="str">
        <f t="shared" si="24"/>
        <v>ХЕРТИ АД</v>
      </c>
      <c r="B286" s="81" t="str">
        <f t="shared" si="25"/>
        <v>127631592</v>
      </c>
      <c r="C286" s="318">
        <f t="shared" si="26"/>
        <v>44469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">
      <c r="A287" s="81" t="str">
        <f t="shared" si="24"/>
        <v>ХЕРТИ АД</v>
      </c>
      <c r="B287" s="81" t="str">
        <f t="shared" si="25"/>
        <v>127631592</v>
      </c>
      <c r="C287" s="318">
        <f t="shared" si="26"/>
        <v>44469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">
      <c r="A288" s="81" t="str">
        <f t="shared" si="24"/>
        <v>ХЕРТИ АД</v>
      </c>
      <c r="B288" s="81" t="str">
        <f t="shared" si="25"/>
        <v>127631592</v>
      </c>
      <c r="C288" s="318">
        <f t="shared" si="26"/>
        <v>44469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573</v>
      </c>
    </row>
    <row r="289" spans="1:8" ht="15">
      <c r="A289" s="81" t="str">
        <f t="shared" si="24"/>
        <v>ХЕРТИ АД</v>
      </c>
      <c r="B289" s="81" t="str">
        <f t="shared" si="25"/>
        <v>127631592</v>
      </c>
      <c r="C289" s="318">
        <f t="shared" si="26"/>
        <v>44469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">
      <c r="A290" s="81" t="str">
        <f t="shared" si="24"/>
        <v>ХЕРТИ АД</v>
      </c>
      <c r="B290" s="81" t="str">
        <f t="shared" si="25"/>
        <v>127631592</v>
      </c>
      <c r="C290" s="318">
        <f t="shared" si="26"/>
        <v>44469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">
      <c r="A291" s="81" t="str">
        <f t="shared" si="24"/>
        <v>ХЕРТИ АД</v>
      </c>
      <c r="B291" s="81" t="str">
        <f t="shared" si="25"/>
        <v>127631592</v>
      </c>
      <c r="C291" s="318">
        <f t="shared" si="26"/>
        <v>44469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">
      <c r="A292" s="81" t="str">
        <f t="shared" si="24"/>
        <v>ХЕРТИ АД</v>
      </c>
      <c r="B292" s="81" t="str">
        <f t="shared" si="25"/>
        <v>127631592</v>
      </c>
      <c r="C292" s="318">
        <f t="shared" si="26"/>
        <v>44469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">
      <c r="A293" s="81" t="str">
        <f t="shared" si="24"/>
        <v>ХЕРТИ АД</v>
      </c>
      <c r="B293" s="81" t="str">
        <f t="shared" si="25"/>
        <v>127631592</v>
      </c>
      <c r="C293" s="318">
        <f t="shared" si="26"/>
        <v>44469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">
      <c r="A294" s="81" t="str">
        <f t="shared" si="24"/>
        <v>ХЕРТИ АД</v>
      </c>
      <c r="B294" s="81" t="str">
        <f t="shared" si="25"/>
        <v>127631592</v>
      </c>
      <c r="C294" s="318">
        <f t="shared" si="26"/>
        <v>44469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">
      <c r="A295" s="81" t="str">
        <f t="shared" si="24"/>
        <v>ХЕРТИ АД</v>
      </c>
      <c r="B295" s="81" t="str">
        <f t="shared" si="25"/>
        <v>127631592</v>
      </c>
      <c r="C295" s="318">
        <f t="shared" si="26"/>
        <v>44469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">
      <c r="A296" s="81" t="str">
        <f t="shared" si="24"/>
        <v>ХЕРТИ АД</v>
      </c>
      <c r="B296" s="81" t="str">
        <f t="shared" si="25"/>
        <v>127631592</v>
      </c>
      <c r="C296" s="318">
        <f t="shared" si="26"/>
        <v>44469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">
      <c r="A297" s="81" t="str">
        <f t="shared" si="24"/>
        <v>ХЕРТИ АД</v>
      </c>
      <c r="B297" s="81" t="str">
        <f t="shared" si="25"/>
        <v>127631592</v>
      </c>
      <c r="C297" s="318">
        <f t="shared" si="26"/>
        <v>44469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">
      <c r="A298" s="81" t="str">
        <f t="shared" si="24"/>
        <v>ХЕРТИ АД</v>
      </c>
      <c r="B298" s="81" t="str">
        <f t="shared" si="25"/>
        <v>127631592</v>
      </c>
      <c r="C298" s="318">
        <f t="shared" si="26"/>
        <v>44469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">
      <c r="A299" s="81" t="str">
        <f t="shared" si="24"/>
        <v>ХЕРТИ АД</v>
      </c>
      <c r="B299" s="81" t="str">
        <f t="shared" si="25"/>
        <v>127631592</v>
      </c>
      <c r="C299" s="318">
        <f t="shared" si="26"/>
        <v>44469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">
      <c r="A300" s="81" t="str">
        <f t="shared" si="24"/>
        <v>ХЕРТИ АД</v>
      </c>
      <c r="B300" s="81" t="str">
        <f t="shared" si="25"/>
        <v>127631592</v>
      </c>
      <c r="C300" s="318">
        <f t="shared" si="26"/>
        <v>44469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">
      <c r="A301" s="81" t="str">
        <f t="shared" si="24"/>
        <v>ХЕРТИ АД</v>
      </c>
      <c r="B301" s="81" t="str">
        <f t="shared" si="25"/>
        <v>127631592</v>
      </c>
      <c r="C301" s="318">
        <f t="shared" si="26"/>
        <v>44469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115</v>
      </c>
    </row>
    <row r="302" spans="1:8" ht="15">
      <c r="A302" s="81" t="str">
        <f t="shared" si="24"/>
        <v>ХЕРТИ АД</v>
      </c>
      <c r="B302" s="81" t="str">
        <f t="shared" si="25"/>
        <v>127631592</v>
      </c>
      <c r="C302" s="318">
        <f t="shared" si="26"/>
        <v>44469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688</v>
      </c>
    </row>
    <row r="303" spans="1:8" ht="15">
      <c r="A303" s="81" t="str">
        <f t="shared" si="24"/>
        <v>ХЕРТИ АД</v>
      </c>
      <c r="B303" s="81" t="str">
        <f t="shared" si="25"/>
        <v>127631592</v>
      </c>
      <c r="C303" s="318">
        <f t="shared" si="26"/>
        <v>44469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-1</v>
      </c>
    </row>
    <row r="304" spans="1:8" ht="15">
      <c r="A304" s="81" t="str">
        <f t="shared" si="24"/>
        <v>ХЕРТИ АД</v>
      </c>
      <c r="B304" s="81" t="str">
        <f t="shared" si="25"/>
        <v>127631592</v>
      </c>
      <c r="C304" s="318">
        <f t="shared" si="26"/>
        <v>44469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">
      <c r="A305" s="81" t="str">
        <f t="shared" si="24"/>
        <v>ХЕРТИ АД</v>
      </c>
      <c r="B305" s="81" t="str">
        <f t="shared" si="25"/>
        <v>127631592</v>
      </c>
      <c r="C305" s="318">
        <f t="shared" si="26"/>
        <v>44469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687</v>
      </c>
    </row>
    <row r="306" spans="1:8" ht="15">
      <c r="A306" s="81" t="str">
        <f t="shared" si="24"/>
        <v>ХЕРТИ АД</v>
      </c>
      <c r="B306" s="81" t="str">
        <f t="shared" si="25"/>
        <v>127631592</v>
      </c>
      <c r="C306" s="318">
        <f t="shared" si="26"/>
        <v>44469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382</v>
      </c>
    </row>
    <row r="307" spans="1:8" ht="15">
      <c r="A307" s="81" t="str">
        <f t="shared" si="24"/>
        <v>ХЕРТИ АД</v>
      </c>
      <c r="B307" s="81" t="str">
        <f t="shared" si="25"/>
        <v>127631592</v>
      </c>
      <c r="C307" s="318">
        <f t="shared" si="26"/>
        <v>44469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">
      <c r="A308" s="81" t="str">
        <f t="shared" si="24"/>
        <v>ХЕРТИ АД</v>
      </c>
      <c r="B308" s="81" t="str">
        <f t="shared" si="25"/>
        <v>127631592</v>
      </c>
      <c r="C308" s="318">
        <f t="shared" si="26"/>
        <v>44469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">
      <c r="A309" s="81" t="str">
        <f t="shared" si="24"/>
        <v>ХЕРТИ АД</v>
      </c>
      <c r="B309" s="81" t="str">
        <f t="shared" si="25"/>
        <v>127631592</v>
      </c>
      <c r="C309" s="318">
        <f t="shared" si="26"/>
        <v>44469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">
      <c r="A310" s="81" t="str">
        <f t="shared" si="24"/>
        <v>ХЕРТИ АД</v>
      </c>
      <c r="B310" s="81" t="str">
        <f t="shared" si="25"/>
        <v>127631592</v>
      </c>
      <c r="C310" s="318">
        <f t="shared" si="26"/>
        <v>44469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382</v>
      </c>
    </row>
    <row r="311" spans="1:8" ht="15">
      <c r="A311" s="81" t="str">
        <f t="shared" si="24"/>
        <v>ХЕРТИ АД</v>
      </c>
      <c r="B311" s="81" t="str">
        <f t="shared" si="25"/>
        <v>127631592</v>
      </c>
      <c r="C311" s="318">
        <f t="shared" si="26"/>
        <v>44469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">
      <c r="A312" s="81" t="str">
        <f t="shared" si="24"/>
        <v>ХЕРТИ АД</v>
      </c>
      <c r="B312" s="81" t="str">
        <f t="shared" si="25"/>
        <v>127631592</v>
      </c>
      <c r="C312" s="318">
        <f t="shared" si="26"/>
        <v>44469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">
      <c r="A313" s="81" t="str">
        <f t="shared" si="24"/>
        <v>ХЕРТИ АД</v>
      </c>
      <c r="B313" s="81" t="str">
        <f t="shared" si="25"/>
        <v>127631592</v>
      </c>
      <c r="C313" s="318">
        <f t="shared" si="26"/>
        <v>44469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">
      <c r="A314" s="81" t="str">
        <f t="shared" si="24"/>
        <v>ХЕРТИ АД</v>
      </c>
      <c r="B314" s="81" t="str">
        <f t="shared" si="25"/>
        <v>127631592</v>
      </c>
      <c r="C314" s="318">
        <f t="shared" si="26"/>
        <v>44469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">
      <c r="A315" s="81" t="str">
        <f t="shared" si="24"/>
        <v>ХЕРТИ АД</v>
      </c>
      <c r="B315" s="81" t="str">
        <f t="shared" si="25"/>
        <v>127631592</v>
      </c>
      <c r="C315" s="318">
        <f t="shared" si="26"/>
        <v>44469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">
      <c r="A316" s="81" t="str">
        <f t="shared" si="24"/>
        <v>ХЕРТИ АД</v>
      </c>
      <c r="B316" s="81" t="str">
        <f t="shared" si="25"/>
        <v>127631592</v>
      </c>
      <c r="C316" s="318">
        <f t="shared" si="26"/>
        <v>44469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">
      <c r="A317" s="81" t="str">
        <f t="shared" si="24"/>
        <v>ХЕРТИ АД</v>
      </c>
      <c r="B317" s="81" t="str">
        <f t="shared" si="25"/>
        <v>127631592</v>
      </c>
      <c r="C317" s="318">
        <f t="shared" si="26"/>
        <v>44469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">
      <c r="A318" s="81" t="str">
        <f t="shared" si="24"/>
        <v>ХЕРТИ АД</v>
      </c>
      <c r="B318" s="81" t="str">
        <f t="shared" si="25"/>
        <v>127631592</v>
      </c>
      <c r="C318" s="318">
        <f t="shared" si="26"/>
        <v>44469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">
      <c r="A319" s="81" t="str">
        <f t="shared" si="24"/>
        <v>ХЕРТИ АД</v>
      </c>
      <c r="B319" s="81" t="str">
        <f t="shared" si="25"/>
        <v>127631592</v>
      </c>
      <c r="C319" s="318">
        <f t="shared" si="26"/>
        <v>44469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">
      <c r="A320" s="81" t="str">
        <f t="shared" si="24"/>
        <v>ХЕРТИ АД</v>
      </c>
      <c r="B320" s="81" t="str">
        <f t="shared" si="25"/>
        <v>127631592</v>
      </c>
      <c r="C320" s="318">
        <f t="shared" si="26"/>
        <v>44469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">
      <c r="A321" s="81" t="str">
        <f t="shared" si="24"/>
        <v>ХЕРТИ АД</v>
      </c>
      <c r="B321" s="81" t="str">
        <f t="shared" si="25"/>
        <v>127631592</v>
      </c>
      <c r="C321" s="318">
        <f t="shared" si="26"/>
        <v>44469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">
      <c r="A322" s="81" t="str">
        <f t="shared" si="24"/>
        <v>ХЕРТИ АД</v>
      </c>
      <c r="B322" s="81" t="str">
        <f t="shared" si="25"/>
        <v>127631592</v>
      </c>
      <c r="C322" s="318">
        <f t="shared" si="26"/>
        <v>44469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">
      <c r="A323" s="81" t="str">
        <f t="shared" si="24"/>
        <v>ХЕРТИ АД</v>
      </c>
      <c r="B323" s="81" t="str">
        <f t="shared" si="25"/>
        <v>127631592</v>
      </c>
      <c r="C323" s="318">
        <f t="shared" si="26"/>
        <v>44469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">
      <c r="A324" s="81" t="str">
        <f t="shared" si="24"/>
        <v>ХЕРТИ АД</v>
      </c>
      <c r="B324" s="81" t="str">
        <f t="shared" si="25"/>
        <v>127631592</v>
      </c>
      <c r="C324" s="318">
        <f t="shared" si="26"/>
        <v>44469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382</v>
      </c>
    </row>
    <row r="325" spans="1:8" ht="15">
      <c r="A325" s="81" t="str">
        <f t="shared" si="24"/>
        <v>ХЕРТИ АД</v>
      </c>
      <c r="B325" s="81" t="str">
        <f t="shared" si="25"/>
        <v>127631592</v>
      </c>
      <c r="C325" s="318">
        <f t="shared" si="26"/>
        <v>44469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">
      <c r="A326" s="81" t="str">
        <f t="shared" si="24"/>
        <v>ХЕРТИ АД</v>
      </c>
      <c r="B326" s="81" t="str">
        <f t="shared" si="25"/>
        <v>127631592</v>
      </c>
      <c r="C326" s="318">
        <f t="shared" si="26"/>
        <v>44469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">
      <c r="A327" s="81" t="str">
        <f t="shared" si="24"/>
        <v>ХЕРТИ АД</v>
      </c>
      <c r="B327" s="81" t="str">
        <f t="shared" si="25"/>
        <v>127631592</v>
      </c>
      <c r="C327" s="318">
        <f t="shared" si="26"/>
        <v>44469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382</v>
      </c>
    </row>
    <row r="328" spans="1:8" ht="15">
      <c r="A328" s="81" t="str">
        <f t="shared" si="24"/>
        <v>ХЕРТИ АД</v>
      </c>
      <c r="B328" s="81" t="str">
        <f t="shared" si="25"/>
        <v>127631592</v>
      </c>
      <c r="C328" s="318">
        <f t="shared" si="26"/>
        <v>44469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 ht="15">
      <c r="A329" s="81" t="str">
        <f t="shared" si="24"/>
        <v>ХЕРТИ АД</v>
      </c>
      <c r="B329" s="81" t="str">
        <f t="shared" si="25"/>
        <v>127631592</v>
      </c>
      <c r="C329" s="318">
        <f t="shared" si="26"/>
        <v>44469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">
      <c r="A330" s="81" t="str">
        <f t="shared" si="24"/>
        <v>ХЕРТИ АД</v>
      </c>
      <c r="B330" s="81" t="str">
        <f t="shared" si="25"/>
        <v>127631592</v>
      </c>
      <c r="C330" s="318">
        <f t="shared" si="26"/>
        <v>44469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">
      <c r="A331" s="81" t="str">
        <f t="shared" si="24"/>
        <v>ХЕРТИ АД</v>
      </c>
      <c r="B331" s="81" t="str">
        <f t="shared" si="25"/>
        <v>127631592</v>
      </c>
      <c r="C331" s="318">
        <f t="shared" si="26"/>
        <v>44469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">
      <c r="A332" s="81" t="str">
        <f t="shared" si="24"/>
        <v>ХЕРТИ АД</v>
      </c>
      <c r="B332" s="81" t="str">
        <f t="shared" si="25"/>
        <v>127631592</v>
      </c>
      <c r="C332" s="318">
        <f t="shared" si="26"/>
        <v>44469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 ht="15">
      <c r="A333" s="81" t="str">
        <f t="shared" si="24"/>
        <v>ХЕРТИ АД</v>
      </c>
      <c r="B333" s="81" t="str">
        <f t="shared" si="25"/>
        <v>127631592</v>
      </c>
      <c r="C333" s="318">
        <f t="shared" si="26"/>
        <v>44469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">
      <c r="A334" s="81" t="str">
        <f t="shared" si="24"/>
        <v>ХЕРТИ АД</v>
      </c>
      <c r="B334" s="81" t="str">
        <f t="shared" si="25"/>
        <v>127631592</v>
      </c>
      <c r="C334" s="318">
        <f t="shared" si="26"/>
        <v>44469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">
      <c r="A335" s="81" t="str">
        <f t="shared" si="24"/>
        <v>ХЕРТИ АД</v>
      </c>
      <c r="B335" s="81" t="str">
        <f t="shared" si="25"/>
        <v>127631592</v>
      </c>
      <c r="C335" s="318">
        <f t="shared" si="26"/>
        <v>44469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">
      <c r="A336" s="81" t="str">
        <f t="shared" si="24"/>
        <v>ХЕРТИ АД</v>
      </c>
      <c r="B336" s="81" t="str">
        <f t="shared" si="25"/>
        <v>127631592</v>
      </c>
      <c r="C336" s="318">
        <f t="shared" si="26"/>
        <v>44469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">
      <c r="A337" s="81" t="str">
        <f t="shared" si="24"/>
        <v>ХЕРТИ АД</v>
      </c>
      <c r="B337" s="81" t="str">
        <f t="shared" si="25"/>
        <v>127631592</v>
      </c>
      <c r="C337" s="318">
        <f t="shared" si="26"/>
        <v>44469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">
      <c r="A338" s="81" t="str">
        <f t="shared" si="24"/>
        <v>ХЕРТИ АД</v>
      </c>
      <c r="B338" s="81" t="str">
        <f t="shared" si="25"/>
        <v>127631592</v>
      </c>
      <c r="C338" s="318">
        <f t="shared" si="26"/>
        <v>44469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">
      <c r="A339" s="81" t="str">
        <f t="shared" si="24"/>
        <v>ХЕРТИ АД</v>
      </c>
      <c r="B339" s="81" t="str">
        <f t="shared" si="25"/>
        <v>127631592</v>
      </c>
      <c r="C339" s="318">
        <f t="shared" si="26"/>
        <v>44469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">
      <c r="A340" s="81" t="str">
        <f t="shared" si="24"/>
        <v>ХЕРТИ АД</v>
      </c>
      <c r="B340" s="81" t="str">
        <f t="shared" si="25"/>
        <v>127631592</v>
      </c>
      <c r="C340" s="318">
        <f t="shared" si="26"/>
        <v>44469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">
      <c r="A341" s="81" t="str">
        <f t="shared" si="24"/>
        <v>ХЕРТИ АД</v>
      </c>
      <c r="B341" s="81" t="str">
        <f t="shared" si="25"/>
        <v>127631592</v>
      </c>
      <c r="C341" s="318">
        <f t="shared" si="26"/>
        <v>44469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">
      <c r="A342" s="81" t="str">
        <f t="shared" si="24"/>
        <v>ХЕРТИ АД</v>
      </c>
      <c r="B342" s="81" t="str">
        <f t="shared" si="25"/>
        <v>127631592</v>
      </c>
      <c r="C342" s="318">
        <f t="shared" si="26"/>
        <v>44469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">
      <c r="A343" s="81" t="str">
        <f t="shared" si="24"/>
        <v>ХЕРТИ АД</v>
      </c>
      <c r="B343" s="81" t="str">
        <f t="shared" si="25"/>
        <v>127631592</v>
      </c>
      <c r="C343" s="318">
        <f t="shared" si="26"/>
        <v>44469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">
      <c r="A344" s="81" t="str">
        <f t="shared" si="24"/>
        <v>ХЕРТИ АД</v>
      </c>
      <c r="B344" s="81" t="str">
        <f t="shared" si="25"/>
        <v>127631592</v>
      </c>
      <c r="C344" s="318">
        <f t="shared" si="26"/>
        <v>44469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">
      <c r="A345" s="81" t="str">
        <f t="shared" si="24"/>
        <v>ХЕРТИ АД</v>
      </c>
      <c r="B345" s="81" t="str">
        <f t="shared" si="25"/>
        <v>127631592</v>
      </c>
      <c r="C345" s="318">
        <f t="shared" si="26"/>
        <v>44469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">
      <c r="A346" s="81" t="str">
        <f aca="true" t="shared" si="27" ref="A346:A409">pdeName</f>
        <v>ХЕРТИ АД</v>
      </c>
      <c r="B346" s="81" t="str">
        <f aca="true" t="shared" si="28" ref="B346:B409">pdeBulstat</f>
        <v>127631592</v>
      </c>
      <c r="C346" s="318">
        <f aca="true" t="shared" si="29" ref="C346:C409">endDate</f>
        <v>44469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">
      <c r="A347" s="81" t="str">
        <f t="shared" si="27"/>
        <v>ХЕРТИ АД</v>
      </c>
      <c r="B347" s="81" t="str">
        <f t="shared" si="28"/>
        <v>127631592</v>
      </c>
      <c r="C347" s="318">
        <f t="shared" si="29"/>
        <v>44469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">
      <c r="A348" s="81" t="str">
        <f t="shared" si="27"/>
        <v>ХЕРТИ АД</v>
      </c>
      <c r="B348" s="81" t="str">
        <f t="shared" si="28"/>
        <v>127631592</v>
      </c>
      <c r="C348" s="318">
        <f t="shared" si="29"/>
        <v>44469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">
      <c r="A349" s="81" t="str">
        <f t="shared" si="27"/>
        <v>ХЕРТИ АД</v>
      </c>
      <c r="B349" s="81" t="str">
        <f t="shared" si="28"/>
        <v>127631592</v>
      </c>
      <c r="C349" s="318">
        <f t="shared" si="29"/>
        <v>44469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">
      <c r="A350" s="81" t="str">
        <f t="shared" si="27"/>
        <v>ХЕРТИ АД</v>
      </c>
      <c r="B350" s="81" t="str">
        <f t="shared" si="28"/>
        <v>127631592</v>
      </c>
      <c r="C350" s="318">
        <f t="shared" si="29"/>
        <v>44469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4994</v>
      </c>
    </row>
    <row r="351" spans="1:8" ht="15">
      <c r="A351" s="81" t="str">
        <f t="shared" si="27"/>
        <v>ХЕРТИ АД</v>
      </c>
      <c r="B351" s="81" t="str">
        <f t="shared" si="28"/>
        <v>127631592</v>
      </c>
      <c r="C351" s="318">
        <f t="shared" si="29"/>
        <v>44469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">
      <c r="A352" s="81" t="str">
        <f t="shared" si="27"/>
        <v>ХЕРТИ АД</v>
      </c>
      <c r="B352" s="81" t="str">
        <f t="shared" si="28"/>
        <v>127631592</v>
      </c>
      <c r="C352" s="318">
        <f t="shared" si="29"/>
        <v>44469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">
      <c r="A353" s="81" t="str">
        <f t="shared" si="27"/>
        <v>ХЕРТИ АД</v>
      </c>
      <c r="B353" s="81" t="str">
        <f t="shared" si="28"/>
        <v>127631592</v>
      </c>
      <c r="C353" s="318">
        <f t="shared" si="29"/>
        <v>44469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">
      <c r="A354" s="81" t="str">
        <f t="shared" si="27"/>
        <v>ХЕРТИ АД</v>
      </c>
      <c r="B354" s="81" t="str">
        <f t="shared" si="28"/>
        <v>127631592</v>
      </c>
      <c r="C354" s="318">
        <f t="shared" si="29"/>
        <v>44469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4994</v>
      </c>
    </row>
    <row r="355" spans="1:8" ht="15">
      <c r="A355" s="81" t="str">
        <f t="shared" si="27"/>
        <v>ХЕРТИ АД</v>
      </c>
      <c r="B355" s="81" t="str">
        <f t="shared" si="28"/>
        <v>127631592</v>
      </c>
      <c r="C355" s="318">
        <f t="shared" si="29"/>
        <v>44469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1099</v>
      </c>
    </row>
    <row r="356" spans="1:8" ht="15">
      <c r="A356" s="81" t="str">
        <f t="shared" si="27"/>
        <v>ХЕРТИ АД</v>
      </c>
      <c r="B356" s="81" t="str">
        <f t="shared" si="28"/>
        <v>127631592</v>
      </c>
      <c r="C356" s="318">
        <f t="shared" si="29"/>
        <v>44469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">
      <c r="A357" s="81" t="str">
        <f t="shared" si="27"/>
        <v>ХЕРТИ АД</v>
      </c>
      <c r="B357" s="81" t="str">
        <f t="shared" si="28"/>
        <v>127631592</v>
      </c>
      <c r="C357" s="318">
        <f t="shared" si="29"/>
        <v>44469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">
      <c r="A358" s="81" t="str">
        <f t="shared" si="27"/>
        <v>ХЕРТИ АД</v>
      </c>
      <c r="B358" s="81" t="str">
        <f t="shared" si="28"/>
        <v>127631592</v>
      </c>
      <c r="C358" s="318">
        <f t="shared" si="29"/>
        <v>44469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">
      <c r="A359" s="81" t="str">
        <f t="shared" si="27"/>
        <v>ХЕРТИ АД</v>
      </c>
      <c r="B359" s="81" t="str">
        <f t="shared" si="28"/>
        <v>127631592</v>
      </c>
      <c r="C359" s="318">
        <f t="shared" si="29"/>
        <v>44469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">
      <c r="A360" s="81" t="str">
        <f t="shared" si="27"/>
        <v>ХЕРТИ АД</v>
      </c>
      <c r="B360" s="81" t="str">
        <f t="shared" si="28"/>
        <v>127631592</v>
      </c>
      <c r="C360" s="318">
        <f t="shared" si="29"/>
        <v>44469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">
      <c r="A361" s="81" t="str">
        <f t="shared" si="27"/>
        <v>ХЕРТИ АД</v>
      </c>
      <c r="B361" s="81" t="str">
        <f t="shared" si="28"/>
        <v>127631592</v>
      </c>
      <c r="C361" s="318">
        <f t="shared" si="29"/>
        <v>44469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">
      <c r="A362" s="81" t="str">
        <f t="shared" si="27"/>
        <v>ХЕРТИ АД</v>
      </c>
      <c r="B362" s="81" t="str">
        <f t="shared" si="28"/>
        <v>127631592</v>
      </c>
      <c r="C362" s="318">
        <f t="shared" si="29"/>
        <v>44469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">
      <c r="A363" s="81" t="str">
        <f t="shared" si="27"/>
        <v>ХЕРТИ АД</v>
      </c>
      <c r="B363" s="81" t="str">
        <f t="shared" si="28"/>
        <v>127631592</v>
      </c>
      <c r="C363" s="318">
        <f t="shared" si="29"/>
        <v>44469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">
      <c r="A364" s="81" t="str">
        <f t="shared" si="27"/>
        <v>ХЕРТИ АД</v>
      </c>
      <c r="B364" s="81" t="str">
        <f t="shared" si="28"/>
        <v>127631592</v>
      </c>
      <c r="C364" s="318">
        <f t="shared" si="29"/>
        <v>44469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">
      <c r="A365" s="81" t="str">
        <f t="shared" si="27"/>
        <v>ХЕРТИ АД</v>
      </c>
      <c r="B365" s="81" t="str">
        <f t="shared" si="28"/>
        <v>127631592</v>
      </c>
      <c r="C365" s="318">
        <f t="shared" si="29"/>
        <v>44469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">
      <c r="A366" s="81" t="str">
        <f t="shared" si="27"/>
        <v>ХЕРТИ АД</v>
      </c>
      <c r="B366" s="81" t="str">
        <f t="shared" si="28"/>
        <v>127631592</v>
      </c>
      <c r="C366" s="318">
        <f t="shared" si="29"/>
        <v>44469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">
      <c r="A367" s="81" t="str">
        <f t="shared" si="27"/>
        <v>ХЕРТИ АД</v>
      </c>
      <c r="B367" s="81" t="str">
        <f t="shared" si="28"/>
        <v>127631592</v>
      </c>
      <c r="C367" s="318">
        <f t="shared" si="29"/>
        <v>44469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-115</v>
      </c>
    </row>
    <row r="368" spans="1:8" ht="15">
      <c r="A368" s="81" t="str">
        <f t="shared" si="27"/>
        <v>ХЕРТИ АД</v>
      </c>
      <c r="B368" s="81" t="str">
        <f t="shared" si="28"/>
        <v>127631592</v>
      </c>
      <c r="C368" s="318">
        <f t="shared" si="29"/>
        <v>44469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5978</v>
      </c>
    </row>
    <row r="369" spans="1:8" ht="15">
      <c r="A369" s="81" t="str">
        <f t="shared" si="27"/>
        <v>ХЕРТИ АД</v>
      </c>
      <c r="B369" s="81" t="str">
        <f t="shared" si="28"/>
        <v>127631592</v>
      </c>
      <c r="C369" s="318">
        <f t="shared" si="29"/>
        <v>44469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-3</v>
      </c>
    </row>
    <row r="370" spans="1:8" ht="15">
      <c r="A370" s="81" t="str">
        <f t="shared" si="27"/>
        <v>ХЕРТИ АД</v>
      </c>
      <c r="B370" s="81" t="str">
        <f t="shared" si="28"/>
        <v>127631592</v>
      </c>
      <c r="C370" s="318">
        <f t="shared" si="29"/>
        <v>44469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">
      <c r="A371" s="81" t="str">
        <f t="shared" si="27"/>
        <v>ХЕРТИ АД</v>
      </c>
      <c r="B371" s="81" t="str">
        <f t="shared" si="28"/>
        <v>127631592</v>
      </c>
      <c r="C371" s="318">
        <f t="shared" si="29"/>
        <v>44469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5975</v>
      </c>
    </row>
    <row r="372" spans="1:8" ht="15">
      <c r="A372" s="81" t="str">
        <f t="shared" si="27"/>
        <v>ХЕРТИ АД</v>
      </c>
      <c r="B372" s="81" t="str">
        <f t="shared" si="28"/>
        <v>127631592</v>
      </c>
      <c r="C372" s="318">
        <f t="shared" si="29"/>
        <v>44469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-1202</v>
      </c>
    </row>
    <row r="373" spans="1:8" ht="15">
      <c r="A373" s="81" t="str">
        <f t="shared" si="27"/>
        <v>ХЕРТИ АД</v>
      </c>
      <c r="B373" s="81" t="str">
        <f t="shared" si="28"/>
        <v>127631592</v>
      </c>
      <c r="C373" s="318">
        <f t="shared" si="29"/>
        <v>44469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">
      <c r="A374" s="81" t="str">
        <f t="shared" si="27"/>
        <v>ХЕРТИ АД</v>
      </c>
      <c r="B374" s="81" t="str">
        <f t="shared" si="28"/>
        <v>127631592</v>
      </c>
      <c r="C374" s="318">
        <f t="shared" si="29"/>
        <v>44469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">
      <c r="A375" s="81" t="str">
        <f t="shared" si="27"/>
        <v>ХЕРТИ АД</v>
      </c>
      <c r="B375" s="81" t="str">
        <f t="shared" si="28"/>
        <v>127631592</v>
      </c>
      <c r="C375" s="318">
        <f t="shared" si="29"/>
        <v>44469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">
      <c r="A376" s="81" t="str">
        <f t="shared" si="27"/>
        <v>ХЕРТИ АД</v>
      </c>
      <c r="B376" s="81" t="str">
        <f t="shared" si="28"/>
        <v>127631592</v>
      </c>
      <c r="C376" s="318">
        <f t="shared" si="29"/>
        <v>44469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-1202</v>
      </c>
    </row>
    <row r="377" spans="1:8" ht="15">
      <c r="A377" s="81" t="str">
        <f t="shared" si="27"/>
        <v>ХЕРТИ АД</v>
      </c>
      <c r="B377" s="81" t="str">
        <f t="shared" si="28"/>
        <v>127631592</v>
      </c>
      <c r="C377" s="318">
        <f t="shared" si="29"/>
        <v>44469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">
      <c r="A378" s="81" t="str">
        <f t="shared" si="27"/>
        <v>ХЕРТИ АД</v>
      </c>
      <c r="B378" s="81" t="str">
        <f t="shared" si="28"/>
        <v>127631592</v>
      </c>
      <c r="C378" s="318">
        <f t="shared" si="29"/>
        <v>44469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">
      <c r="A379" s="81" t="str">
        <f t="shared" si="27"/>
        <v>ХЕРТИ АД</v>
      </c>
      <c r="B379" s="81" t="str">
        <f t="shared" si="28"/>
        <v>127631592</v>
      </c>
      <c r="C379" s="318">
        <f t="shared" si="29"/>
        <v>44469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">
      <c r="A380" s="81" t="str">
        <f t="shared" si="27"/>
        <v>ХЕРТИ АД</v>
      </c>
      <c r="B380" s="81" t="str">
        <f t="shared" si="28"/>
        <v>127631592</v>
      </c>
      <c r="C380" s="318">
        <f t="shared" si="29"/>
        <v>44469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">
      <c r="A381" s="81" t="str">
        <f t="shared" si="27"/>
        <v>ХЕРТИ АД</v>
      </c>
      <c r="B381" s="81" t="str">
        <f t="shared" si="28"/>
        <v>127631592</v>
      </c>
      <c r="C381" s="318">
        <f t="shared" si="29"/>
        <v>44469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">
      <c r="A382" s="81" t="str">
        <f t="shared" si="27"/>
        <v>ХЕРТИ АД</v>
      </c>
      <c r="B382" s="81" t="str">
        <f t="shared" si="28"/>
        <v>127631592</v>
      </c>
      <c r="C382" s="318">
        <f t="shared" si="29"/>
        <v>44469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">
      <c r="A383" s="81" t="str">
        <f t="shared" si="27"/>
        <v>ХЕРТИ АД</v>
      </c>
      <c r="B383" s="81" t="str">
        <f t="shared" si="28"/>
        <v>127631592</v>
      </c>
      <c r="C383" s="318">
        <f t="shared" si="29"/>
        <v>44469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">
      <c r="A384" s="81" t="str">
        <f t="shared" si="27"/>
        <v>ХЕРТИ АД</v>
      </c>
      <c r="B384" s="81" t="str">
        <f t="shared" si="28"/>
        <v>127631592</v>
      </c>
      <c r="C384" s="318">
        <f t="shared" si="29"/>
        <v>44469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">
      <c r="A385" s="81" t="str">
        <f t="shared" si="27"/>
        <v>ХЕРТИ АД</v>
      </c>
      <c r="B385" s="81" t="str">
        <f t="shared" si="28"/>
        <v>127631592</v>
      </c>
      <c r="C385" s="318">
        <f t="shared" si="29"/>
        <v>44469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">
      <c r="A386" s="81" t="str">
        <f t="shared" si="27"/>
        <v>ХЕРТИ АД</v>
      </c>
      <c r="B386" s="81" t="str">
        <f t="shared" si="28"/>
        <v>127631592</v>
      </c>
      <c r="C386" s="318">
        <f t="shared" si="29"/>
        <v>44469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">
      <c r="A387" s="81" t="str">
        <f t="shared" si="27"/>
        <v>ХЕРТИ АД</v>
      </c>
      <c r="B387" s="81" t="str">
        <f t="shared" si="28"/>
        <v>127631592</v>
      </c>
      <c r="C387" s="318">
        <f t="shared" si="29"/>
        <v>44469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">
      <c r="A388" s="81" t="str">
        <f t="shared" si="27"/>
        <v>ХЕРТИ АД</v>
      </c>
      <c r="B388" s="81" t="str">
        <f t="shared" si="28"/>
        <v>127631592</v>
      </c>
      <c r="C388" s="318">
        <f t="shared" si="29"/>
        <v>44469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">
      <c r="A389" s="81" t="str">
        <f t="shared" si="27"/>
        <v>ХЕРТИ АД</v>
      </c>
      <c r="B389" s="81" t="str">
        <f t="shared" si="28"/>
        <v>127631592</v>
      </c>
      <c r="C389" s="318">
        <f t="shared" si="29"/>
        <v>44469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">
      <c r="A390" s="81" t="str">
        <f t="shared" si="27"/>
        <v>ХЕРТИ АД</v>
      </c>
      <c r="B390" s="81" t="str">
        <f t="shared" si="28"/>
        <v>127631592</v>
      </c>
      <c r="C390" s="318">
        <f t="shared" si="29"/>
        <v>44469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-1202</v>
      </c>
    </row>
    <row r="391" spans="1:8" ht="15">
      <c r="A391" s="81" t="str">
        <f t="shared" si="27"/>
        <v>ХЕРТИ АД</v>
      </c>
      <c r="B391" s="81" t="str">
        <f t="shared" si="28"/>
        <v>127631592</v>
      </c>
      <c r="C391" s="318">
        <f t="shared" si="29"/>
        <v>44469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">
      <c r="A392" s="81" t="str">
        <f t="shared" si="27"/>
        <v>ХЕРТИ АД</v>
      </c>
      <c r="B392" s="81" t="str">
        <f t="shared" si="28"/>
        <v>127631592</v>
      </c>
      <c r="C392" s="318">
        <f t="shared" si="29"/>
        <v>44469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">
      <c r="A393" s="81" t="str">
        <f t="shared" si="27"/>
        <v>ХЕРТИ АД</v>
      </c>
      <c r="B393" s="81" t="str">
        <f t="shared" si="28"/>
        <v>127631592</v>
      </c>
      <c r="C393" s="318">
        <f t="shared" si="29"/>
        <v>44469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-1202</v>
      </c>
    </row>
    <row r="394" spans="1:8" ht="15">
      <c r="A394" s="81" t="str">
        <f t="shared" si="27"/>
        <v>ХЕРТИ АД</v>
      </c>
      <c r="B394" s="81" t="str">
        <f t="shared" si="28"/>
        <v>127631592</v>
      </c>
      <c r="C394" s="318">
        <f t="shared" si="29"/>
        <v>44469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">
      <c r="A395" s="81" t="str">
        <f t="shared" si="27"/>
        <v>ХЕРТИ АД</v>
      </c>
      <c r="B395" s="81" t="str">
        <f t="shared" si="28"/>
        <v>127631592</v>
      </c>
      <c r="C395" s="318">
        <f t="shared" si="29"/>
        <v>44469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">
      <c r="A396" s="81" t="str">
        <f t="shared" si="27"/>
        <v>ХЕРТИ АД</v>
      </c>
      <c r="B396" s="81" t="str">
        <f t="shared" si="28"/>
        <v>127631592</v>
      </c>
      <c r="C396" s="318">
        <f t="shared" si="29"/>
        <v>44469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">
      <c r="A397" s="81" t="str">
        <f t="shared" si="27"/>
        <v>ХЕРТИ АД</v>
      </c>
      <c r="B397" s="81" t="str">
        <f t="shared" si="28"/>
        <v>127631592</v>
      </c>
      <c r="C397" s="318">
        <f t="shared" si="29"/>
        <v>44469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">
      <c r="A398" s="81" t="str">
        <f t="shared" si="27"/>
        <v>ХЕРТИ АД</v>
      </c>
      <c r="B398" s="81" t="str">
        <f t="shared" si="28"/>
        <v>127631592</v>
      </c>
      <c r="C398" s="318">
        <f t="shared" si="29"/>
        <v>44469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">
      <c r="A399" s="81" t="str">
        <f t="shared" si="27"/>
        <v>ХЕРТИ АД</v>
      </c>
      <c r="B399" s="81" t="str">
        <f t="shared" si="28"/>
        <v>127631592</v>
      </c>
      <c r="C399" s="318">
        <f t="shared" si="29"/>
        <v>44469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">
      <c r="A400" s="81" t="str">
        <f t="shared" si="27"/>
        <v>ХЕРТИ АД</v>
      </c>
      <c r="B400" s="81" t="str">
        <f t="shared" si="28"/>
        <v>127631592</v>
      </c>
      <c r="C400" s="318">
        <f t="shared" si="29"/>
        <v>44469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">
      <c r="A401" s="81" t="str">
        <f t="shared" si="27"/>
        <v>ХЕРТИ АД</v>
      </c>
      <c r="B401" s="81" t="str">
        <f t="shared" si="28"/>
        <v>127631592</v>
      </c>
      <c r="C401" s="318">
        <f t="shared" si="29"/>
        <v>44469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">
      <c r="A402" s="81" t="str">
        <f t="shared" si="27"/>
        <v>ХЕРТИ АД</v>
      </c>
      <c r="B402" s="81" t="str">
        <f t="shared" si="28"/>
        <v>127631592</v>
      </c>
      <c r="C402" s="318">
        <f t="shared" si="29"/>
        <v>44469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">
      <c r="A403" s="81" t="str">
        <f t="shared" si="27"/>
        <v>ХЕРТИ АД</v>
      </c>
      <c r="B403" s="81" t="str">
        <f t="shared" si="28"/>
        <v>127631592</v>
      </c>
      <c r="C403" s="318">
        <f t="shared" si="29"/>
        <v>44469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">
      <c r="A404" s="81" t="str">
        <f t="shared" si="27"/>
        <v>ХЕРТИ АД</v>
      </c>
      <c r="B404" s="81" t="str">
        <f t="shared" si="28"/>
        <v>127631592</v>
      </c>
      <c r="C404" s="318">
        <f t="shared" si="29"/>
        <v>44469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">
      <c r="A405" s="81" t="str">
        <f t="shared" si="27"/>
        <v>ХЕРТИ АД</v>
      </c>
      <c r="B405" s="81" t="str">
        <f t="shared" si="28"/>
        <v>127631592</v>
      </c>
      <c r="C405" s="318">
        <f t="shared" si="29"/>
        <v>44469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">
      <c r="A406" s="81" t="str">
        <f t="shared" si="27"/>
        <v>ХЕРТИ АД</v>
      </c>
      <c r="B406" s="81" t="str">
        <f t="shared" si="28"/>
        <v>127631592</v>
      </c>
      <c r="C406" s="318">
        <f t="shared" si="29"/>
        <v>44469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">
      <c r="A407" s="81" t="str">
        <f t="shared" si="27"/>
        <v>ХЕРТИ АД</v>
      </c>
      <c r="B407" s="81" t="str">
        <f t="shared" si="28"/>
        <v>127631592</v>
      </c>
      <c r="C407" s="318">
        <f t="shared" si="29"/>
        <v>44469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">
      <c r="A408" s="81" t="str">
        <f t="shared" si="27"/>
        <v>ХЕРТИ АД</v>
      </c>
      <c r="B408" s="81" t="str">
        <f t="shared" si="28"/>
        <v>127631592</v>
      </c>
      <c r="C408" s="318">
        <f t="shared" si="29"/>
        <v>44469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">
      <c r="A409" s="81" t="str">
        <f t="shared" si="27"/>
        <v>ХЕРТИ АД</v>
      </c>
      <c r="B409" s="81" t="str">
        <f t="shared" si="28"/>
        <v>127631592</v>
      </c>
      <c r="C409" s="318">
        <f t="shared" si="29"/>
        <v>44469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">
      <c r="A410" s="81" t="str">
        <f aca="true" t="shared" si="30" ref="A410:A459">pdeName</f>
        <v>ХЕРТИ АД</v>
      </c>
      <c r="B410" s="81" t="str">
        <f aca="true" t="shared" si="31" ref="B410:B459">pdeBulstat</f>
        <v>127631592</v>
      </c>
      <c r="C410" s="318">
        <f aca="true" t="shared" si="32" ref="C410:C459">endDate</f>
        <v>44469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">
      <c r="A411" s="81" t="str">
        <f t="shared" si="30"/>
        <v>ХЕРТИ АД</v>
      </c>
      <c r="B411" s="81" t="str">
        <f t="shared" si="31"/>
        <v>127631592</v>
      </c>
      <c r="C411" s="318">
        <f t="shared" si="32"/>
        <v>44469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">
      <c r="A412" s="81" t="str">
        <f t="shared" si="30"/>
        <v>ХЕРТИ АД</v>
      </c>
      <c r="B412" s="81" t="str">
        <f t="shared" si="31"/>
        <v>127631592</v>
      </c>
      <c r="C412" s="318">
        <f t="shared" si="32"/>
        <v>44469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">
      <c r="A413" s="81" t="str">
        <f t="shared" si="30"/>
        <v>ХЕРТИ АД</v>
      </c>
      <c r="B413" s="81" t="str">
        <f t="shared" si="31"/>
        <v>127631592</v>
      </c>
      <c r="C413" s="318">
        <f t="shared" si="32"/>
        <v>44469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">
      <c r="A414" s="81" t="str">
        <f t="shared" si="30"/>
        <v>ХЕРТИ АД</v>
      </c>
      <c r="B414" s="81" t="str">
        <f t="shared" si="31"/>
        <v>127631592</v>
      </c>
      <c r="C414" s="318">
        <f t="shared" si="32"/>
        <v>44469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">
      <c r="A415" s="81" t="str">
        <f t="shared" si="30"/>
        <v>ХЕРТИ АД</v>
      </c>
      <c r="B415" s="81" t="str">
        <f t="shared" si="31"/>
        <v>127631592</v>
      </c>
      <c r="C415" s="318">
        <f t="shared" si="32"/>
        <v>44469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">
      <c r="A416" s="81" t="str">
        <f t="shared" si="30"/>
        <v>ХЕРТИ АД</v>
      </c>
      <c r="B416" s="81" t="str">
        <f t="shared" si="31"/>
        <v>127631592</v>
      </c>
      <c r="C416" s="318">
        <f t="shared" si="32"/>
        <v>44469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16790</v>
      </c>
    </row>
    <row r="417" spans="1:8" ht="15">
      <c r="A417" s="81" t="str">
        <f t="shared" si="30"/>
        <v>ХЕРТИ АД</v>
      </c>
      <c r="B417" s="81" t="str">
        <f t="shared" si="31"/>
        <v>127631592</v>
      </c>
      <c r="C417" s="318">
        <f t="shared" si="32"/>
        <v>44469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">
      <c r="A418" s="81" t="str">
        <f t="shared" si="30"/>
        <v>ХЕРТИ АД</v>
      </c>
      <c r="B418" s="81" t="str">
        <f t="shared" si="31"/>
        <v>127631592</v>
      </c>
      <c r="C418" s="318">
        <f t="shared" si="32"/>
        <v>44469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">
      <c r="A419" s="81" t="str">
        <f t="shared" si="30"/>
        <v>ХЕРТИ АД</v>
      </c>
      <c r="B419" s="81" t="str">
        <f t="shared" si="31"/>
        <v>127631592</v>
      </c>
      <c r="C419" s="318">
        <f t="shared" si="32"/>
        <v>44469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">
      <c r="A420" s="81" t="str">
        <f t="shared" si="30"/>
        <v>ХЕРТИ АД</v>
      </c>
      <c r="B420" s="81" t="str">
        <f t="shared" si="31"/>
        <v>127631592</v>
      </c>
      <c r="C420" s="318">
        <f t="shared" si="32"/>
        <v>44469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16790</v>
      </c>
    </row>
    <row r="421" spans="1:8" ht="15">
      <c r="A421" s="81" t="str">
        <f t="shared" si="30"/>
        <v>ХЕРТИ АД</v>
      </c>
      <c r="B421" s="81" t="str">
        <f t="shared" si="31"/>
        <v>127631592</v>
      </c>
      <c r="C421" s="318">
        <f t="shared" si="32"/>
        <v>44469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1099</v>
      </c>
    </row>
    <row r="422" spans="1:8" ht="15">
      <c r="A422" s="81" t="str">
        <f t="shared" si="30"/>
        <v>ХЕРТИ АД</v>
      </c>
      <c r="B422" s="81" t="str">
        <f t="shared" si="31"/>
        <v>127631592</v>
      </c>
      <c r="C422" s="318">
        <f t="shared" si="32"/>
        <v>44469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">
      <c r="A423" s="81" t="str">
        <f t="shared" si="30"/>
        <v>ХЕРТИ АД</v>
      </c>
      <c r="B423" s="81" t="str">
        <f t="shared" si="31"/>
        <v>127631592</v>
      </c>
      <c r="C423" s="318">
        <f t="shared" si="32"/>
        <v>44469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">
      <c r="A424" s="81" t="str">
        <f t="shared" si="30"/>
        <v>ХЕРТИ АД</v>
      </c>
      <c r="B424" s="81" t="str">
        <f t="shared" si="31"/>
        <v>127631592</v>
      </c>
      <c r="C424" s="318">
        <f t="shared" si="32"/>
        <v>44469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">
      <c r="A425" s="81" t="str">
        <f t="shared" si="30"/>
        <v>ХЕРТИ АД</v>
      </c>
      <c r="B425" s="81" t="str">
        <f t="shared" si="31"/>
        <v>127631592</v>
      </c>
      <c r="C425" s="318">
        <f t="shared" si="32"/>
        <v>44469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">
      <c r="A426" s="81" t="str">
        <f t="shared" si="30"/>
        <v>ХЕРТИ АД</v>
      </c>
      <c r="B426" s="81" t="str">
        <f t="shared" si="31"/>
        <v>127631592</v>
      </c>
      <c r="C426" s="318">
        <f t="shared" si="32"/>
        <v>44469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">
      <c r="A427" s="81" t="str">
        <f t="shared" si="30"/>
        <v>ХЕРТИ АД</v>
      </c>
      <c r="B427" s="81" t="str">
        <f t="shared" si="31"/>
        <v>127631592</v>
      </c>
      <c r="C427" s="318">
        <f t="shared" si="32"/>
        <v>44469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">
      <c r="A428" s="81" t="str">
        <f t="shared" si="30"/>
        <v>ХЕРТИ АД</v>
      </c>
      <c r="B428" s="81" t="str">
        <f t="shared" si="31"/>
        <v>127631592</v>
      </c>
      <c r="C428" s="318">
        <f t="shared" si="32"/>
        <v>44469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">
      <c r="A429" s="81" t="str">
        <f t="shared" si="30"/>
        <v>ХЕРТИ АД</v>
      </c>
      <c r="B429" s="81" t="str">
        <f t="shared" si="31"/>
        <v>127631592</v>
      </c>
      <c r="C429" s="318">
        <f t="shared" si="32"/>
        <v>44469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">
      <c r="A430" s="81" t="str">
        <f t="shared" si="30"/>
        <v>ХЕРТИ АД</v>
      </c>
      <c r="B430" s="81" t="str">
        <f t="shared" si="31"/>
        <v>127631592</v>
      </c>
      <c r="C430" s="318">
        <f t="shared" si="32"/>
        <v>44469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">
      <c r="A431" s="81" t="str">
        <f t="shared" si="30"/>
        <v>ХЕРТИ АД</v>
      </c>
      <c r="B431" s="81" t="str">
        <f t="shared" si="31"/>
        <v>127631592</v>
      </c>
      <c r="C431" s="318">
        <f t="shared" si="32"/>
        <v>44469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">
      <c r="A432" s="81" t="str">
        <f t="shared" si="30"/>
        <v>ХЕРТИ АД</v>
      </c>
      <c r="B432" s="81" t="str">
        <f t="shared" si="31"/>
        <v>127631592</v>
      </c>
      <c r="C432" s="318">
        <f t="shared" si="32"/>
        <v>44469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">
      <c r="A433" s="81" t="str">
        <f t="shared" si="30"/>
        <v>ХЕРТИ АД</v>
      </c>
      <c r="B433" s="81" t="str">
        <f t="shared" si="31"/>
        <v>127631592</v>
      </c>
      <c r="C433" s="318">
        <f t="shared" si="32"/>
        <v>44469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 ht="15">
      <c r="A434" s="81" t="str">
        <f t="shared" si="30"/>
        <v>ХЕРТИ АД</v>
      </c>
      <c r="B434" s="81" t="str">
        <f t="shared" si="31"/>
        <v>127631592</v>
      </c>
      <c r="C434" s="318">
        <f t="shared" si="32"/>
        <v>44469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17889</v>
      </c>
    </row>
    <row r="435" spans="1:8" ht="15">
      <c r="A435" s="81" t="str">
        <f t="shared" si="30"/>
        <v>ХЕРТИ АД</v>
      </c>
      <c r="B435" s="81" t="str">
        <f t="shared" si="31"/>
        <v>127631592</v>
      </c>
      <c r="C435" s="318">
        <f t="shared" si="32"/>
        <v>44469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-4</v>
      </c>
    </row>
    <row r="436" spans="1:8" ht="15">
      <c r="A436" s="81" t="str">
        <f t="shared" si="30"/>
        <v>ХЕРТИ АД</v>
      </c>
      <c r="B436" s="81" t="str">
        <f t="shared" si="31"/>
        <v>127631592</v>
      </c>
      <c r="C436" s="318">
        <f t="shared" si="32"/>
        <v>44469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">
      <c r="A437" s="81" t="str">
        <f t="shared" si="30"/>
        <v>ХЕРТИ АД</v>
      </c>
      <c r="B437" s="81" t="str">
        <f t="shared" si="31"/>
        <v>127631592</v>
      </c>
      <c r="C437" s="318">
        <f t="shared" si="32"/>
        <v>44469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17885</v>
      </c>
    </row>
    <row r="438" spans="1:8" ht="15">
      <c r="A438" s="81" t="str">
        <f t="shared" si="30"/>
        <v>ХЕРТИ АД</v>
      </c>
      <c r="B438" s="81" t="str">
        <f t="shared" si="31"/>
        <v>127631592</v>
      </c>
      <c r="C438" s="318">
        <f t="shared" si="32"/>
        <v>44469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0</v>
      </c>
    </row>
    <row r="439" spans="1:8" ht="15">
      <c r="A439" s="81" t="str">
        <f t="shared" si="30"/>
        <v>ХЕРТИ АД</v>
      </c>
      <c r="B439" s="81" t="str">
        <f t="shared" si="31"/>
        <v>127631592</v>
      </c>
      <c r="C439" s="318">
        <f t="shared" si="32"/>
        <v>44469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">
      <c r="A440" s="81" t="str">
        <f t="shared" si="30"/>
        <v>ХЕРТИ АД</v>
      </c>
      <c r="B440" s="81" t="str">
        <f t="shared" si="31"/>
        <v>127631592</v>
      </c>
      <c r="C440" s="318">
        <f t="shared" si="32"/>
        <v>44469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">
      <c r="A441" s="81" t="str">
        <f t="shared" si="30"/>
        <v>ХЕРТИ АД</v>
      </c>
      <c r="B441" s="81" t="str">
        <f t="shared" si="31"/>
        <v>127631592</v>
      </c>
      <c r="C441" s="318">
        <f t="shared" si="32"/>
        <v>44469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">
      <c r="A442" s="81" t="str">
        <f t="shared" si="30"/>
        <v>ХЕРТИ АД</v>
      </c>
      <c r="B442" s="81" t="str">
        <f t="shared" si="31"/>
        <v>127631592</v>
      </c>
      <c r="C442" s="318">
        <f t="shared" si="32"/>
        <v>44469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0</v>
      </c>
    </row>
    <row r="443" spans="1:8" ht="15">
      <c r="A443" s="81" t="str">
        <f t="shared" si="30"/>
        <v>ХЕРТИ АД</v>
      </c>
      <c r="B443" s="81" t="str">
        <f t="shared" si="31"/>
        <v>127631592</v>
      </c>
      <c r="C443" s="318">
        <f t="shared" si="32"/>
        <v>44469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">
      <c r="A444" s="81" t="str">
        <f t="shared" si="30"/>
        <v>ХЕРТИ АД</v>
      </c>
      <c r="B444" s="81" t="str">
        <f t="shared" si="31"/>
        <v>127631592</v>
      </c>
      <c r="C444" s="318">
        <f t="shared" si="32"/>
        <v>44469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">
      <c r="A445" s="81" t="str">
        <f t="shared" si="30"/>
        <v>ХЕРТИ АД</v>
      </c>
      <c r="B445" s="81" t="str">
        <f t="shared" si="31"/>
        <v>127631592</v>
      </c>
      <c r="C445" s="318">
        <f t="shared" si="32"/>
        <v>44469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">
      <c r="A446" s="81" t="str">
        <f t="shared" si="30"/>
        <v>ХЕРТИ АД</v>
      </c>
      <c r="B446" s="81" t="str">
        <f t="shared" si="31"/>
        <v>127631592</v>
      </c>
      <c r="C446" s="318">
        <f t="shared" si="32"/>
        <v>44469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">
      <c r="A447" s="81" t="str">
        <f t="shared" si="30"/>
        <v>ХЕРТИ АД</v>
      </c>
      <c r="B447" s="81" t="str">
        <f t="shared" si="31"/>
        <v>127631592</v>
      </c>
      <c r="C447" s="318">
        <f t="shared" si="32"/>
        <v>44469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">
      <c r="A448" s="81" t="str">
        <f t="shared" si="30"/>
        <v>ХЕРТИ АД</v>
      </c>
      <c r="B448" s="81" t="str">
        <f t="shared" si="31"/>
        <v>127631592</v>
      </c>
      <c r="C448" s="318">
        <f t="shared" si="32"/>
        <v>44469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">
      <c r="A449" s="81" t="str">
        <f t="shared" si="30"/>
        <v>ХЕРТИ АД</v>
      </c>
      <c r="B449" s="81" t="str">
        <f t="shared" si="31"/>
        <v>127631592</v>
      </c>
      <c r="C449" s="318">
        <f t="shared" si="32"/>
        <v>44469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">
      <c r="A450" s="81" t="str">
        <f t="shared" si="30"/>
        <v>ХЕРТИ АД</v>
      </c>
      <c r="B450" s="81" t="str">
        <f t="shared" si="31"/>
        <v>127631592</v>
      </c>
      <c r="C450" s="318">
        <f t="shared" si="32"/>
        <v>44469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">
      <c r="A451" s="81" t="str">
        <f t="shared" si="30"/>
        <v>ХЕРТИ АД</v>
      </c>
      <c r="B451" s="81" t="str">
        <f t="shared" si="31"/>
        <v>127631592</v>
      </c>
      <c r="C451" s="318">
        <f t="shared" si="32"/>
        <v>44469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">
      <c r="A452" s="81" t="str">
        <f t="shared" si="30"/>
        <v>ХЕРТИ АД</v>
      </c>
      <c r="B452" s="81" t="str">
        <f t="shared" si="31"/>
        <v>127631592</v>
      </c>
      <c r="C452" s="318">
        <f t="shared" si="32"/>
        <v>44469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">
      <c r="A453" s="81" t="str">
        <f t="shared" si="30"/>
        <v>ХЕРТИ АД</v>
      </c>
      <c r="B453" s="81" t="str">
        <f t="shared" si="31"/>
        <v>127631592</v>
      </c>
      <c r="C453" s="318">
        <f t="shared" si="32"/>
        <v>44469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">
      <c r="A454" s="81" t="str">
        <f t="shared" si="30"/>
        <v>ХЕРТИ АД</v>
      </c>
      <c r="B454" s="81" t="str">
        <f t="shared" si="31"/>
        <v>127631592</v>
      </c>
      <c r="C454" s="318">
        <f t="shared" si="32"/>
        <v>44469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">
      <c r="A455" s="81" t="str">
        <f t="shared" si="30"/>
        <v>ХЕРТИ АД</v>
      </c>
      <c r="B455" s="81" t="str">
        <f t="shared" si="31"/>
        <v>127631592</v>
      </c>
      <c r="C455" s="318">
        <f t="shared" si="32"/>
        <v>44469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">
      <c r="A456" s="81" t="str">
        <f t="shared" si="30"/>
        <v>ХЕРТИ АД</v>
      </c>
      <c r="B456" s="81" t="str">
        <f t="shared" si="31"/>
        <v>127631592</v>
      </c>
      <c r="C456" s="318">
        <f t="shared" si="32"/>
        <v>44469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0</v>
      </c>
    </row>
    <row r="457" spans="1:8" ht="15">
      <c r="A457" s="81" t="str">
        <f t="shared" si="30"/>
        <v>ХЕРТИ АД</v>
      </c>
      <c r="B457" s="81" t="str">
        <f t="shared" si="31"/>
        <v>127631592</v>
      </c>
      <c r="C457" s="318">
        <f t="shared" si="32"/>
        <v>44469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">
      <c r="A458" s="81" t="str">
        <f t="shared" si="30"/>
        <v>ХЕРТИ АД</v>
      </c>
      <c r="B458" s="81" t="str">
        <f t="shared" si="31"/>
        <v>127631592</v>
      </c>
      <c r="C458" s="318">
        <f t="shared" si="32"/>
        <v>44469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">
      <c r="A459" s="81" t="str">
        <f t="shared" si="30"/>
        <v>ХЕРТИ АД</v>
      </c>
      <c r="B459" s="81" t="str">
        <f t="shared" si="31"/>
        <v>127631592</v>
      </c>
      <c r="C459" s="318">
        <f t="shared" si="32"/>
        <v>44469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0</v>
      </c>
    </row>
    <row r="460" spans="3:6" s="260" customFormat="1" ht="15">
      <c r="C460" s="317"/>
      <c r="F460" s="263" t="s">
        <v>545</v>
      </c>
    </row>
    <row r="461" spans="3:6" s="260" customFormat="1" ht="15">
      <c r="C461" s="317"/>
      <c r="F461" s="263" t="s">
        <v>542</v>
      </c>
    </row>
    <row r="462" spans="3:6" s="260" customFormat="1" ht="15">
      <c r="C462" s="317"/>
      <c r="F462" s="263" t="s">
        <v>543</v>
      </c>
    </row>
    <row r="463" spans="3:6" s="260" customFormat="1" ht="1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I_Petrov</cp:lastModifiedBy>
  <cp:lastPrinted>2016-09-14T10:20:26Z</cp:lastPrinted>
  <dcterms:created xsi:type="dcterms:W3CDTF">2006-09-16T00:00:00Z</dcterms:created>
  <dcterms:modified xsi:type="dcterms:W3CDTF">2021-11-23T14:11:35Z</dcterms:modified>
  <cp:category/>
  <cp:version/>
  <cp:contentType/>
  <cp:contentStatus/>
</cp:coreProperties>
</file>