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<sst xmlns="http://schemas.openxmlformats.org/spreadsheetml/2006/main" count="4321" uniqueCount="1002">
  <si>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</si>
  <si>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</si>
  <si>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</si>
  <si>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</si>
  <si>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</si>
  <si>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</si>
  <si>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</si>
  <si>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</si>
  <si>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</si>
  <si>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</si>
  <si>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</si>
  <si>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</si>
  <si>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</si>
  <si>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</si>
  <si>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</si>
  <si>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</si>
  <si>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</si>
  <si>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</si>
  <si>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</si>
  <si>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</si>
  <si>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</si>
  <si>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</si>
  <si>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</si>
  <si>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</si>
  <si>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</si>
  <si>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</si>
  <si>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</si>
  <si>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</si>
  <si>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</si>
  <si>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</si>
  <si>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</si>
  <si>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</si>
  <si>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</si>
  <si>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</si>
  <si>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</si>
  <si>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</si>
  <si>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</si>
  <si>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</si>
  <si>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</si>
  <si>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</si>
  <si>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</si>
  <si>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</si>
  <si>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</si>
  <si>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</si>
  <si>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</si>
  <si>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</si>
  <si>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</si>
  <si>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</si>
  <si>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</si>
  <si>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</si>
  <si>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</si>
  <si>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</si>
  <si>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</si>
  <si>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</si>
  <si>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</si>
  <si>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</si>
  <si>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</si>
  <si>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</si>
  <si>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</si>
  <si>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</si>
  <si>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</si>
  <si>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</si>
  <si>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</si>
  <si>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</si>
  <si>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</si>
  <si>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</si>
  <si>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</si>
  <si>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</si>
  <si>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</si>
  <si>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</si>
  <si>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</si>
  <si>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</si>
  <si>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</si>
  <si>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</si>
  <si>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</si>
  <si>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</si>
  <si>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</si>
  <si>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</si>
  <si>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</si>
  <si>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</si>
  <si>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</si>
  <si>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</si>
  <si>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</si>
  <si>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</si>
  <si>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</si>
  <si>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</si>
  <si>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</si>
  <si>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</si>
  <si>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</si>
  <si>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</si>
  <si>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</si>
  <si>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</si>
  <si>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</si>
  <si>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</si>
  <si>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</si>
  <si>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</si>
  <si>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</si>
  <si>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</si>
  <si>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</si>
  <si>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</si>
  <si>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</si>
  <si>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</si>
  <si>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</si>
  <si>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</si>
  <si>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</si>
  <si>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</si>
  <si>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</si>
  <si>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</si>
  <si>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</si>
  <si>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</si>
  <si>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</si>
  <si>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</si>
  <si>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</si>
  <si>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</si>
  <si>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</si>
  <si>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</si>
  <si>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</si>
  <si>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</si>
  <si>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</si>
  <si>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</si>
  <si>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</si>
  <si>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</si>
  <si>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</si>
  <si>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</si>
  <si>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</si>
  <si>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</si>
  <si>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</si>
  <si>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</si>
  <si>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</si>
  <si>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</si>
  <si>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</si>
  <si>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</si>
  <si>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</si>
  <si>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</si>
  <si>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</si>
  <si>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</si>
  <si>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</si>
  <si>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</si>
  <si>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</si>
  <si>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</si>
  <si>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</si>
  <si>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</si>
  <si>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</si>
  <si>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</si>
  <si>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</si>
  <si>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</si>
  <si>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</si>
  <si>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</si>
  <si>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</si>
  <si>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</si>
  <si>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</si>
  <si>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</si>
  <si>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</si>
  <si>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</si>
  <si>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</si>
  <si>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</si>
  <si>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</si>
  <si>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</si>
  <si>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</si>
  <si>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</si>
  <si>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</si>
  <si>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</si>
  <si>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</si>
  <si>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</si>
  <si>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</si>
  <si>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</si>
  <si>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</si>
  <si>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</si>
  <si>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</si>
  <si>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</si>
  <si>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</si>
  <si>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</si>
  <si>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</si>
  <si>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</si>
  <si>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</si>
  <si>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</si>
  <si>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</si>
  <si>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</si>
  <si>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</si>
  <si>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</si>
  <si>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</si>
  <si>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</si>
  <si>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</si>
  <si>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</si>
  <si>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</si>
  <si>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</si>
  <si>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</si>
  <si>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</si>
  <si>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</si>
  <si>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</si>
  <si>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</si>
  <si>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</si>
  <si>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</si>
  <si>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</si>
  <si>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</si>
  <si>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</si>
  <si>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</si>
  <si>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</si>
  <si>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</si>
  <si>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</si>
  <si>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</si>
  <si>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</si>
  <si>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</si>
  <si>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</si>
  <si>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</si>
  <si>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</si>
  <si>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</si>
  <si>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</si>
  <si>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</si>
  <si>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</si>
  <si>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</si>
  <si>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</si>
  <si>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</si>
  <si>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</si>
  <si>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</si>
  <si>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</si>
  <si>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</si>
  <si>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</si>
  <si>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</si>
  <si>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</si>
  <si>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</si>
  <si>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</si>
  <si>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</si>
  <si>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</si>
  <si>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</si>
  <si>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</si>
  <si>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</si>
  <si>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</si>
  <si>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</si>
  <si>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</si>
  <si>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</si>
  <si>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</si>
  <si>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</si>
  <si>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</si>
  <si>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</si>
  <si>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</si>
  <si>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</si>
  <si>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</si>
  <si>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</si>
  <si>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</si>
  <si>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</si>
  <si>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</si>
  <si>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</si>
  <si>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</si>
  <si>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</si>
  <si>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</si>
  <si>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</si>
  <si>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</si>
  <si>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</si>
  <si>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</si>
  <si>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</si>
  <si>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</si>
  <si>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</si>
  <si>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</si>
  <si>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</si>
  <si>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</si>
  <si>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</si>
  <si>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</si>
  <si>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</si>
  <si>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</si>
  <si>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</si>
  <si>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</si>
  <si>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</si>
  <si>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</si>
  <si>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</si>
  <si>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</si>
  <si>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</si>
  <si>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</si>
  <si>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</si>
  <si>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</si>
  <si>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</si>
  <si>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</si>
  <si>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</si>
  <si>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</si>
  <si>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</si>
  <si>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</si>
  <si>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</si>
  <si>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</si>
  <si>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</si>
  <si>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</si>
  <si>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</si>
  <si>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</si>
  <si>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</si>
  <si>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</si>
  <si>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</si>
  <si>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</si>
  <si>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</si>
  <si>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</si>
  <si>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</si>
  <si>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</si>
  <si>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</si>
  <si>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</si>
  <si>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</si>
  <si>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</si>
  <si>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</si>
  <si>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</si>
  <si>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</si>
  <si>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</si>
  <si>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</si>
  <si>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</si>
  <si>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</si>
  <si>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</si>
  <si>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</si>
  <si>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</si>
  <si>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</si>
  <si>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</si>
  <si>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</si>
  <si>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</si>
  <si>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</si>
  <si>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</si>
  <si>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</si>
  <si>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</si>
  <si>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</si>
  <si>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</si>
  <si>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</si>
  <si>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</si>
  <si>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</si>
  <si>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</si>
  <si>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</si>
  <si>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</si>
  <si>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</si>
  <si>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</si>
  <si>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</si>
  <si>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</si>
  <si>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</si>
  <si>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</si>
  <si>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</si>
  <si>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</si>
  <si>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</si>
  <si>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</si>
  <si>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</si>
  <si>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</si>
  <si>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</si>
  <si>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</si>
  <si>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</si>
  <si>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</si>
  <si>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</si>
  <si>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</si>
  <si>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</si>
  <si>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</si>
  <si>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</si>
  <si>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</si>
  <si>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</si>
  <si>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</si>
  <si>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</si>
  <si>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</si>
  <si>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</si>
  <si>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</si>
  <si>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</si>
  <si>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</si>
  <si>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</si>
  <si>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</si>
  <si>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</si>
  <si>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</si>
  <si>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</si>
  <si>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</si>
  <si>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</si>
  <si>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</si>
  <si>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</si>
  <si>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</si>
  <si>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</si>
  <si>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</si>
  <si>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</si>
  <si>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</si>
  <si>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</si>
  <si>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</si>
  <si>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</si>
  <si>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</si>
  <si>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</si>
  <si>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</si>
  <si>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</si>
  <si>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</si>
  <si>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</si>
  <si>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</si>
  <si>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</si>
  <si>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</si>
  <si>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</si>
  <si>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</si>
  <si>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</si>
  <si>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</si>
  <si>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</si>
  <si>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</si>
  <si>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</si>
  <si>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</si>
  <si>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</si>
  <si>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</si>
  <si>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</si>
  <si>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</si>
  <si>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</si>
  <si>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</si>
  <si>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</si>
  <si>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</si>
  <si>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</si>
  <si>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</si>
  <si>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</si>
  <si>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</si>
  <si>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</si>
  <si>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</si>
  <si>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</si>
  <si>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</si>
  <si>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</si>
  <si>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</si>
  <si>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</si>
  <si>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</si>
  <si>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</si>
  <si>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</si>
  <si>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</si>
  <si>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</si>
  <si>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</si>
  <si>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</si>
  <si>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</si>
  <si>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</si>
  <si>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</si>
  <si>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</si>
  <si>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</si>
  <si>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</si>
  <si>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</si>
  <si>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</si>
  <si>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</si>
  <si>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</si>
  <si>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</si>
  <si>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</si>
  <si>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</si>
  <si>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</si>
  <si>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</si>
  <si>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</si>
  <si>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</si>
  <si>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</si>
  <si>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</si>
  <si>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</si>
  <si>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</si>
  <si>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</si>
  <si>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</si>
  <si>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</si>
  <si>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</si>
  <si>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</si>
  <si>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</si>
  <si>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</si>
  <si>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</si>
  <si>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</si>
  <si>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</si>
  <si>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</si>
  <si>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</si>
  <si>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</si>
  <si>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</si>
  <si>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</si>
  <si>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</si>
  <si>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</si>
  <si>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</si>
  <si>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</si>
  <si>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</si>
  <si>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</si>
  <si>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</si>
  <si>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</si>
  <si>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</si>
  <si>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</si>
  <si>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</si>
  <si>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</si>
  <si>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</si>
  <si>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</si>
  <si>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</si>
  <si>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</si>
  <si>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</si>
  <si>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</si>
  <si>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</si>
  <si>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</si>
  <si>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</si>
  <si>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</si>
  <si>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</si>
  <si>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</si>
  <si>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</si>
  <si>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</si>
  <si>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</si>
  <si>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</si>
  <si>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</si>
  <si>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</si>
  <si>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</si>
  <si>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</si>
  <si>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</si>
  <si>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</si>
  <si>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</si>
  <si>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</si>
  <si>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</si>
  <si>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</si>
  <si>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</si>
  <si>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</si>
  <si>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</si>
  <si>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</si>
  <si>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</si>
  <si>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</si>
  <si>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</si>
  <si>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</si>
  <si>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</si>
  <si>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</si>
  <si>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</si>
  <si>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</si>
  <si>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</si>
  <si>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</si>
  <si>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</si>
  <si>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</si>
  <si>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</si>
  <si>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</si>
  <si>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</si>
  <si>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</si>
  <si>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</si>
  <si>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</si>
  <si>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</si>
  <si>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</si>
  <si>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</si>
  <si>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</si>
  <si>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</si>
  <si>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</si>
  <si>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</si>
  <si>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</si>
  <si>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</si>
  <si>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</si>
  <si>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</si>
  <si>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</si>
  <si>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</si>
  <si>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</si>
  <si>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</si>
  <si>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</si>
  <si>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</si>
  <si>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</si>
  <si>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</si>
  <si>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</si>
  <si>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</si>
  <si>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</si>
  <si>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</si>
  <si>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</si>
  <si>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</si>
  <si>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</si>
  <si>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</si>
  <si>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</si>
  <si>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</si>
  <si>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</si>
  <si>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</si>
  <si>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</si>
  <si>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</si>
  <si>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</si>
  <si>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</si>
  <si>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</si>
  <si>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</si>
  <si>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</si>
  <si>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</si>
  <si>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</si>
  <si>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</si>
  <si>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</si>
  <si>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</si>
  <si>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</si>
  <si>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</si>
  <si>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</si>
  <si>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</si>
  <si>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</si>
  <si>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</si>
  <si>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</si>
  <si>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</si>
  <si>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</si>
  <si>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</si>
  <si>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</si>
  <si>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</si>
  <si>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</si>
  <si>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</si>
  <si>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</si>
  <si>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</si>
  <si>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</si>
  <si>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</si>
  <si>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</si>
  <si>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</si>
  <si>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</si>
  <si>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</si>
  <si>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</si>
  <si>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</si>
  <si>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</si>
  <si>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</si>
  <si>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</si>
  <si>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</si>
  <si>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</si>
  <si>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</si>
  <si>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</si>
  <si>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</si>
  <si>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</si>
  <si>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</si>
  <si>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</si>
  <si>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</si>
  <si>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</si>
  <si>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</si>
  <si>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</si>
  <si>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</si>
  <si>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</si>
  <si>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</si>
  <si>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</si>
  <si>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</si>
  <si>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</si>
  <si>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</si>
  <si>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</si>
  <si>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</si>
  <si>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</si>
  <si>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</si>
  <si>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</si>
  <si>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</si>
  <si>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</si>
  <si>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</si>
  <si>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</si>
  <si>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</si>
  <si>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</si>
  <si>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</si>
  <si>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</si>
  <si>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</si>
  <si>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</si>
  <si>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</si>
  <si>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</si>
  <si>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</si>
  <si>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</si>
  <si>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</si>
  <si>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</si>
  <si>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</si>
  <si>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</si>
  <si>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</si>
  <si>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</si>
  <si>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</si>
  <si>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</si>
  <si>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</si>
  <si>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</si>
  <si>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</si>
  <si>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</si>
  <si>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</si>
  <si>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</si>
  <si>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</si>
  <si>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</si>
  <si>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</si>
  <si>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</si>
  <si>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</si>
  <si>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</si>
  <si>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</si>
  <si>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</si>
  <si>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</si>
  <si>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</si>
  <si>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</si>
  <si>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</si>
  <si>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</si>
  <si>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</si>
  <si>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</si>
  <si>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</si>
  <si>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</si>
  <si>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</si>
  <si>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</si>
  <si>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</si>
  <si>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</si>
  <si>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</si>
  <si>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</si>
  <si>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</si>
  <si>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</si>
  <si>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</si>
  <si>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</si>
  <si>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</si>
  <si>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</si>
  <si>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</si>
  <si>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</si>
  <si>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</si>
  <si>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</si>
  <si>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</si>
  <si>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</si>
  <si>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</si>
  <si>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</si>
  <si>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</si>
  <si>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</si>
  <si>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</si>
  <si>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</si>
  <si>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</si>
  <si>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</si>
  <si>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</si>
  <si>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</si>
  <si>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</si>
  <si>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</si>
  <si>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</si>
  <si>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</si>
  <si>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</si>
  <si>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</si>
  <si>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</si>
  <si>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</si>
  <si>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</si>
  <si>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</si>
  <si>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</si>
  <si>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</si>
  <si>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</si>
  <si>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</si>
  <si>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</si>
  <si>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</si>
  <si>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</si>
  <si>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</si>
  <si>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</si>
  <si>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</si>
  <si>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</si>
  <si>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</si>
  <si>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</si>
  <si>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</si>
  <si>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</si>
  <si>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</si>
  <si>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</si>
  <si>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</si>
  <si>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</si>
  <si>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</si>
  <si>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</si>
  <si>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</si>
  <si>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</si>
  <si>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</si>
  <si>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</si>
  <si>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</si>
  <si>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</si>
  <si>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</si>
  <si>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</si>
  <si>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</si>
  <si>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</si>
  <si>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</si>
  <si>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</si>
  <si>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</si>
  <si>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</si>
  <si>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</si>
  <si>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</si>
  <si>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</si>
  <si>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</si>
  <si>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</si>
  <si>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</si>
  <si>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</si>
  <si>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</si>
  <si>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</si>
  <si>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</si>
  <si>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</si>
  <si>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</si>
  <si>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</si>
  <si>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</si>
  <si>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</si>
  <si>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</si>
  <si>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</si>
  <si>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</si>
  <si>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</si>
  <si>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</si>
  <si>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</si>
  <si>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</si>
  <si>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</si>
  <si>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</si>
  <si>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</si>
  <si>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</si>
  <si>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</si>
  <si>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</si>
  <si>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</si>
  <si>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</si>
  <si>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</si>
  <si>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</si>
  <si>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</si>
  <si>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</si>
  <si>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</si>
  <si>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</si>
  <si>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</si>
  <si>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</si>
  <si>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</si>
  <si>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</si>
  <si>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</si>
  <si>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</si>
  <si>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</si>
  <si>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</si>
  <si>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</si>
  <si>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</si>
  <si>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</si>
  <si>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</si>
  <si>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</si>
  <si>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</si>
  <si>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</si>
  <si>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</si>
  <si>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</si>
  <si>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</si>
  <si>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</si>
  <si>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</si>
  <si>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</si>
  <si>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</si>
  <si>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</si>
  <si>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</si>
  <si>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</si>
  <si>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</si>
  <si>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</si>
  <si>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</si>
  <si>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</si>
  <si>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</si>
  <si>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</si>
  <si>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</si>
  <si>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</si>
  <si>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</si>
  <si>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</si>
  <si>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</si>
  <si>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</si>
  <si>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</si>
  <si>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</si>
  <si>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</si>
  <si>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</si>
  <si>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</si>
  <si>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</si>
  <si>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</si>
  <si>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</si>
  <si>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</si>
  <si>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</si>
  <si>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</si>
  <si>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</si>
  <si>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</si>
  <si>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</si>
  <si>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</si>
  <si>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</si>
  <si>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</si>
  <si>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</si>
  <si>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</si>
  <si>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</si>
  <si>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</si>
  <si>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</si>
  <si>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</si>
  <si>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</si>
  <si>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</si>
  <si>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</si>
  <si>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</si>
  <si>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</si>
  <si>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</si>
  <si>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</si>
  <si>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</si>
  <si>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</si>
  <si>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</si>
  <si>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</si>
  <si>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</si>
  <si>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</si>
  <si>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</si>
  <si>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</si>
  <si>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</si>
  <si>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</si>
  <si>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</si>
  <si>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</si>
  <si>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</si>
  <si>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</si>
  <si>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</si>
  <si>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</si>
  <si>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</si>
  <si>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</si>
  <si>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</si>
  <si>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</si>
  <si>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</si>
  <si>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</si>
  <si>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</si>
  <si>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</si>
  <si>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</si>
  <si>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</si>
  <si>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</si>
  <si>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</si>
  <si>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</si>
  <si>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</si>
  <si>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</si>
  <si>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</si>
  <si>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</si>
  <si>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</si>
  <si>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</si>
  <si>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</si>
  <si>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</si>
  <si>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</si>
  <si>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</si>
  <si>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</si>
  <si>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</si>
  <si>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</si>
  <si>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</si>
  <si>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</si>
  <si>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</si>
  <si>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</si>
  <si>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</si>
  <si>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</si>
  <si>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</si>
  <si>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</si>
  <si>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</si>
  <si>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</si>
  <si>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</si>
  <si>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</si>
  <si>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</si>
  <si>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</si>
  <si>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</si>
  <si>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</si>
  <si>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</si>
  <si>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</si>
  <si>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</si>
  <si>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</si>
  <si>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</si>
  <si>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</si>
  <si>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</si>
  <si>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</si>
  <si>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</si>
  <si>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</si>
  <si>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</si>
  <si>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</si>
  <si>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</si>
  <si>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</si>
  <si>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</si>
  <si>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</si>
  <si>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</si>
  <si>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</si>
  <si>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</si>
  <si>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</si>
  <si>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</si>
  <si>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</si>
  <si>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</si>
  <si>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</si>
  <si>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</si>
  <si>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</si>
  <si>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</si>
  <si>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</si>
  <si>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</si>
  <si>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</si>
  <si>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</si>
  <si>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</si>
  <si>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</si>
  <si>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</si>
  <si>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</si>
  <si>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</si>
  <si>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</si>
  <si>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</si>
  <si>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</si>
  <si>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</si>
  <si>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</si>
  <si>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</si>
  <si>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</si>
  <si>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</si>
  <si>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</si>
  <si>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</si>
  <si>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</si>
  <si>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</si>
  <si>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</si>
  <si>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</si>
  <si>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</si>
  <si>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</si>
  <si>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</si>
  <si>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</si>
  <si>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</si>
  <si>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</si>
  <si>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</si>
  <si>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</si>
  <si>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</si>
  <si>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</si>
  <si>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</si>
  <si>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</si>
  <si>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</si>
  <si>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</si>
  <si>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</si>
  <si>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</si>
  <si>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</si>
  <si>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</si>
  <si>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</si>
  <si>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</si>
  <si>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</si>
  <si>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</si>
  <si>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</si>
  <si>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</si>
  <si>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</si>
  <si>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</si>
  <si>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</si>
  <si>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</si>
  <si>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</si>
  <si>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</si>
  <si>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</si>
  <si>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</si>
  <si>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</si>
  <si>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</si>
  <si>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</si>
  <si>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</si>
  <si>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</si>
  <si>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</si>
  <si>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</si>
  <si>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</si>
  <si>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</si>
  <si>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</si>
  <si>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</si>
  <si>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</si>
  <si>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</si>
  <si>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</si>
  <si>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</si>
  <si>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</si>
  <si>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</si>
  <si>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</si>
  <si>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</si>
  <si>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</si>
  <si>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</si>
  <si>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</si>
  <si>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</si>
  <si>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</si>
  <si>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</si>
  <si>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</si>
  <si>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</si>
  <si>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</si>
  <si>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Болкан енд Сий Пропъртис АДСИЦ</t>
  </si>
  <si>
    <t>175161352</t>
  </si>
  <si>
    <t>Людмила Даскалова</t>
  </si>
  <si>
    <t>Изпълнителен директор</t>
  </si>
  <si>
    <t>гр. Варна, ул.Генерал Колев № 14, вх. Б, ет.1, ап. 4</t>
  </si>
  <si>
    <t>052/603-830</t>
  </si>
  <si>
    <t>052/603-828</t>
  </si>
  <si>
    <t>info@bsproperties.eu</t>
  </si>
  <si>
    <t>www.bsproperties.eu</t>
  </si>
  <si>
    <t>www.infostock.bg</t>
  </si>
  <si>
    <t>Енчо Дончев</t>
  </si>
  <si>
    <t>Счетоводител</t>
  </si>
  <si>
    <t>ПРОДЖЕКТ ПРОПЪРТИ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</si>
</sst>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45016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45040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975</v>
      </c>
      <c r="B11" s="578">
        <v>45040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107177</v>
      </c>
      <c r="D6" s="675">
        <f aca="true" t="shared" si="0" ref="D6:D15">C6-E6</f>
        <v>0</v>
      </c>
      <c r="E6" s="674">
        <f>'1-Баланс'!G95</f>
        <v>107177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55831</v>
      </c>
      <c r="D7" s="675">
        <f t="shared" si="0"/>
        <v>48906</v>
      </c>
      <c r="E7" s="674">
        <f>'1-Баланс'!G18</f>
        <v>6925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-397</v>
      </c>
      <c r="D8" s="675">
        <f t="shared" si="0"/>
        <v>0</v>
      </c>
      <c r="E8" s="674">
        <f>ABS('2-Отчет за доходите'!C44)-ABS('2-Отчет за доходите'!G44)</f>
        <v>-397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75</v>
      </c>
      <c r="D9" s="675">
        <f t="shared" si="0"/>
        <v>0</v>
      </c>
      <c r="E9" s="674">
        <f>'3-Отчет за паричния поток'!C45</f>
        <v>75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129</v>
      </c>
      <c r="D10" s="675">
        <f t="shared" si="0"/>
        <v>0</v>
      </c>
      <c r="E10" s="674">
        <f>'3-Отчет за паричния поток'!C46</f>
        <v>129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55831</v>
      </c>
      <c r="D11" s="675">
        <f t="shared" si="0"/>
        <v>0</v>
      </c>
      <c r="E11" s="674">
        <f>'4-Отчет за собствения капитал'!L34</f>
        <v>55831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9704</v>
      </c>
      <c r="D12" s="675">
        <f t="shared" si="0"/>
        <v>0</v>
      </c>
      <c r="E12" s="674">
        <f>'Справка 5'!C27+'Справка 5'!C97</f>
        <v>9704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-1.1278409090909092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-0.007110744926653651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-0.007731858372609356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-0.0037041529432620805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0.4699599465954606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10.706832716257152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10.706832716257152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0.04341972399865365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0.04341972399865365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0.0053607054200995995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0.0032842867406253206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0.464224708749976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0.9196682846447314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0.47907666756860146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563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0.010084003510594472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1.6704545454545454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87.32312925170068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404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35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3215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62448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9704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9704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9704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75367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20156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11525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31681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128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129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31810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107177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4709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4709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44856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4447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9162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-397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4050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55831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8398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39977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48375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48375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852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1627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371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75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2971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2971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107177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25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73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169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563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580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749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749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749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308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352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352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397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352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397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397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397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-79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1395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1403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-1247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-1037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-268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-57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-312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54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75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129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129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4627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4627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82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4709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4709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9162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9162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9162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9162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-397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-5112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-5112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56146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56146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-397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82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55831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55831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88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540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3923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62448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6'!D30</f>
        <v>9624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6'!D31</f>
        <v>9624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6'!D41</f>
        <v>9624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6'!D43</f>
        <v>75995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6'!E30</f>
        <v>80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6'!E31</f>
        <v>80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6'!E41</f>
        <v>80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6'!E43</f>
        <v>87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88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540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526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3930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62448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6'!G30</f>
        <v>9704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6'!G31</f>
        <v>9704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6'!G41</f>
        <v>9704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6'!G43</f>
        <v>76082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88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540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526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3930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62448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6'!J30</f>
        <v>9704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6'!J31</f>
        <v>9704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6'!J41</f>
        <v>9704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6'!J43</f>
        <v>76082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131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471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690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6'!K43</f>
        <v>690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20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25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6'!L43</f>
        <v>25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88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136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491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715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6'!N43</f>
        <v>715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88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136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491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715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6'!Q43</f>
        <v>715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404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35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3215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62448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6'!R30</f>
        <v>9704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6'!R31</f>
        <v>9704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6'!R41</f>
        <v>9704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6'!R43</f>
        <v>75367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20156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11525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11525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31681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31681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20156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11525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11525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31681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31681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8398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8398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39977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48375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852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852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1627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1627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362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75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75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2971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51346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852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852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1627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1627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362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75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75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2971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2971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8398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8398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39977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48375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48375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9704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9704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9704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9704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58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404</v>
      </c>
      <c r="D15" s="197">
        <v>416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35</v>
      </c>
      <c r="D19" s="197">
        <v>48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3215</v>
      </c>
      <c r="D20" s="598">
        <f>SUM(D12:D19)</f>
        <v>3240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62448</v>
      </c>
      <c r="D21" s="477">
        <v>62448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4709</v>
      </c>
      <c r="H22" s="614">
        <f>SUM(H23:H25)</f>
        <v>4709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4709</v>
      </c>
      <c r="H25" s="196">
        <v>4709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44856</v>
      </c>
      <c r="H26" s="598">
        <f>H20+H21+H22</f>
        <v>44856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4447</v>
      </c>
      <c r="H28" s="596">
        <f>SUM(H29:H31)</f>
        <v>1611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9162</v>
      </c>
      <c r="H29" s="196">
        <v>6326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6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2836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-397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4050</v>
      </c>
      <c r="H34" s="598">
        <f>H28+H32+H33</f>
        <v>4447</v>
      </c>
    </row>
    <row r="35" spans="1:8" ht="15.75">
      <c r="A35" s="89" t="s">
        <v>106</v>
      </c>
      <c r="B35" s="94" t="s">
        <v>107</v>
      </c>
      <c r="C35" s="595">
        <f>SUM(C36:C39)</f>
        <v>9704</v>
      </c>
      <c r="D35" s="596">
        <f>SUM(D36:D39)</f>
        <v>9624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9704</v>
      </c>
      <c r="D36" s="196">
        <v>9624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55831</v>
      </c>
      <c r="H37" s="600">
        <f>H26+H18+H34</f>
        <v>56228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8398</v>
      </c>
      <c r="H45" s="196">
        <v>8398</v>
      </c>
    </row>
    <row r="46" spans="1:13" ht="15.75">
      <c r="A46" s="473" t="s">
        <v>137</v>
      </c>
      <c r="B46" s="96" t="s">
        <v>138</v>
      </c>
      <c r="C46" s="597">
        <f>C35+C40+C45</f>
        <v>9704</v>
      </c>
      <c r="D46" s="598">
        <f>D35+D40+D45</f>
        <v>9624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40000-23</f>
        <v>39977</v>
      </c>
      <c r="H48" s="196">
        <v>39977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48375</v>
      </c>
      <c r="H50" s="596">
        <f>SUM(H44:H49)</f>
        <v>48375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75367</v>
      </c>
      <c r="D56" s="602">
        <f>D20+D21+D22+D28+D33+D46+D52+D54+D55</f>
        <v>75312</v>
      </c>
      <c r="E56" s="100" t="s">
        <v>850</v>
      </c>
      <c r="F56" s="99" t="s">
        <v>172</v>
      </c>
      <c r="G56" s="599">
        <f>G50+G52+G53+G54+G55</f>
        <v>48375</v>
      </c>
      <c r="H56" s="600">
        <f>H50+H52+H53+H54+H55</f>
        <v>48375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852</v>
      </c>
      <c r="H59" s="196">
        <v>839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1627</v>
      </c>
      <c r="H60" s="196">
        <v>1401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371</v>
      </c>
      <c r="H61" s="596">
        <f>SUM(H62:H68)</f>
        <v>259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</v>
      </c>
      <c r="H62" s="196">
        <v>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102</v>
      </c>
      <c r="H64" s="196">
        <v>62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75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20156</v>
      </c>
      <c r="D69" s="197">
        <v>20371</v>
      </c>
      <c r="E69" s="201" t="s">
        <v>79</v>
      </c>
      <c r="F69" s="93" t="s">
        <v>216</v>
      </c>
      <c r="G69" s="197">
        <v>121</v>
      </c>
      <c r="H69" s="196">
        <v>121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2971</v>
      </c>
      <c r="H71" s="598">
        <f>H59+H60+H61+H69+H70</f>
        <v>2620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11525</v>
      </c>
      <c r="D75" s="197">
        <v>11462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31681</v>
      </c>
      <c r="D76" s="598">
        <f>SUM(D68:D75)</f>
        <v>31836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2971</v>
      </c>
      <c r="H79" s="600">
        <f>H71+H73+H75+H77</f>
        <v>2620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128</v>
      </c>
      <c r="D89" s="196">
        <v>74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129</v>
      </c>
      <c r="D92" s="598">
        <f>SUM(D88:D91)</f>
        <v>75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31810</v>
      </c>
      <c r="D94" s="602">
        <f>D65+D76+D85+D92+D93</f>
        <v>31911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107177</v>
      </c>
      <c r="D95" s="604">
        <f>D94+D56</f>
        <v>107223</v>
      </c>
      <c r="E95" s="229" t="s">
        <v>941</v>
      </c>
      <c r="F95" s="489" t="s">
        <v>268</v>
      </c>
      <c r="G95" s="603">
        <f>G37+G40+G56+G79</f>
        <v>107177</v>
      </c>
      <c r="H95" s="604">
        <f>H37+H40+H56+H79</f>
        <v>107223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45040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Енчо Дончев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6">
        <v>18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31</v>
      </c>
      <c r="D13" s="316">
        <v>82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25</v>
      </c>
      <c r="D14" s="316">
        <v>25</v>
      </c>
      <c r="E14" s="245" t="s">
        <v>285</v>
      </c>
      <c r="F14" s="240" t="s">
        <v>286</v>
      </c>
      <c r="G14" s="316">
        <v>44</v>
      </c>
      <c r="H14" s="317">
        <v>20</v>
      </c>
    </row>
    <row r="15" spans="1:8" ht="15.75">
      <c r="A15" s="194" t="s">
        <v>287</v>
      </c>
      <c r="B15" s="190" t="s">
        <v>288</v>
      </c>
      <c r="C15" s="316">
        <v>24</v>
      </c>
      <c r="D15" s="316">
        <v>17</v>
      </c>
      <c r="E15" s="245" t="s">
        <v>79</v>
      </c>
      <c r="F15" s="240" t="s">
        <v>289</v>
      </c>
      <c r="G15" s="316">
        <v>308</v>
      </c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6">
        <v>3</v>
      </c>
      <c r="E16" s="236" t="s">
        <v>52</v>
      </c>
      <c r="F16" s="264" t="s">
        <v>292</v>
      </c>
      <c r="G16" s="628">
        <f>SUM(G12:G15)</f>
        <v>352</v>
      </c>
      <c r="H16" s="629">
        <f>SUM(H12:H15)</f>
        <v>20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73</v>
      </c>
      <c r="D19" s="316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</v>
      </c>
      <c r="D20" s="316">
        <v>13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169</v>
      </c>
      <c r="D22" s="629">
        <f>SUM(D12:D18)+D19</f>
        <v>221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563</v>
      </c>
      <c r="D25" s="317">
        <v>330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580</v>
      </c>
      <c r="D29" s="629">
        <f>SUM(D25:D28)</f>
        <v>347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749</v>
      </c>
      <c r="D31" s="635">
        <f>D29+D22</f>
        <v>568</v>
      </c>
      <c r="E31" s="251" t="s">
        <v>824</v>
      </c>
      <c r="F31" s="266" t="s">
        <v>331</v>
      </c>
      <c r="G31" s="253">
        <f>G16+G18+G27</f>
        <v>352</v>
      </c>
      <c r="H31" s="254">
        <f>H16+H18+H27</f>
        <v>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397</v>
      </c>
      <c r="H33" s="629">
        <f>IF((D31-H31)&gt;0,D31-H31,0)</f>
        <v>548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749</v>
      </c>
      <c r="D36" s="637">
        <f>D31-D34+D35</f>
        <v>568</v>
      </c>
      <c r="E36" s="262" t="s">
        <v>346</v>
      </c>
      <c r="F36" s="256" t="s">
        <v>347</v>
      </c>
      <c r="G36" s="267">
        <f>G35-G34+G31</f>
        <v>352</v>
      </c>
      <c r="H36" s="268">
        <f>H35-H34+H31</f>
        <v>20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397</v>
      </c>
      <c r="H37" s="254">
        <f>IF((D36-H36)&gt;0,D36-H36,0)</f>
        <v>548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397</v>
      </c>
      <c r="H42" s="244">
        <f>IF(H37&gt;0,IF(D38+H37&lt;0,0,D38+H37),IF(D37-D38&lt;0,D38-D37,0))</f>
        <v>548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397</v>
      </c>
      <c r="H44" s="268">
        <f>IF(D42=0,IF(H42-H43&gt;0,H42-H43+D43,0),IF(D42-D43&lt;0,D43-D42+H43,0))</f>
        <v>548</v>
      </c>
    </row>
    <row r="45" spans="1:8" ht="16.5" thickBot="1">
      <c r="A45" s="270" t="s">
        <v>371</v>
      </c>
      <c r="B45" s="271" t="s">
        <v>372</v>
      </c>
      <c r="C45" s="630">
        <f>C36+C38+C42</f>
        <v>749</v>
      </c>
      <c r="D45" s="631">
        <f>D36+D38+D42</f>
        <v>568</v>
      </c>
      <c r="E45" s="270" t="s">
        <v>373</v>
      </c>
      <c r="F45" s="272" t="s">
        <v>374</v>
      </c>
      <c r="G45" s="630">
        <f>G42+G36</f>
        <v>749</v>
      </c>
      <c r="H45" s="631">
        <f>H42+H36</f>
        <v>568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45040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Енчо Дончев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</v>
      </c>
      <c r="D11" s="197">
        <v>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-79</v>
      </c>
      <c r="D12" s="197">
        <v>-131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7">
        <v>-20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7">
        <v>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1395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1403</v>
      </c>
      <c r="D21" s="659">
        <f>SUM(D11:D20)</f>
        <v>-79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-1247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210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-1037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22</v>
      </c>
      <c r="D37" s="197">
        <v>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-268</v>
      </c>
      <c r="D38" s="197">
        <v>-3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-57</v>
      </c>
      <c r="D40" s="197">
        <v>-126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-312</v>
      </c>
      <c r="D43" s="661">
        <f>SUM(D35:D42)</f>
        <v>-126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54</v>
      </c>
      <c r="D44" s="307">
        <f>D43+D33+D21</f>
        <v>-205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75</v>
      </c>
      <c r="D45" s="309">
        <v>392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129</v>
      </c>
      <c r="D46" s="311">
        <f>D45+D44</f>
        <v>187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129</v>
      </c>
      <c r="D47" s="298">
        <v>187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45040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Енчо Дончев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8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4627</v>
      </c>
      <c r="I13" s="584">
        <f>'1-Баланс'!H29+'1-Баланс'!H32</f>
        <v>9162</v>
      </c>
      <c r="J13" s="584">
        <f>'1-Баланс'!H30+'1-Баланс'!H33</f>
        <v>-4715</v>
      </c>
      <c r="K13" s="585"/>
      <c r="L13" s="584">
        <f>SUM(C13:K13)</f>
        <v>56146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4627</v>
      </c>
      <c r="I17" s="653">
        <f t="shared" si="2"/>
        <v>9162</v>
      </c>
      <c r="J17" s="653">
        <f t="shared" si="2"/>
        <v>-4715</v>
      </c>
      <c r="K17" s="653">
        <f t="shared" si="2"/>
        <v>0</v>
      </c>
      <c r="L17" s="584">
        <f t="shared" si="1"/>
        <v>56146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-397</v>
      </c>
      <c r="K18" s="585"/>
      <c r="L18" s="584">
        <f t="shared" si="1"/>
        <v>-397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82</v>
      </c>
      <c r="I30" s="316"/>
      <c r="J30" s="316"/>
      <c r="K30" s="316"/>
      <c r="L30" s="584">
        <f t="shared" si="1"/>
        <v>82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4709</v>
      </c>
      <c r="I31" s="653">
        <f t="shared" si="6"/>
        <v>9162</v>
      </c>
      <c r="J31" s="653">
        <f t="shared" si="6"/>
        <v>-5112</v>
      </c>
      <c r="K31" s="653">
        <f t="shared" si="6"/>
        <v>0</v>
      </c>
      <c r="L31" s="584">
        <f t="shared" si="1"/>
        <v>55831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4709</v>
      </c>
      <c r="I34" s="587">
        <f t="shared" si="7"/>
        <v>9162</v>
      </c>
      <c r="J34" s="587">
        <f t="shared" si="7"/>
        <v>-5112</v>
      </c>
      <c r="K34" s="587">
        <f t="shared" si="7"/>
        <v>0</v>
      </c>
      <c r="L34" s="651">
        <f t="shared" si="1"/>
        <v>55831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45040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Енчо Дончев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7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9704</v>
      </c>
      <c r="D12" s="92">
        <v>100</v>
      </c>
      <c r="E12" s="92"/>
      <c r="F12" s="469">
        <f>C12-E12</f>
        <v>9704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9704</v>
      </c>
      <c r="D27" s="472"/>
      <c r="E27" s="472">
        <f>SUM(E12:E26)</f>
        <v>0</v>
      </c>
      <c r="F27" s="472">
        <f>SUM(F12:F26)</f>
        <v>9704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9704</v>
      </c>
      <c r="D79" s="472"/>
      <c r="E79" s="472">
        <f>E78+E61+E44+E27</f>
        <v>0</v>
      </c>
      <c r="F79" s="472">
        <f>F78+F61+F44+F27</f>
        <v>9704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45040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Енчо Дончев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3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2776</v>
      </c>
      <c r="E11" s="328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88</v>
      </c>
      <c r="E13" s="328"/>
      <c r="F13" s="328"/>
      <c r="G13" s="329">
        <f t="shared" si="2"/>
        <v>88</v>
      </c>
      <c r="H13" s="328"/>
      <c r="I13" s="328"/>
      <c r="J13" s="329">
        <f t="shared" si="3"/>
        <v>88</v>
      </c>
      <c r="K13" s="328">
        <v>88</v>
      </c>
      <c r="L13" s="328"/>
      <c r="M13" s="328"/>
      <c r="N13" s="329">
        <f t="shared" si="4"/>
        <v>88</v>
      </c>
      <c r="O13" s="328"/>
      <c r="P13" s="328"/>
      <c r="Q13" s="329">
        <f t="shared" si="0"/>
        <v>88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540</v>
      </c>
      <c r="E14" s="328"/>
      <c r="F14" s="328"/>
      <c r="G14" s="329">
        <f t="shared" si="2"/>
        <v>540</v>
      </c>
      <c r="H14" s="328"/>
      <c r="I14" s="328"/>
      <c r="J14" s="329">
        <f t="shared" si="3"/>
        <v>540</v>
      </c>
      <c r="K14" s="328">
        <v>131</v>
      </c>
      <c r="L14" s="328">
        <v>5</v>
      </c>
      <c r="M14" s="328"/>
      <c r="N14" s="329">
        <f t="shared" si="4"/>
        <v>136</v>
      </c>
      <c r="O14" s="328"/>
      <c r="P14" s="328"/>
      <c r="Q14" s="329">
        <f t="shared" si="0"/>
        <v>136</v>
      </c>
      <c r="R14" s="340">
        <f t="shared" si="1"/>
        <v>404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>
        <v>7</v>
      </c>
      <c r="F18" s="328"/>
      <c r="G18" s="329">
        <f t="shared" si="2"/>
        <v>526</v>
      </c>
      <c r="H18" s="328"/>
      <c r="I18" s="328"/>
      <c r="J18" s="329">
        <f t="shared" si="3"/>
        <v>526</v>
      </c>
      <c r="K18" s="328">
        <v>471</v>
      </c>
      <c r="L18" s="328">
        <v>20</v>
      </c>
      <c r="M18" s="328"/>
      <c r="N18" s="329">
        <f t="shared" si="4"/>
        <v>491</v>
      </c>
      <c r="O18" s="328"/>
      <c r="P18" s="328"/>
      <c r="Q18" s="329">
        <f t="shared" si="0"/>
        <v>491</v>
      </c>
      <c r="R18" s="340">
        <f t="shared" si="1"/>
        <v>35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3923</v>
      </c>
      <c r="E19" s="330">
        <f>SUM(E11:E18)</f>
        <v>7</v>
      </c>
      <c r="F19" s="330">
        <f>SUM(F11:F18)</f>
        <v>0</v>
      </c>
      <c r="G19" s="329">
        <f t="shared" si="2"/>
        <v>3930</v>
      </c>
      <c r="H19" s="330">
        <f>SUM(H11:H18)</f>
        <v>0</v>
      </c>
      <c r="I19" s="330">
        <f>SUM(I11:I18)</f>
        <v>0</v>
      </c>
      <c r="J19" s="329">
        <f t="shared" si="3"/>
        <v>3930</v>
      </c>
      <c r="K19" s="330">
        <f>SUM(K11:K18)</f>
        <v>690</v>
      </c>
      <c r="L19" s="330">
        <f>SUM(L11:L18)</f>
        <v>25</v>
      </c>
      <c r="M19" s="330">
        <f>SUM(M11:M18)</f>
        <v>0</v>
      </c>
      <c r="N19" s="329">
        <f t="shared" si="4"/>
        <v>715</v>
      </c>
      <c r="O19" s="330">
        <f>SUM(O11:O18)</f>
        <v>0</v>
      </c>
      <c r="P19" s="330">
        <f>SUM(P11:P18)</f>
        <v>0</v>
      </c>
      <c r="Q19" s="329">
        <f t="shared" si="0"/>
        <v>715</v>
      </c>
      <c r="R19" s="340">
        <f t="shared" si="1"/>
        <v>3215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62448</v>
      </c>
      <c r="E20" s="328"/>
      <c r="F20" s="328"/>
      <c r="G20" s="329">
        <f t="shared" si="2"/>
        <v>62448</v>
      </c>
      <c r="H20" s="328"/>
      <c r="I20" s="328"/>
      <c r="J20" s="329">
        <f t="shared" si="3"/>
        <v>62448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62448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9624</v>
      </c>
      <c r="E30" s="335">
        <f aca="true" t="shared" si="6" ref="E30:P30">SUM(E31:E34)</f>
        <v>80</v>
      </c>
      <c r="F30" s="335">
        <f t="shared" si="6"/>
        <v>0</v>
      </c>
      <c r="G30" s="336">
        <f t="shared" si="2"/>
        <v>9704</v>
      </c>
      <c r="H30" s="335">
        <f t="shared" si="6"/>
        <v>0</v>
      </c>
      <c r="I30" s="335">
        <f t="shared" si="6"/>
        <v>0</v>
      </c>
      <c r="J30" s="336">
        <f t="shared" si="3"/>
        <v>9704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9704</v>
      </c>
    </row>
    <row r="31" spans="1:18" ht="15.75">
      <c r="A31" s="339"/>
      <c r="B31" s="321" t="s">
        <v>108</v>
      </c>
      <c r="C31" s="152" t="s">
        <v>563</v>
      </c>
      <c r="D31" s="328">
        <v>9624</v>
      </c>
      <c r="E31" s="328">
        <v>80</v>
      </c>
      <c r="F31" s="328"/>
      <c r="G31" s="329">
        <f t="shared" si="2"/>
        <v>9704</v>
      </c>
      <c r="H31" s="328"/>
      <c r="I31" s="328"/>
      <c r="J31" s="329">
        <f t="shared" si="3"/>
        <v>9704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9704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9624</v>
      </c>
      <c r="E41" s="330">
        <f aca="true" t="shared" si="10" ref="E41:P41">E30+E35+E40</f>
        <v>80</v>
      </c>
      <c r="F41" s="330">
        <f t="shared" si="10"/>
        <v>0</v>
      </c>
      <c r="G41" s="329">
        <f t="shared" si="2"/>
        <v>9704</v>
      </c>
      <c r="H41" s="330">
        <f t="shared" si="10"/>
        <v>0</v>
      </c>
      <c r="I41" s="330">
        <f t="shared" si="10"/>
        <v>0</v>
      </c>
      <c r="J41" s="329">
        <f t="shared" si="3"/>
        <v>9704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9704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75995</v>
      </c>
      <c r="E43" s="349">
        <f>E19+E20+E22+E28+E41+E42</f>
        <v>87</v>
      </c>
      <c r="F43" s="349">
        <f aca="true" t="shared" si="11" ref="F43:R43">F19+F20+F22+F28+F41+F42</f>
        <v>0</v>
      </c>
      <c r="G43" s="349">
        <f t="shared" si="11"/>
        <v>76082</v>
      </c>
      <c r="H43" s="349">
        <f t="shared" si="11"/>
        <v>0</v>
      </c>
      <c r="I43" s="349">
        <f t="shared" si="11"/>
        <v>0</v>
      </c>
      <c r="J43" s="349">
        <f t="shared" si="11"/>
        <v>76082</v>
      </c>
      <c r="K43" s="349">
        <f t="shared" si="11"/>
        <v>690</v>
      </c>
      <c r="L43" s="349">
        <f t="shared" si="11"/>
        <v>25</v>
      </c>
      <c r="M43" s="349">
        <f t="shared" si="11"/>
        <v>0</v>
      </c>
      <c r="N43" s="349">
        <f t="shared" si="11"/>
        <v>715</v>
      </c>
      <c r="O43" s="349">
        <f t="shared" si="11"/>
        <v>0</v>
      </c>
      <c r="P43" s="349">
        <f t="shared" si="11"/>
        <v>0</v>
      </c>
      <c r="Q43" s="349">
        <f t="shared" si="11"/>
        <v>715</v>
      </c>
      <c r="R43" s="350">
        <f t="shared" si="11"/>
        <v>75367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45040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Енчо Дончев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">
      <selection activeCell="C65" sqref="C6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20156</v>
      </c>
      <c r="D30" s="368">
        <f>C30</f>
        <v>20156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11525</v>
      </c>
      <c r="D40" s="362">
        <f>SUM(D41:D44)</f>
        <v>11525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11525</v>
      </c>
      <c r="D44" s="368">
        <f>C44</f>
        <v>11525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31681</v>
      </c>
      <c r="D45" s="438">
        <f>D26+D30+D31+D33+D32+D34+D35+D40</f>
        <v>31681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31681</v>
      </c>
      <c r="D46" s="444">
        <f>D45+D23+D21+D11</f>
        <v>31681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8398</v>
      </c>
      <c r="D58" s="138">
        <f>D59+D61</f>
        <v>0</v>
      </c>
      <c r="E58" s="136">
        <f t="shared" si="1"/>
        <v>8398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8398</v>
      </c>
      <c r="D59" s="197"/>
      <c r="E59" s="136">
        <f t="shared" si="1"/>
        <v>8398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39977</v>
      </c>
      <c r="D65" s="197"/>
      <c r="E65" s="136">
        <f t="shared" si="1"/>
        <v>39977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48375</v>
      </c>
      <c r="D68" s="435">
        <f>D54+D58+D63+D64+D65+D66</f>
        <v>0</v>
      </c>
      <c r="E68" s="436">
        <f t="shared" si="1"/>
        <v>48375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9</v>
      </c>
      <c r="D76" s="197">
        <f>C76</f>
        <v>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852</v>
      </c>
      <c r="D77" s="138">
        <f>D78+D80</f>
        <v>852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852</v>
      </c>
      <c r="D78" s="197">
        <f>C78</f>
        <v>852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1627</v>
      </c>
      <c r="D82" s="138">
        <f>SUM(D83:D86)</f>
        <v>1627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f>'1-Баланс'!G60</f>
        <v>1627</v>
      </c>
      <c r="D85" s="197">
        <f>C85</f>
        <v>1627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362</v>
      </c>
      <c r="D87" s="134">
        <f>SUM(D88:D92)+D96</f>
        <v>362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102</v>
      </c>
      <c r="D89" s="197">
        <f>C89</f>
        <v>102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6</v>
      </c>
      <c r="D91" s="197">
        <f>C91</f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75</v>
      </c>
      <c r="D92" s="138">
        <f>SUM(D93:D95)</f>
        <v>75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75</v>
      </c>
      <c r="D95" s="197">
        <f>C95</f>
        <v>75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121</v>
      </c>
      <c r="D97" s="197">
        <f>C97</f>
        <v>121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2971</v>
      </c>
      <c r="D98" s="433">
        <f>D87+D82+D77+D73+D97</f>
        <v>2971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51346</v>
      </c>
      <c r="D99" s="427">
        <f>D98+D70+D68</f>
        <v>2971</v>
      </c>
      <c r="E99" s="427">
        <f>E98+E70+E68</f>
        <v>48375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45040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Енчо Дончев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45040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Енчо Дончев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jure</cp:lastModifiedBy>
  <cp:lastPrinted>2021-12-10T13:26:48Z</cp:lastPrinted>
  <dcterms:created xsi:type="dcterms:W3CDTF">2006-09-16T00:00:00Z</dcterms:created>
  <dcterms:modified xsi:type="dcterms:W3CDTF">2023-05-02T09:39:18Z</dcterms:modified>
  <cp:category/>
  <cp:version/>
  <cp:contentType/>
  <cp:contentStatus/>
</cp:coreProperties>
</file>