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85" yWindow="195" windowWidth="14145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6'!$A$1:$X$56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<sst xmlns="http://schemas.openxmlformats.org/spreadsheetml/2006/main" count="4192" uniqueCount="975">
  <si>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</si>
  <si>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</si>
  <si>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</si>
  <si>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</si>
  <si>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</si>
  <si>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</si>
  <si>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</si>
  <si>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</si>
  <si>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</si>
  <si>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</si>
  <si>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</si>
  <si>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</si>
  <si>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</si>
  <si>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</si>
  <si>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</si>
  <si>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</si>
  <si>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</si>
  <si>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</si>
  <si>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</si>
  <si>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</si>
  <si>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</si>
  <si>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</si>
  <si>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</si>
  <si>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</si>
  <si>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</si>
  <si>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</si>
  <si>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</si>
  <si>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</si>
  <si>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</si>
  <si>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</si>
  <si>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</si>
  <si>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</si>
  <si>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</si>
  <si>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</si>
  <si>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</si>
  <si>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</si>
  <si>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</si>
  <si>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</si>
  <si>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</si>
  <si>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</si>
  <si>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</si>
  <si>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</si>
  <si>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</si>
  <si>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</si>
  <si>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</si>
  <si>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</si>
  <si>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</si>
  <si>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</si>
  <si>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</si>
  <si>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</si>
  <si>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</si>
  <si>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</si>
  <si>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</si>
  <si>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</si>
  <si>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</si>
  <si>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</si>
  <si>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</si>
  <si>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</si>
  <si>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</si>
  <si>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</si>
  <si>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</si>
  <si>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</si>
  <si>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</si>
  <si>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</si>
  <si>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</si>
  <si>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</si>
  <si>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</si>
  <si>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</si>
  <si>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</si>
  <si>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</si>
  <si>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</si>
  <si>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</si>
  <si>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</si>
  <si>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</si>
  <si>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</si>
  <si>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</si>
  <si>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</si>
  <si>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</si>
  <si>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</si>
  <si>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</si>
  <si>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</si>
  <si>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</si>
  <si>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</si>
  <si>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</si>
  <si>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</si>
  <si>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</si>
  <si>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</si>
  <si>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</si>
  <si>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</si>
  <si>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</si>
  <si>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</si>
  <si>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</si>
  <si>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</si>
  <si>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</si>
  <si>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</si>
  <si>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</si>
  <si>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</si>
  <si>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</si>
  <si>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</si>
  <si>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</si>
  <si>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</si>
  <si>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</si>
  <si>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</si>
  <si>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</si>
  <si>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</si>
  <si>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</si>
  <si>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</si>
  <si>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</si>
  <si>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</si>
  <si>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</si>
  <si>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</si>
  <si>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</si>
  <si>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</si>
  <si>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</si>
  <si>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</si>
  <si>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</si>
  <si>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</si>
  <si>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</si>
  <si>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</si>
  <si>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</si>
  <si>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</si>
  <si>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</si>
  <si>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</si>
  <si>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</si>
  <si>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</si>
  <si>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</si>
  <si>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</si>
  <si>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</si>
  <si>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</si>
  <si>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</si>
  <si>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</si>
  <si>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</si>
  <si>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</si>
  <si>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</si>
  <si>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</si>
  <si>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</si>
  <si>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</si>
  <si>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</si>
  <si>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</si>
  <si>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</si>
  <si>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</si>
  <si>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</si>
  <si>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</si>
  <si>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</si>
  <si>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</si>
  <si>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</si>
  <si>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</si>
  <si>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</si>
  <si>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</si>
  <si>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</si>
  <si>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</si>
  <si>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</si>
  <si>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</si>
  <si>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</si>
  <si>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</si>
  <si>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</si>
  <si>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</si>
  <si>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</si>
  <si>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</si>
  <si>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</si>
  <si>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</si>
  <si>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</si>
  <si>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</si>
  <si>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</si>
  <si>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</si>
  <si>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</si>
  <si>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</si>
  <si>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</si>
  <si>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</si>
  <si>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</si>
  <si>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</si>
  <si>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</si>
  <si>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</si>
  <si>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</si>
  <si>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</si>
  <si>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</si>
  <si>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</si>
  <si>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</si>
  <si>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</si>
  <si>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</si>
  <si>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</si>
  <si>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</si>
  <si>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</si>
  <si>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</si>
  <si>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</si>
  <si>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</si>
  <si>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</si>
  <si>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</si>
  <si>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</si>
  <si>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</si>
  <si>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</si>
  <si>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</si>
  <si>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</si>
  <si>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</si>
  <si>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</si>
  <si>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</si>
  <si>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</si>
  <si>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</si>
  <si>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</si>
  <si>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</si>
  <si>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</si>
  <si>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</si>
  <si>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</si>
  <si>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</si>
  <si>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</si>
  <si>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</si>
  <si>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</si>
  <si>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</si>
  <si>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</si>
  <si>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</si>
  <si>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</si>
  <si>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</si>
  <si>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</si>
  <si>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</si>
  <si>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</si>
  <si>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</si>
  <si>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</si>
  <si>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</si>
  <si>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</si>
  <si>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</si>
  <si>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</si>
  <si>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</si>
  <si>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</si>
  <si>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</si>
  <si>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</si>
  <si>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</si>
  <si>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</si>
  <si>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</si>
  <si>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</si>
  <si>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</si>
  <si>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</si>
  <si>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</si>
  <si>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</si>
  <si>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</si>
  <si>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</si>
  <si>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</si>
  <si>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</si>
  <si>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</si>
  <si>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</si>
  <si>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</si>
  <si>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</si>
  <si>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</si>
  <si>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</si>
  <si>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</si>
  <si>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</si>
  <si>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</si>
  <si>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</si>
  <si>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</si>
  <si>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</si>
  <si>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</si>
  <si>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</si>
  <si>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</si>
  <si>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</si>
  <si>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</si>
  <si>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</si>
  <si>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</si>
  <si>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</si>
  <si>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</si>
  <si>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</si>
  <si>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</si>
  <si>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</si>
  <si>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</si>
  <si>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</si>
  <si>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</si>
  <si>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</si>
  <si>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</si>
  <si>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</si>
  <si>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</si>
  <si>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</si>
  <si>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</si>
  <si>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</si>
  <si>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</si>
  <si>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</si>
  <si>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</si>
  <si>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</si>
  <si>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</si>
  <si>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</si>
  <si>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</si>
  <si>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</si>
  <si>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</si>
  <si>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</si>
  <si>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</si>
  <si>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</si>
  <si>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</si>
  <si>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</si>
  <si>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</si>
  <si>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</si>
  <si>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</si>
  <si>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</si>
  <si>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</si>
  <si>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</si>
  <si>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</si>
  <si>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</si>
  <si>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</si>
  <si>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</si>
  <si>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</si>
  <si>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</si>
  <si>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</si>
  <si>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</si>
  <si>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</si>
  <si>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</si>
  <si>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</si>
  <si>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</si>
  <si>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</si>
  <si>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</si>
  <si>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</si>
  <si>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</si>
  <si>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</si>
  <si>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</si>
  <si>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</si>
  <si>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</si>
  <si>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</si>
  <si>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</si>
  <si>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</si>
  <si>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</si>
  <si>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</si>
  <si>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</si>
  <si>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</si>
  <si>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</si>
  <si>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</si>
  <si>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</si>
  <si>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</si>
  <si>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</si>
  <si>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</si>
  <si>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</si>
  <si>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</si>
  <si>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</si>
  <si>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</si>
  <si>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</si>
  <si>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</si>
  <si>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</si>
  <si>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</si>
  <si>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</si>
  <si>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</si>
  <si>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</si>
  <si>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</si>
  <si>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</si>
  <si>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</si>
  <si>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</si>
  <si>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</si>
  <si>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</si>
  <si>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</si>
  <si>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</si>
  <si>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</si>
  <si>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</si>
  <si>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</si>
  <si>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</si>
  <si>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</si>
  <si>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</si>
  <si>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</si>
  <si>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</si>
  <si>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</si>
  <si>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</si>
  <si>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</si>
  <si>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</si>
  <si>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</si>
  <si>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</si>
  <si>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</si>
  <si>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</si>
  <si>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</si>
  <si>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</si>
  <si>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</si>
  <si>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</si>
  <si>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</si>
  <si>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</si>
  <si>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</si>
  <si>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</si>
  <si>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</si>
  <si>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</si>
  <si>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</si>
  <si>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</si>
  <si>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</si>
  <si>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</si>
  <si>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</si>
  <si>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</si>
  <si>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</si>
  <si>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</si>
  <si>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</si>
  <si>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</si>
  <si>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</si>
  <si>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</si>
  <si>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</si>
  <si>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</si>
  <si>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</si>
  <si>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</si>
  <si>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</si>
  <si>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</si>
  <si>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</si>
  <si>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</si>
  <si>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</si>
  <si>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</si>
  <si>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</si>
  <si>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</si>
  <si>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</si>
  <si>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</si>
  <si>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</si>
  <si>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</si>
  <si>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</si>
  <si>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</si>
  <si>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</si>
  <si>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</si>
  <si>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</si>
  <si>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</si>
  <si>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</si>
  <si>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</si>
  <si>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</si>
  <si>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</si>
  <si>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</si>
  <si>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</si>
  <si>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</si>
  <si>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</si>
  <si>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</si>
  <si>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</si>
  <si>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</si>
  <si>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</si>
  <si>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</si>
  <si>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</si>
  <si>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</si>
  <si>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</si>
  <si>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</si>
  <si>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</si>
  <si>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</si>
  <si>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</si>
  <si>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</si>
  <si>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</si>
  <si>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</si>
  <si>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</si>
  <si>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</si>
  <si>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</si>
  <si>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</si>
  <si>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</si>
  <si>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</si>
  <si>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</si>
  <si>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</si>
  <si>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</si>
  <si>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</si>
  <si>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</si>
  <si>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</si>
  <si>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</si>
  <si>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</si>
  <si>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</si>
  <si>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</si>
  <si>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</si>
  <si>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</si>
  <si>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</si>
  <si>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</si>
  <si>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</si>
  <si>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</si>
  <si>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</si>
  <si>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</si>
  <si>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</si>
  <si>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</si>
  <si>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</si>
  <si>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</si>
  <si>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</si>
  <si>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</si>
  <si>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</si>
  <si>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</si>
  <si>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</si>
  <si>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</si>
  <si>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</si>
  <si>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</si>
  <si>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</si>
  <si>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</si>
  <si>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</si>
  <si>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</si>
  <si>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</si>
  <si>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</si>
  <si>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</si>
  <si>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</si>
  <si>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</si>
  <si>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</si>
  <si>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</si>
  <si>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</si>
  <si>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</si>
  <si>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</si>
  <si>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</si>
  <si>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</si>
  <si>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</si>
  <si>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</si>
  <si>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</si>
  <si>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</si>
  <si>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</si>
  <si>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</si>
  <si>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</si>
  <si>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</si>
  <si>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</si>
  <si>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</si>
  <si>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</si>
  <si>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</si>
  <si>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</si>
  <si>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</si>
  <si>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</si>
  <si>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</si>
  <si>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</si>
  <si>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</si>
  <si>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</si>
  <si>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</si>
  <si>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</si>
  <si>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</si>
  <si>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</si>
  <si>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</si>
  <si>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</si>
  <si>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</si>
  <si>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</si>
  <si>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</si>
  <si>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</si>
  <si>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</si>
  <si>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</si>
  <si>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</si>
  <si>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</si>
  <si>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</si>
  <si>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</si>
  <si>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</si>
  <si>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</si>
  <si>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</si>
  <si>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</si>
  <si>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</si>
  <si>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</si>
  <si>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</si>
  <si>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</si>
  <si>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</si>
  <si>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</si>
  <si>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</si>
  <si>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</si>
  <si>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</si>
  <si>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</si>
  <si>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</si>
  <si>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</si>
  <si>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</si>
  <si>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</si>
  <si>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</si>
  <si>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</si>
  <si>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</si>
  <si>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</si>
  <si>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</si>
  <si>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</si>
  <si>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</si>
  <si>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</si>
  <si>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</si>
  <si>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</si>
  <si>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</si>
  <si>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</si>
  <si>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</si>
  <si>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</si>
  <si>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</si>
  <si>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</si>
  <si>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</si>
  <si>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</si>
  <si>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</si>
  <si>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</si>
  <si>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</si>
  <si>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</si>
  <si>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</si>
  <si>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</si>
  <si>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</si>
  <si>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</si>
  <si>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</si>
  <si>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</si>
  <si>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</si>
  <si>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</si>
  <si>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</si>
  <si>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</si>
  <si>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</si>
  <si>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</si>
  <si>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</si>
  <si>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</si>
  <si>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</si>
  <si>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</si>
  <si>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</si>
  <si>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</si>
  <si>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</si>
  <si>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</si>
  <si>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</si>
  <si>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</si>
  <si>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</si>
  <si>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</si>
  <si>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</si>
  <si>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</si>
  <si>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</si>
  <si>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</si>
  <si>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</si>
  <si>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</si>
  <si>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</si>
  <si>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</si>
  <si>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</si>
  <si>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</si>
  <si>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</si>
  <si>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</si>
  <si>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</si>
  <si>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</si>
  <si>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</si>
  <si>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</si>
  <si>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</si>
  <si>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</si>
  <si>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</si>
  <si>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</si>
  <si>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</si>
  <si>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</si>
  <si>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</si>
  <si>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</si>
  <si>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</si>
  <si>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</si>
  <si>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</si>
  <si>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</si>
  <si>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</si>
  <si>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</si>
  <si>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</si>
  <si>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</si>
  <si>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</si>
  <si>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</si>
  <si>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</si>
  <si>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</si>
  <si>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</si>
  <si>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</si>
  <si>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</si>
  <si>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</si>
  <si>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</si>
  <si>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</si>
  <si>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</si>
  <si>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</si>
  <si>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</si>
  <si>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</si>
  <si>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</si>
  <si>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</si>
  <si>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</si>
  <si>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</si>
  <si>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</si>
  <si>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</si>
  <si>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</si>
  <si>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</si>
  <si>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</si>
  <si>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</si>
  <si>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</si>
  <si>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</si>
  <si>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</si>
  <si>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</si>
  <si>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</si>
  <si>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</si>
  <si>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</si>
  <si>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</si>
  <si>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</si>
  <si>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</si>
  <si>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</si>
  <si>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</si>
  <si>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</si>
  <si>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</si>
  <si>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</si>
  <si>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</si>
  <si>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</si>
  <si>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</si>
  <si>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</si>
  <si>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</si>
  <si>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</si>
  <si>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</si>
  <si>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</si>
  <si>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</si>
  <si>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</si>
  <si>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</si>
  <si>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</si>
  <si>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</si>
  <si>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</si>
  <si>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</si>
  <si>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</si>
  <si>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</si>
  <si>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</si>
  <si>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</si>
  <si>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</si>
  <si>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</si>
  <si>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</si>
  <si>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</si>
  <si>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</si>
  <si>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</si>
  <si>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</si>
  <si>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</si>
  <si>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</si>
  <si>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</si>
  <si>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</si>
  <si>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</si>
  <si>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</si>
  <si>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</si>
  <si>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</si>
  <si>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</si>
  <si>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</si>
  <si>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</si>
  <si>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</si>
  <si>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</si>
  <si>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</si>
  <si>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</si>
  <si>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</si>
  <si>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</si>
  <si>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</si>
  <si>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</si>
  <si>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</si>
  <si>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</si>
  <si>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</si>
  <si>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</si>
  <si>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</si>
  <si>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</si>
  <si>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</si>
  <si>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</si>
  <si>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</si>
  <si>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</si>
  <si>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</si>
  <si>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</si>
  <si>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</si>
  <si>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</si>
  <si>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</si>
  <si>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</si>
  <si>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</si>
  <si>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</si>
  <si>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</si>
  <si>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</si>
  <si>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</si>
  <si>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</si>
  <si>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</si>
  <si>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</si>
  <si>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</si>
  <si>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</si>
  <si>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</si>
  <si>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</si>
  <si>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</si>
  <si>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</si>
  <si>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</si>
  <si>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</si>
  <si>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</si>
  <si>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</si>
  <si>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</si>
  <si>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</si>
  <si>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</si>
  <si>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</si>
  <si>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</si>
  <si>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</si>
  <si>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</si>
  <si>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</si>
  <si>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</si>
  <si>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</si>
  <si>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</si>
  <si>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</si>
  <si>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</si>
  <si>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</si>
  <si>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</si>
  <si>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</si>
  <si>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</si>
  <si>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</si>
  <si>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</si>
  <si>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</si>
  <si>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</si>
  <si>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</si>
  <si>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</si>
  <si>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</si>
  <si>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</si>
  <si>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</si>
  <si>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</si>
  <si>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</si>
  <si>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</si>
  <si>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</si>
  <si>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</si>
  <si>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</si>
  <si>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</si>
  <si>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</si>
  <si>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</si>
  <si>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</si>
  <si>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</si>
  <si>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</si>
  <si>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</si>
  <si>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</si>
  <si>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</si>
  <si>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</si>
  <si>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</si>
  <si>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</si>
  <si>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</si>
  <si>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</si>
  <si>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</si>
  <si>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</si>
  <si>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</si>
  <si>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</si>
  <si>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</si>
  <si>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</si>
  <si>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</si>
  <si>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</si>
  <si>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</si>
  <si>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</si>
  <si>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</si>
  <si>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</si>
  <si>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</si>
  <si>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</si>
  <si>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</si>
  <si>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</si>
  <si>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</si>
  <si>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</si>
  <si>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</si>
  <si>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</si>
  <si>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</si>
  <si>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</si>
  <si>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</si>
  <si>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</si>
  <si>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</si>
  <si>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</si>
  <si>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</si>
  <si>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</si>
  <si>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</si>
  <si>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</si>
  <si>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</si>
  <si>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</si>
  <si>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</si>
  <si>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</si>
  <si>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</si>
  <si>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</si>
  <si>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</si>
  <si>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</si>
  <si>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</si>
  <si>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</si>
  <si>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</si>
  <si>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</si>
  <si>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</si>
  <si>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</si>
  <si>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</si>
  <si>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</si>
  <si>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</si>
  <si>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</si>
  <si>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</si>
  <si>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</si>
  <si>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</si>
  <si>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</si>
  <si>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</si>
  <si>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</si>
  <si>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</si>
  <si>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</si>
  <si>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</si>
  <si>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</si>
  <si>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</si>
  <si>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</si>
  <si>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</si>
  <si>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</si>
  <si>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</si>
  <si>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</si>
  <si>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</si>
  <si>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</si>
  <si>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</si>
  <si>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</si>
  <si>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</si>
  <si>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</si>
  <si>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</si>
  <si>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</si>
  <si>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</si>
  <si>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</si>
  <si>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</si>
  <si>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</si>
  <si>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</si>
  <si>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</si>
  <si>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</si>
  <si>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</si>
  <si>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</si>
  <si>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</si>
  <si>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</si>
  <si>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</si>
  <si>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</si>
  <si>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</si>
  <si>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</si>
  <si>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</si>
  <si>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</si>
  <si>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</si>
  <si>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</si>
  <si>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</si>
  <si>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</si>
  <si>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</si>
  <si>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</si>
  <si>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</si>
  <si>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</si>
  <si>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</si>
  <si>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</si>
  <si>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</si>
  <si>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</si>
  <si>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</si>
  <si>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</si>
  <si>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</si>
  <si>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</si>
  <si>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</si>
  <si>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</si>
  <si>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</si>
  <si>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</si>
  <si>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</si>
  <si>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</si>
  <si>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</si>
  <si>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</si>
  <si>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</si>
  <si>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</si>
  <si>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</si>
  <si>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</si>
  <si>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</si>
  <si>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</si>
  <si>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</si>
  <si>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</si>
  <si>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</si>
  <si>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</si>
  <si>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</si>
  <si>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</si>
  <si>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</si>
  <si>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</si>
  <si>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</si>
  <si>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</si>
  <si>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</si>
  <si>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</si>
  <si>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</si>
  <si>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</si>
  <si>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</si>
  <si>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</si>
  <si>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</si>
  <si>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</si>
  <si>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</si>
  <si>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</si>
  <si>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</si>
  <si>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</si>
  <si>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</si>
  <si>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</si>
  <si>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</si>
  <si>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</si>
  <si>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</si>
  <si>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</si>
  <si>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</si>
  <si>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</si>
  <si>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</si>
  <si>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</si>
  <si>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</si>
  <si>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</si>
  <si>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</si>
  <si>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</si>
  <si>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</si>
  <si>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</si>
  <si>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</si>
  <si>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</si>
  <si>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</si>
  <si>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</si>
  <si>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</si>
  <si>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</si>
  <si>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</si>
  <si>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</si>
  <si>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</si>
  <si>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</si>
  <si>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</si>
  <si>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</si>
  <si>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</si>
  <si>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</si>
  <si>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</si>
  <si>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</si>
  <si>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</si>
  <si>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</si>
  <si>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</si>
  <si>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</si>
  <si>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</si>
  <si>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</si>
  <si>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</si>
  <si>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</si>
  <si>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</si>
  <si>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</si>
  <si>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</si>
  <si>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</si>
  <si>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</si>
  <si>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</si>
  <si>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</si>
  <si>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</si>
  <si>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</si>
  <si>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</si>
  <si>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</si>
  <si>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</si>
  <si>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indexed="8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indexed="8"/>
        <rFont val="Calibri"/>
        <family val="2"/>
      </rPr>
      <t>бул. "Джейм Баучер"</t>
    </r>
    <r>
      <rPr>
        <sz val="9"/>
        <color indexed="63"/>
        <rFont val="Verdana"/>
        <family val="2"/>
      </rPr>
      <t>  51; Ет. 4; Ап. 407</t>
    </r>
  </si>
  <si>
    <t>dvi@holdingnovvek.com</t>
  </si>
  <si>
    <t>http://www.holdingnovvek.com/</t>
  </si>
  <si>
    <t>http://www.infostock.bg/</t>
  </si>
  <si>
    <t>Васил Парашкевов Деков</t>
  </si>
  <si>
    <t>счетоводител</t>
  </si>
  <si>
    <t>029234716</t>
  </si>
  <si>
    <t>КРАСИМИРА АЛЕКСАНДРОВА АЛЕКСАНДРОВА, МИХАИЛ СТЕЛИЯНОВ МИХАЙЛОВ</t>
  </si>
  <si>
    <t>ЗАЕДНО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</si>
</sst>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6" applyNumberFormat="0" applyAlignment="0" applyProtection="0"/>
    <xf numFmtId="0" fontId="60" fillId="28" borderId="2" applyNumberFormat="0" applyAlignment="0" applyProtection="0"/>
    <xf numFmtId="0" fontId="61" fillId="29" borderId="7" applyNumberFormat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6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5" applyNumberFormat="1" applyFont="1" applyFill="1" applyBorder="1" applyAlignment="1" applyProtection="1">
      <alignment/>
      <protection locked="0"/>
    </xf>
    <xf numFmtId="49" fontId="31" fillId="4" borderId="11" xfId="75" applyNumberFormat="1" applyFont="1" applyFill="1" applyBorder="1" applyAlignment="1" applyProtection="1">
      <alignment/>
      <protection locked="0"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34" fillId="4" borderId="21" xfId="41" applyNumberFormat="1" applyFont="1" applyFill="1" applyBorder="1" applyAlignment="1" applyProtection="1">
      <alignment vertical="top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43555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43612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Васил Парашкевов Деков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43555</v>
      </c>
    </row>
    <row r="11" spans="1:2" ht="15.75">
      <c r="A11" s="7" t="s">
        <v>950</v>
      </c>
      <c r="B11" s="547">
        <v>43612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31.5">
      <c r="A17" s="7" t="s">
        <v>894</v>
      </c>
      <c r="B17" s="546" t="s">
        <v>973</v>
      </c>
    </row>
    <row r="18" spans="1:2" ht="15.75">
      <c r="A18" s="7" t="s">
        <v>893</v>
      </c>
      <c r="B18" s="546" t="s">
        <v>974</v>
      </c>
    </row>
    <row r="19" spans="1:2" ht="31.5">
      <c r="A19" s="7" t="s">
        <v>4</v>
      </c>
      <c r="B19" s="546" t="s">
        <v>965</v>
      </c>
    </row>
    <row r="20" spans="1:2" ht="15.75">
      <c r="A20" s="7" t="s">
        <v>5</v>
      </c>
      <c r="B20" s="667" t="s">
        <v>966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 t="s">
        <v>972</v>
      </c>
    </row>
    <row r="23" spans="1:2" ht="15.75">
      <c r="A23" s="10" t="s">
        <v>7</v>
      </c>
      <c r="B23" s="655" t="s">
        <v>967</v>
      </c>
    </row>
    <row r="24" spans="1:2" ht="15.75">
      <c r="A24" s="10" t="s">
        <v>892</v>
      </c>
      <c r="B24" s="656" t="s">
        <v>968</v>
      </c>
    </row>
    <row r="25" spans="1:2" ht="15.75">
      <c r="A25" s="7" t="s">
        <v>895</v>
      </c>
      <c r="B25" s="657" t="s">
        <v>969</v>
      </c>
    </row>
    <row r="26" spans="1:2" ht="15.75">
      <c r="A26" s="10" t="s">
        <v>943</v>
      </c>
      <c r="B26" s="548" t="s">
        <v>970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0.1519971721456345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0.0523050723756234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0.007371976203946579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0.006422223881711597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1.1340959644105497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3.354612244897959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2.7346938775510203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0.609578231292517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0.05447619047619048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0.07293586851434096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0.04225225897991188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0.8566833732839398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7.095122247901715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0.8711672018519901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1324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0.08052548351782021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0.258335668254413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63.26355748373102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50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12737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50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11569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50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3419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50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4329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50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301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50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352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50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6166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50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50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38873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50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27654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50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50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513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50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50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50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50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513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50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3535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50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50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3535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50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1645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50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50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50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50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1645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50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50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50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50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50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50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50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1645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50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50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50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50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50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50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50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49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50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72269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50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1480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50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5931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50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1734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50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1061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50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50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329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50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10535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50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250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50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10602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50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24888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50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50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50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87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50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438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50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2784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50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39049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50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6655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50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50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50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6655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50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50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3545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50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10200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50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345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50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656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50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50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50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1001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50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856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50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61641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50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133910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50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4110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50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50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50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50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50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50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4110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50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6653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50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50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1688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50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50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50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1688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50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8183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50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3289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50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3289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50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50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50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860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50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50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4149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50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16442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50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810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50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50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59463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50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50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50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26403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50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50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85866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50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9799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50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50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2618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50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50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98283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50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7737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50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3069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50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3612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50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50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50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2557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50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50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418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50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180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50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447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50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1149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50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50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15567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50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50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2808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50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50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18375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50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133910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50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3120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50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993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50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520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50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1223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50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243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50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412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50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-921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50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180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50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50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50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5770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50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480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50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50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50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42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50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524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50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6294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50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844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50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50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50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6294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50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844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50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50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50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50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50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844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50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50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860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50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7138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50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3552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50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499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50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1040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50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567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50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5658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50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50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50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28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50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50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1452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50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50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50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1480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50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7138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50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50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50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50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7138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50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50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50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16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50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50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7138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50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6581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50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-4961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50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50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-1438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50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-296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50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-11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50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50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50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50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-205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50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-330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50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-174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50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6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50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-768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50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2449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50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50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-60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50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440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50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50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50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50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1893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50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50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50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674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50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-1465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50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50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-1179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50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50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-13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50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-1983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50">
        <f t="shared" si="20"/>
        <v>43555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-420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50">
        <f t="shared" si="20"/>
        <v>43555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1421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50">
        <f t="shared" si="20"/>
        <v>43555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1001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50">
        <f t="shared" si="20"/>
        <v>43555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1001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50">
        <f t="shared" si="20"/>
        <v>43555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50">
        <f aca="true" t="shared" si="23" ref="C218:C281">endDate</f>
        <v>43555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4110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50">
        <f t="shared" si="23"/>
        <v>43555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50">
        <f t="shared" si="23"/>
        <v>43555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50">
        <f t="shared" si="23"/>
        <v>43555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50">
        <f t="shared" si="23"/>
        <v>43555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4110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50">
        <f t="shared" si="23"/>
        <v>43555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50">
        <f t="shared" si="23"/>
        <v>43555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50">
        <f t="shared" si="23"/>
        <v>43555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50">
        <f t="shared" si="23"/>
        <v>43555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50">
        <f t="shared" si="23"/>
        <v>43555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50">
        <f t="shared" si="23"/>
        <v>43555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50">
        <f t="shared" si="23"/>
        <v>43555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50">
        <f t="shared" si="23"/>
        <v>43555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50">
        <f t="shared" si="23"/>
        <v>43555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50">
        <f t="shared" si="23"/>
        <v>43555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50">
        <f t="shared" si="23"/>
        <v>43555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50">
        <f t="shared" si="23"/>
        <v>43555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50">
        <f t="shared" si="23"/>
        <v>43555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50">
        <f t="shared" si="23"/>
        <v>43555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4110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50">
        <f t="shared" si="23"/>
        <v>43555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50">
        <f t="shared" si="23"/>
        <v>43555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50">
        <f t="shared" si="23"/>
        <v>43555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4110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50">
        <f t="shared" si="23"/>
        <v>43555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6653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50">
        <f t="shared" si="23"/>
        <v>43555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50">
        <f t="shared" si="23"/>
        <v>43555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50">
        <f t="shared" si="23"/>
        <v>43555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50">
        <f t="shared" si="23"/>
        <v>43555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6653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50">
        <f t="shared" si="23"/>
        <v>43555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50">
        <f t="shared" si="23"/>
        <v>43555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50">
        <f t="shared" si="23"/>
        <v>43555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50">
        <f t="shared" si="23"/>
        <v>43555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50">
        <f t="shared" si="23"/>
        <v>43555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50">
        <f t="shared" si="23"/>
        <v>43555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50">
        <f t="shared" si="23"/>
        <v>43555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50">
        <f t="shared" si="23"/>
        <v>43555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50">
        <f t="shared" si="23"/>
        <v>43555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50">
        <f t="shared" si="23"/>
        <v>43555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50">
        <f t="shared" si="23"/>
        <v>43555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50">
        <f t="shared" si="23"/>
        <v>43555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50">
        <f t="shared" si="23"/>
        <v>43555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50">
        <f t="shared" si="23"/>
        <v>43555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6653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50">
        <f t="shared" si="23"/>
        <v>43555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50">
        <f t="shared" si="23"/>
        <v>43555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50">
        <f t="shared" si="23"/>
        <v>43555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6653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50">
        <f t="shared" si="23"/>
        <v>43555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50">
        <f t="shared" si="23"/>
        <v>43555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50">
        <f t="shared" si="23"/>
        <v>43555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50">
        <f t="shared" si="23"/>
        <v>43555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50">
        <f t="shared" si="23"/>
        <v>43555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50">
        <f t="shared" si="23"/>
        <v>43555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50">
        <f t="shared" si="23"/>
        <v>43555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50">
        <f t="shared" si="23"/>
        <v>43555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50">
        <f t="shared" si="23"/>
        <v>43555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50">
        <f t="shared" si="23"/>
        <v>43555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50">
        <f t="shared" si="23"/>
        <v>43555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50">
        <f t="shared" si="23"/>
        <v>43555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50">
        <f t="shared" si="23"/>
        <v>43555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50">
        <f t="shared" si="23"/>
        <v>43555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50">
        <f t="shared" si="23"/>
        <v>43555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50">
        <f t="shared" si="23"/>
        <v>43555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50">
        <f t="shared" si="23"/>
        <v>43555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50">
        <f t="shared" si="23"/>
        <v>43555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50">
        <f t="shared" si="23"/>
        <v>43555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50">
        <f t="shared" si="23"/>
        <v>43555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50">
        <f aca="true" t="shared" si="26" ref="C282:C345">endDate</f>
        <v>43555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50">
        <f t="shared" si="26"/>
        <v>43555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50">
        <f t="shared" si="26"/>
        <v>43555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50">
        <f t="shared" si="26"/>
        <v>43555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50">
        <f t="shared" si="26"/>
        <v>43555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50">
        <f t="shared" si="26"/>
        <v>43555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50">
        <f t="shared" si="26"/>
        <v>43555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50">
        <f t="shared" si="26"/>
        <v>43555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50">
        <f t="shared" si="26"/>
        <v>43555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50">
        <f t="shared" si="26"/>
        <v>43555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50">
        <f t="shared" si="26"/>
        <v>43555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50">
        <f t="shared" si="26"/>
        <v>43555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50">
        <f t="shared" si="26"/>
        <v>43555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50">
        <f t="shared" si="26"/>
        <v>43555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50">
        <f t="shared" si="26"/>
        <v>43555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50">
        <f t="shared" si="26"/>
        <v>43555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50">
        <f t="shared" si="26"/>
        <v>43555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50">
        <f t="shared" si="26"/>
        <v>43555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50">
        <f t="shared" si="26"/>
        <v>43555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50">
        <f t="shared" si="26"/>
        <v>43555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50">
        <f t="shared" si="26"/>
        <v>43555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50">
        <f t="shared" si="26"/>
        <v>43555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50">
        <f t="shared" si="26"/>
        <v>43555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50">
        <f t="shared" si="26"/>
        <v>43555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50">
        <f t="shared" si="26"/>
        <v>43555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50">
        <f t="shared" si="26"/>
        <v>43555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50">
        <f t="shared" si="26"/>
        <v>43555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50">
        <f t="shared" si="26"/>
        <v>43555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50">
        <f t="shared" si="26"/>
        <v>43555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50">
        <f t="shared" si="26"/>
        <v>43555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50">
        <f t="shared" si="26"/>
        <v>43555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50">
        <f t="shared" si="26"/>
        <v>43555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50">
        <f t="shared" si="26"/>
        <v>43555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50">
        <f t="shared" si="26"/>
        <v>43555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50">
        <f t="shared" si="26"/>
        <v>43555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50">
        <f t="shared" si="26"/>
        <v>43555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50">
        <f t="shared" si="26"/>
        <v>43555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50">
        <f t="shared" si="26"/>
        <v>43555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50">
        <f t="shared" si="26"/>
        <v>43555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50">
        <f t="shared" si="26"/>
        <v>43555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50">
        <f t="shared" si="26"/>
        <v>43555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50">
        <f t="shared" si="26"/>
        <v>43555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50">
        <f t="shared" si="26"/>
        <v>43555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50">
        <f t="shared" si="26"/>
        <v>43555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50">
        <f t="shared" si="26"/>
        <v>43555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50">
        <f t="shared" si="26"/>
        <v>43555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50">
        <f t="shared" si="26"/>
        <v>43555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1688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50">
        <f t="shared" si="26"/>
        <v>43555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50">
        <f t="shared" si="26"/>
        <v>43555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50">
        <f t="shared" si="26"/>
        <v>43555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50">
        <f t="shared" si="26"/>
        <v>43555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1688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50">
        <f t="shared" si="26"/>
        <v>43555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50">
        <f t="shared" si="26"/>
        <v>43555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50">
        <f t="shared" si="26"/>
        <v>43555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50">
        <f t="shared" si="26"/>
        <v>43555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50">
        <f t="shared" si="26"/>
        <v>43555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50">
        <f t="shared" si="26"/>
        <v>43555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50">
        <f t="shared" si="26"/>
        <v>43555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50">
        <f t="shared" si="26"/>
        <v>43555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50">
        <f t="shared" si="26"/>
        <v>43555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50">
        <f t="shared" si="26"/>
        <v>43555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50">
        <f t="shared" si="26"/>
        <v>43555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50">
        <f t="shared" si="26"/>
        <v>43555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50">
        <f t="shared" si="26"/>
        <v>43555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50">
        <f aca="true" t="shared" si="29" ref="C346:C409">endDate</f>
        <v>43555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1688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50">
        <f t="shared" si="29"/>
        <v>43555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50">
        <f t="shared" si="29"/>
        <v>43555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50">
        <f t="shared" si="29"/>
        <v>43555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1688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50">
        <f t="shared" si="29"/>
        <v>43555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3272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50">
        <f t="shared" si="29"/>
        <v>43555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50">
        <f t="shared" si="29"/>
        <v>43555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50">
        <f t="shared" si="29"/>
        <v>43555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50">
        <f t="shared" si="29"/>
        <v>43555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3272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50">
        <f t="shared" si="29"/>
        <v>43555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860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50">
        <f t="shared" si="29"/>
        <v>43555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50">
        <f t="shared" si="29"/>
        <v>43555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50">
        <f t="shared" si="29"/>
        <v>43555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50">
        <f t="shared" si="29"/>
        <v>43555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50">
        <f t="shared" si="29"/>
        <v>43555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50">
        <f t="shared" si="29"/>
        <v>43555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50">
        <f t="shared" si="29"/>
        <v>43555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50">
        <f t="shared" si="29"/>
        <v>43555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50">
        <f t="shared" si="29"/>
        <v>43555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50">
        <f t="shared" si="29"/>
        <v>43555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50">
        <f t="shared" si="29"/>
        <v>43555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50">
        <f t="shared" si="29"/>
        <v>43555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17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50">
        <f t="shared" si="29"/>
        <v>43555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4149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50">
        <f t="shared" si="29"/>
        <v>43555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50">
        <f t="shared" si="29"/>
        <v>43555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50">
        <f t="shared" si="29"/>
        <v>43555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4149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50">
        <f t="shared" si="29"/>
        <v>43555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50">
        <f t="shared" si="29"/>
        <v>43555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50">
        <f t="shared" si="29"/>
        <v>43555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50">
        <f t="shared" si="29"/>
        <v>43555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50">
        <f t="shared" si="29"/>
        <v>43555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50">
        <f t="shared" si="29"/>
        <v>43555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50">
        <f t="shared" si="29"/>
        <v>43555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50">
        <f t="shared" si="29"/>
        <v>43555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50">
        <f t="shared" si="29"/>
        <v>43555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50">
        <f t="shared" si="29"/>
        <v>43555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50">
        <f t="shared" si="29"/>
        <v>43555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50">
        <f t="shared" si="29"/>
        <v>43555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50">
        <f t="shared" si="29"/>
        <v>43555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50">
        <f t="shared" si="29"/>
        <v>43555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50">
        <f t="shared" si="29"/>
        <v>43555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50">
        <f t="shared" si="29"/>
        <v>43555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50">
        <f t="shared" si="29"/>
        <v>43555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50">
        <f t="shared" si="29"/>
        <v>43555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50">
        <f t="shared" si="29"/>
        <v>43555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50">
        <f t="shared" si="29"/>
        <v>43555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50">
        <f t="shared" si="29"/>
        <v>43555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50">
        <f t="shared" si="29"/>
        <v>43555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50">
        <f t="shared" si="29"/>
        <v>43555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50">
        <f t="shared" si="29"/>
        <v>43555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50">
        <f t="shared" si="29"/>
        <v>43555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50">
        <f t="shared" si="29"/>
        <v>43555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50">
        <f t="shared" si="29"/>
        <v>43555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50">
        <f t="shared" si="29"/>
        <v>43555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50">
        <f t="shared" si="29"/>
        <v>43555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50">
        <f t="shared" si="29"/>
        <v>43555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50">
        <f t="shared" si="29"/>
        <v>43555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50">
        <f t="shared" si="29"/>
        <v>43555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50">
        <f t="shared" si="29"/>
        <v>43555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50">
        <f t="shared" si="29"/>
        <v>43555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50">
        <f t="shared" si="29"/>
        <v>43555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50">
        <f t="shared" si="29"/>
        <v>43555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50">
        <f t="shared" si="29"/>
        <v>43555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50">
        <f t="shared" si="29"/>
        <v>43555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50">
        <f aca="true" t="shared" si="32" ref="C410:C459">endDate</f>
        <v>43555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50">
        <f t="shared" si="32"/>
        <v>43555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50">
        <f t="shared" si="32"/>
        <v>43555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50">
        <f t="shared" si="32"/>
        <v>43555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50">
        <f t="shared" si="32"/>
        <v>43555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50">
        <f t="shared" si="32"/>
        <v>43555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50">
        <f t="shared" si="32"/>
        <v>43555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15565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50">
        <f t="shared" si="32"/>
        <v>43555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50">
        <f t="shared" si="32"/>
        <v>43555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50">
        <f t="shared" si="32"/>
        <v>43555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50">
        <f t="shared" si="32"/>
        <v>43555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15565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50">
        <f t="shared" si="32"/>
        <v>43555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860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50">
        <f t="shared" si="32"/>
        <v>43555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50">
        <f t="shared" si="32"/>
        <v>43555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50">
        <f t="shared" si="32"/>
        <v>43555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50">
        <f t="shared" si="32"/>
        <v>43555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50">
        <f t="shared" si="32"/>
        <v>43555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50">
        <f t="shared" si="32"/>
        <v>43555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50">
        <f t="shared" si="32"/>
        <v>43555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50">
        <f t="shared" si="32"/>
        <v>43555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50">
        <f t="shared" si="32"/>
        <v>43555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50">
        <f t="shared" si="32"/>
        <v>43555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50">
        <f t="shared" si="32"/>
        <v>43555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50">
        <f t="shared" si="32"/>
        <v>43555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17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50">
        <f t="shared" si="32"/>
        <v>43555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16442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50">
        <f t="shared" si="32"/>
        <v>43555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50">
        <f t="shared" si="32"/>
        <v>43555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50">
        <f t="shared" si="32"/>
        <v>43555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16442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50">
        <f t="shared" si="32"/>
        <v>43555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843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50">
        <f t="shared" si="32"/>
        <v>43555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50">
        <f t="shared" si="32"/>
        <v>43555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50">
        <f t="shared" si="32"/>
        <v>43555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50">
        <f t="shared" si="32"/>
        <v>43555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843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50">
        <f t="shared" si="32"/>
        <v>43555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-16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50">
        <f t="shared" si="32"/>
        <v>43555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50">
        <f t="shared" si="32"/>
        <v>43555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50">
        <f t="shared" si="32"/>
        <v>43555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50">
        <f t="shared" si="32"/>
        <v>43555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50">
        <f t="shared" si="32"/>
        <v>43555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50">
        <f t="shared" si="32"/>
        <v>43555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50">
        <f t="shared" si="32"/>
        <v>43555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50">
        <f t="shared" si="32"/>
        <v>43555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50">
        <f t="shared" si="32"/>
        <v>43555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50">
        <f t="shared" si="32"/>
        <v>43555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50">
        <f t="shared" si="32"/>
        <v>43555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50">
        <f t="shared" si="32"/>
        <v>43555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-17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50">
        <f t="shared" si="32"/>
        <v>43555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810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50">
        <f t="shared" si="32"/>
        <v>43555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50">
        <f t="shared" si="32"/>
        <v>43555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50">
        <f t="shared" si="32"/>
        <v>43555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810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50">
        <f aca="true" t="shared" si="35" ref="C461:C524">endDate</f>
        <v>43555</v>
      </c>
      <c r="D461" s="99" t="s">
        <v>523</v>
      </c>
      <c r="E461" s="482">
        <v>1</v>
      </c>
      <c r="F461" s="99" t="s">
        <v>522</v>
      </c>
      <c r="H461" s="99">
        <f>'Справка 6'!D11</f>
        <v>12737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50">
        <f t="shared" si="35"/>
        <v>43555</v>
      </c>
      <c r="D462" s="99" t="s">
        <v>526</v>
      </c>
      <c r="E462" s="482">
        <v>1</v>
      </c>
      <c r="F462" s="99" t="s">
        <v>525</v>
      </c>
      <c r="H462" s="99">
        <f>'Справка 6'!D12</f>
        <v>14477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50">
        <f t="shared" si="35"/>
        <v>43555</v>
      </c>
      <c r="D463" s="99" t="s">
        <v>529</v>
      </c>
      <c r="E463" s="482">
        <v>1</v>
      </c>
      <c r="F463" s="99" t="s">
        <v>528</v>
      </c>
      <c r="H463" s="99">
        <f>'Справка 6'!D13</f>
        <v>10447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50">
        <f t="shared" si="35"/>
        <v>43555</v>
      </c>
      <c r="D464" s="99" t="s">
        <v>532</v>
      </c>
      <c r="E464" s="482">
        <v>1</v>
      </c>
      <c r="F464" s="99" t="s">
        <v>531</v>
      </c>
      <c r="H464" s="99">
        <f>'Справка 6'!D14</f>
        <v>5020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50">
        <f t="shared" si="35"/>
        <v>43555</v>
      </c>
      <c r="D465" s="99" t="s">
        <v>535</v>
      </c>
      <c r="E465" s="482">
        <v>1</v>
      </c>
      <c r="F465" s="99" t="s">
        <v>534</v>
      </c>
      <c r="H465" s="99">
        <f>'Справка 6'!D15</f>
        <v>1408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50">
        <f t="shared" si="35"/>
        <v>43555</v>
      </c>
      <c r="D466" s="99" t="s">
        <v>537</v>
      </c>
      <c r="E466" s="482">
        <v>1</v>
      </c>
      <c r="F466" s="99" t="s">
        <v>536</v>
      </c>
      <c r="H466" s="99">
        <f>'Справка 6'!D16</f>
        <v>1373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50">
        <f t="shared" si="35"/>
        <v>43555</v>
      </c>
      <c r="D467" s="99" t="s">
        <v>540</v>
      </c>
      <c r="E467" s="482">
        <v>1</v>
      </c>
      <c r="F467" s="99" t="s">
        <v>539</v>
      </c>
      <c r="H467" s="99">
        <f>'Справка 6'!D17</f>
        <v>5918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50">
        <f t="shared" si="35"/>
        <v>43555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50">
        <f t="shared" si="35"/>
        <v>43555</v>
      </c>
      <c r="D469" s="99" t="s">
        <v>545</v>
      </c>
      <c r="E469" s="482">
        <v>1</v>
      </c>
      <c r="F469" s="99" t="s">
        <v>804</v>
      </c>
      <c r="H469" s="99">
        <f>'Справка 6'!D19</f>
        <v>51380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50">
        <f t="shared" si="35"/>
        <v>43555</v>
      </c>
      <c r="D470" s="99" t="s">
        <v>547</v>
      </c>
      <c r="E470" s="482">
        <v>1</v>
      </c>
      <c r="F470" s="99" t="s">
        <v>546</v>
      </c>
      <c r="H470" s="99">
        <f>'Справка 6'!D20</f>
        <v>27830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50">
        <f t="shared" si="35"/>
        <v>43555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50">
        <f t="shared" si="35"/>
        <v>43555</v>
      </c>
      <c r="D472" s="99" t="s">
        <v>553</v>
      </c>
      <c r="E472" s="482">
        <v>1</v>
      </c>
      <c r="F472" s="99" t="s">
        <v>552</v>
      </c>
      <c r="H472" s="99">
        <f>'Справка 6'!D23</f>
        <v>1261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50">
        <f t="shared" si="35"/>
        <v>43555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50">
        <f t="shared" si="35"/>
        <v>43555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50">
        <f t="shared" si="35"/>
        <v>43555</v>
      </c>
      <c r="D475" s="99" t="s">
        <v>558</v>
      </c>
      <c r="E475" s="482">
        <v>1</v>
      </c>
      <c r="F475" s="99" t="s">
        <v>542</v>
      </c>
      <c r="H475" s="99">
        <f>'Справка 6'!D26</f>
        <v>536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50">
        <f t="shared" si="35"/>
        <v>43555</v>
      </c>
      <c r="D476" s="99" t="s">
        <v>560</v>
      </c>
      <c r="E476" s="482">
        <v>1</v>
      </c>
      <c r="F476" s="99" t="s">
        <v>838</v>
      </c>
      <c r="H476" s="99">
        <f>'Справка 6'!D27</f>
        <v>1797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50">
        <f t="shared" si="35"/>
        <v>43555</v>
      </c>
      <c r="D477" s="99" t="s">
        <v>562</v>
      </c>
      <c r="E477" s="482">
        <v>1</v>
      </c>
      <c r="F477" s="99" t="s">
        <v>561</v>
      </c>
      <c r="H477" s="99">
        <f>'Справка 6'!D29</f>
        <v>1645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50">
        <f t="shared" si="35"/>
        <v>43555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50">
        <f t="shared" si="35"/>
        <v>43555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50">
        <f t="shared" si="35"/>
        <v>43555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50">
        <f t="shared" si="35"/>
        <v>43555</v>
      </c>
      <c r="D481" s="99" t="s">
        <v>566</v>
      </c>
      <c r="E481" s="482">
        <v>1</v>
      </c>
      <c r="F481" s="99" t="s">
        <v>115</v>
      </c>
      <c r="H481" s="99">
        <f>'Справка 6'!D33</f>
        <v>1645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50">
        <f t="shared" si="35"/>
        <v>43555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50">
        <f t="shared" si="35"/>
        <v>43555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50">
        <f t="shared" si="35"/>
        <v>43555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50">
        <f t="shared" si="35"/>
        <v>43555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50">
        <f t="shared" si="35"/>
        <v>43555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50">
        <f t="shared" si="35"/>
        <v>43555</v>
      </c>
      <c r="D487" s="99" t="s">
        <v>576</v>
      </c>
      <c r="E487" s="482">
        <v>1</v>
      </c>
      <c r="F487" s="99" t="s">
        <v>542</v>
      </c>
      <c r="H487" s="99">
        <f>'Справка 6'!D39</f>
        <v>5152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50">
        <f t="shared" si="35"/>
        <v>43555</v>
      </c>
      <c r="D488" s="99" t="s">
        <v>578</v>
      </c>
      <c r="E488" s="482">
        <v>1</v>
      </c>
      <c r="F488" s="99" t="s">
        <v>803</v>
      </c>
      <c r="H488" s="99">
        <f>'Справка 6'!D40</f>
        <v>6797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50">
        <f t="shared" si="35"/>
        <v>43555</v>
      </c>
      <c r="D489" s="99" t="s">
        <v>581</v>
      </c>
      <c r="E489" s="482">
        <v>1</v>
      </c>
      <c r="F489" s="99" t="s">
        <v>580</v>
      </c>
      <c r="H489" s="99">
        <f>'Справка 6'!D41</f>
        <v>3535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50">
        <f t="shared" si="35"/>
        <v>43555</v>
      </c>
      <c r="D490" s="99" t="s">
        <v>583</v>
      </c>
      <c r="E490" s="482">
        <v>1</v>
      </c>
      <c r="F490" s="99" t="s">
        <v>582</v>
      </c>
      <c r="H490" s="99">
        <f>'Справка 6'!D42</f>
        <v>91339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50">
        <f t="shared" si="35"/>
        <v>43555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50">
        <f t="shared" si="35"/>
        <v>43555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50">
        <f t="shared" si="35"/>
        <v>43555</v>
      </c>
      <c r="D493" s="99" t="s">
        <v>529</v>
      </c>
      <c r="E493" s="482">
        <v>2</v>
      </c>
      <c r="F493" s="99" t="s">
        <v>528</v>
      </c>
      <c r="H493" s="99">
        <f>'Справка 6'!E13</f>
        <v>88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50">
        <f t="shared" si="35"/>
        <v>43555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50">
        <f t="shared" si="35"/>
        <v>43555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50">
        <f t="shared" si="35"/>
        <v>43555</v>
      </c>
      <c r="D496" s="99" t="s">
        <v>537</v>
      </c>
      <c r="E496" s="482">
        <v>2</v>
      </c>
      <c r="F496" s="99" t="s">
        <v>536</v>
      </c>
      <c r="H496" s="99">
        <f>'Справка 6'!E16</f>
        <v>12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50">
        <f t="shared" si="35"/>
        <v>43555</v>
      </c>
      <c r="D497" s="99" t="s">
        <v>540</v>
      </c>
      <c r="E497" s="482">
        <v>2</v>
      </c>
      <c r="F497" s="99" t="s">
        <v>539</v>
      </c>
      <c r="H497" s="99">
        <f>'Справка 6'!E17</f>
        <v>297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50">
        <f t="shared" si="35"/>
        <v>43555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50">
        <f t="shared" si="35"/>
        <v>43555</v>
      </c>
      <c r="D499" s="99" t="s">
        <v>545</v>
      </c>
      <c r="E499" s="482">
        <v>2</v>
      </c>
      <c r="F499" s="99" t="s">
        <v>804</v>
      </c>
      <c r="H499" s="99">
        <f>'Справка 6'!E19</f>
        <v>397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50">
        <f t="shared" si="35"/>
        <v>43555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50">
        <f t="shared" si="35"/>
        <v>43555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50">
        <f t="shared" si="35"/>
        <v>43555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50">
        <f t="shared" si="35"/>
        <v>43555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50">
        <f t="shared" si="35"/>
        <v>43555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50">
        <f t="shared" si="35"/>
        <v>43555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50">
        <f t="shared" si="35"/>
        <v>43555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50">
        <f t="shared" si="35"/>
        <v>43555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50">
        <f t="shared" si="35"/>
        <v>43555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50">
        <f t="shared" si="35"/>
        <v>43555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50">
        <f t="shared" si="35"/>
        <v>43555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50">
        <f t="shared" si="35"/>
        <v>43555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50">
        <f t="shared" si="35"/>
        <v>43555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50">
        <f t="shared" si="35"/>
        <v>43555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50">
        <f t="shared" si="35"/>
        <v>43555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50">
        <f t="shared" si="35"/>
        <v>43555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50">
        <f t="shared" si="35"/>
        <v>43555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50">
        <f t="shared" si="35"/>
        <v>43555</v>
      </c>
      <c r="D517" s="99" t="s">
        <v>576</v>
      </c>
      <c r="E517" s="482">
        <v>2</v>
      </c>
      <c r="F517" s="99" t="s">
        <v>542</v>
      </c>
      <c r="H517" s="99">
        <f>'Справка 6'!E39</f>
        <v>1503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50">
        <f t="shared" si="35"/>
        <v>43555</v>
      </c>
      <c r="D518" s="99" t="s">
        <v>578</v>
      </c>
      <c r="E518" s="482">
        <v>2</v>
      </c>
      <c r="F518" s="99" t="s">
        <v>803</v>
      </c>
      <c r="H518" s="99">
        <f>'Справка 6'!E40</f>
        <v>1503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50">
        <f t="shared" si="35"/>
        <v>43555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50">
        <f t="shared" si="35"/>
        <v>43555</v>
      </c>
      <c r="D520" s="99" t="s">
        <v>583</v>
      </c>
      <c r="E520" s="482">
        <v>2</v>
      </c>
      <c r="F520" s="99" t="s">
        <v>582</v>
      </c>
      <c r="H520" s="99">
        <f>'Справка 6'!E42</f>
        <v>1900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50">
        <f t="shared" si="35"/>
        <v>43555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50">
        <f t="shared" si="35"/>
        <v>43555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50">
        <f t="shared" si="35"/>
        <v>43555</v>
      </c>
      <c r="D523" s="99" t="s">
        <v>529</v>
      </c>
      <c r="E523" s="482">
        <v>3</v>
      </c>
      <c r="F523" s="99" t="s">
        <v>528</v>
      </c>
      <c r="H523" s="99">
        <f>'Справка 6'!F13</f>
        <v>-29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50">
        <f t="shared" si="35"/>
        <v>43555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50">
        <f aca="true" t="shared" si="38" ref="C525:C588">endDate</f>
        <v>43555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50">
        <f t="shared" si="38"/>
        <v>43555</v>
      </c>
      <c r="D526" s="99" t="s">
        <v>537</v>
      </c>
      <c r="E526" s="482">
        <v>3</v>
      </c>
      <c r="F526" s="99" t="s">
        <v>536</v>
      </c>
      <c r="H526" s="99">
        <f>'Справка 6'!F16</f>
        <v>6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50">
        <f t="shared" si="38"/>
        <v>43555</v>
      </c>
      <c r="D527" s="99" t="s">
        <v>540</v>
      </c>
      <c r="E527" s="482">
        <v>3</v>
      </c>
      <c r="F527" s="99" t="s">
        <v>539</v>
      </c>
      <c r="H527" s="99">
        <f>'Справка 6'!F17</f>
        <v>107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50">
        <f t="shared" si="38"/>
        <v>43555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50">
        <f t="shared" si="38"/>
        <v>43555</v>
      </c>
      <c r="D529" s="99" t="s">
        <v>545</v>
      </c>
      <c r="E529" s="482">
        <v>3</v>
      </c>
      <c r="F529" s="99" t="s">
        <v>804</v>
      </c>
      <c r="H529" s="99">
        <f>'Справка 6'!F19</f>
        <v>84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50">
        <f t="shared" si="38"/>
        <v>43555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50">
        <f t="shared" si="38"/>
        <v>43555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50">
        <f t="shared" si="38"/>
        <v>43555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50">
        <f t="shared" si="38"/>
        <v>43555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50">
        <f t="shared" si="38"/>
        <v>43555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50">
        <f t="shared" si="38"/>
        <v>43555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50">
        <f t="shared" si="38"/>
        <v>43555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50">
        <f t="shared" si="38"/>
        <v>43555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50">
        <f t="shared" si="38"/>
        <v>43555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50">
        <f t="shared" si="38"/>
        <v>43555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50">
        <f t="shared" si="38"/>
        <v>43555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50">
        <f t="shared" si="38"/>
        <v>43555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50">
        <f t="shared" si="38"/>
        <v>43555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50">
        <f t="shared" si="38"/>
        <v>43555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50">
        <f t="shared" si="38"/>
        <v>43555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50">
        <f t="shared" si="38"/>
        <v>43555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50">
        <f t="shared" si="38"/>
        <v>43555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50">
        <f t="shared" si="38"/>
        <v>43555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50">
        <f t="shared" si="38"/>
        <v>43555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50">
        <f t="shared" si="38"/>
        <v>43555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50">
        <f t="shared" si="38"/>
        <v>43555</v>
      </c>
      <c r="D550" s="99" t="s">
        <v>583</v>
      </c>
      <c r="E550" s="482">
        <v>3</v>
      </c>
      <c r="F550" s="99" t="s">
        <v>582</v>
      </c>
      <c r="H550" s="99">
        <f>'Справка 6'!F42</f>
        <v>84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50">
        <f t="shared" si="38"/>
        <v>43555</v>
      </c>
      <c r="D551" s="99" t="s">
        <v>523</v>
      </c>
      <c r="E551" s="482">
        <v>4</v>
      </c>
      <c r="F551" s="99" t="s">
        <v>522</v>
      </c>
      <c r="H551" s="99">
        <f>'Справка 6'!G11</f>
        <v>12737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50">
        <f t="shared" si="38"/>
        <v>43555</v>
      </c>
      <c r="D552" s="99" t="s">
        <v>526</v>
      </c>
      <c r="E552" s="482">
        <v>4</v>
      </c>
      <c r="F552" s="99" t="s">
        <v>525</v>
      </c>
      <c r="H552" s="99">
        <f>'Справка 6'!G12</f>
        <v>14477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50">
        <f t="shared" si="38"/>
        <v>43555</v>
      </c>
      <c r="D553" s="99" t="s">
        <v>529</v>
      </c>
      <c r="E553" s="482">
        <v>4</v>
      </c>
      <c r="F553" s="99" t="s">
        <v>528</v>
      </c>
      <c r="H553" s="99">
        <f>'Справка 6'!G13</f>
        <v>10564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50">
        <f t="shared" si="38"/>
        <v>43555</v>
      </c>
      <c r="D554" s="99" t="s">
        <v>532</v>
      </c>
      <c r="E554" s="482">
        <v>4</v>
      </c>
      <c r="F554" s="99" t="s">
        <v>531</v>
      </c>
      <c r="H554" s="99">
        <f>'Справка 6'!G14</f>
        <v>5020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50">
        <f t="shared" si="38"/>
        <v>43555</v>
      </c>
      <c r="D555" s="99" t="s">
        <v>535</v>
      </c>
      <c r="E555" s="482">
        <v>4</v>
      </c>
      <c r="F555" s="99" t="s">
        <v>534</v>
      </c>
      <c r="H555" s="99">
        <f>'Справка 6'!G15</f>
        <v>1408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50">
        <f t="shared" si="38"/>
        <v>43555</v>
      </c>
      <c r="D556" s="99" t="s">
        <v>537</v>
      </c>
      <c r="E556" s="482">
        <v>4</v>
      </c>
      <c r="F556" s="99" t="s">
        <v>536</v>
      </c>
      <c r="H556" s="99">
        <f>'Справка 6'!G16</f>
        <v>1379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50">
        <f t="shared" si="38"/>
        <v>43555</v>
      </c>
      <c r="D557" s="99" t="s">
        <v>540</v>
      </c>
      <c r="E557" s="482">
        <v>4</v>
      </c>
      <c r="F557" s="99" t="s">
        <v>539</v>
      </c>
      <c r="H557" s="99">
        <f>'Справка 6'!G17</f>
        <v>6108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50">
        <f t="shared" si="38"/>
        <v>43555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50">
        <f t="shared" si="38"/>
        <v>43555</v>
      </c>
      <c r="D559" s="99" t="s">
        <v>545</v>
      </c>
      <c r="E559" s="482">
        <v>4</v>
      </c>
      <c r="F559" s="99" t="s">
        <v>804</v>
      </c>
      <c r="H559" s="99">
        <f>'Справка 6'!G19</f>
        <v>51693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50">
        <f t="shared" si="38"/>
        <v>43555</v>
      </c>
      <c r="D560" s="99" t="s">
        <v>547</v>
      </c>
      <c r="E560" s="482">
        <v>4</v>
      </c>
      <c r="F560" s="99" t="s">
        <v>546</v>
      </c>
      <c r="H560" s="99">
        <f>'Справка 6'!G20</f>
        <v>27830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50">
        <f t="shared" si="38"/>
        <v>43555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50">
        <f t="shared" si="38"/>
        <v>43555</v>
      </c>
      <c r="D562" s="99" t="s">
        <v>553</v>
      </c>
      <c r="E562" s="482">
        <v>4</v>
      </c>
      <c r="F562" s="99" t="s">
        <v>552</v>
      </c>
      <c r="H562" s="99">
        <f>'Справка 6'!G23</f>
        <v>1261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50">
        <f t="shared" si="38"/>
        <v>43555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50">
        <f t="shared" si="38"/>
        <v>43555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50">
        <f t="shared" si="38"/>
        <v>43555</v>
      </c>
      <c r="D565" s="99" t="s">
        <v>558</v>
      </c>
      <c r="E565" s="482">
        <v>4</v>
      </c>
      <c r="F565" s="99" t="s">
        <v>542</v>
      </c>
      <c r="H565" s="99">
        <f>'Справка 6'!G26</f>
        <v>536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50">
        <f t="shared" si="38"/>
        <v>43555</v>
      </c>
      <c r="D566" s="99" t="s">
        <v>560</v>
      </c>
      <c r="E566" s="482">
        <v>4</v>
      </c>
      <c r="F566" s="99" t="s">
        <v>838</v>
      </c>
      <c r="H566" s="99">
        <f>'Справка 6'!G27</f>
        <v>1797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50">
        <f t="shared" si="38"/>
        <v>43555</v>
      </c>
      <c r="D567" s="99" t="s">
        <v>562</v>
      </c>
      <c r="E567" s="482">
        <v>4</v>
      </c>
      <c r="F567" s="99" t="s">
        <v>561</v>
      </c>
      <c r="H567" s="99">
        <f>'Справка 6'!G29</f>
        <v>1645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50">
        <f t="shared" si="38"/>
        <v>43555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50">
        <f t="shared" si="38"/>
        <v>43555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50">
        <f t="shared" si="38"/>
        <v>43555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50">
        <f t="shared" si="38"/>
        <v>43555</v>
      </c>
      <c r="D571" s="99" t="s">
        <v>566</v>
      </c>
      <c r="E571" s="482">
        <v>4</v>
      </c>
      <c r="F571" s="99" t="s">
        <v>115</v>
      </c>
      <c r="H571" s="99">
        <f>'Справка 6'!G33</f>
        <v>1645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50">
        <f t="shared" si="38"/>
        <v>43555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50">
        <f t="shared" si="38"/>
        <v>43555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50">
        <f t="shared" si="38"/>
        <v>43555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50">
        <f t="shared" si="38"/>
        <v>43555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50">
        <f t="shared" si="38"/>
        <v>43555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50">
        <f t="shared" si="38"/>
        <v>43555</v>
      </c>
      <c r="D577" s="99" t="s">
        <v>576</v>
      </c>
      <c r="E577" s="482">
        <v>4</v>
      </c>
      <c r="F577" s="99" t="s">
        <v>542</v>
      </c>
      <c r="H577" s="99">
        <f>'Справка 6'!G39</f>
        <v>6655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50">
        <f t="shared" si="38"/>
        <v>43555</v>
      </c>
      <c r="D578" s="99" t="s">
        <v>578</v>
      </c>
      <c r="E578" s="482">
        <v>4</v>
      </c>
      <c r="F578" s="99" t="s">
        <v>803</v>
      </c>
      <c r="H578" s="99">
        <f>'Справка 6'!G40</f>
        <v>8300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50">
        <f t="shared" si="38"/>
        <v>43555</v>
      </c>
      <c r="D579" s="99" t="s">
        <v>581</v>
      </c>
      <c r="E579" s="482">
        <v>4</v>
      </c>
      <c r="F579" s="99" t="s">
        <v>580</v>
      </c>
      <c r="H579" s="99">
        <f>'Справка 6'!G41</f>
        <v>3535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50">
        <f t="shared" si="38"/>
        <v>43555</v>
      </c>
      <c r="D580" s="99" t="s">
        <v>583</v>
      </c>
      <c r="E580" s="482">
        <v>4</v>
      </c>
      <c r="F580" s="99" t="s">
        <v>582</v>
      </c>
      <c r="H580" s="99">
        <f>'Справка 6'!G42</f>
        <v>93155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50">
        <f t="shared" si="38"/>
        <v>43555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50">
        <f t="shared" si="38"/>
        <v>43555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50">
        <f t="shared" si="38"/>
        <v>43555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50">
        <f t="shared" si="38"/>
        <v>43555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50">
        <f t="shared" si="38"/>
        <v>43555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50">
        <f t="shared" si="38"/>
        <v>43555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50">
        <f t="shared" si="38"/>
        <v>43555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50">
        <f t="shared" si="38"/>
        <v>43555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50">
        <f aca="true" t="shared" si="41" ref="C589:C652">endDate</f>
        <v>43555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50">
        <f t="shared" si="41"/>
        <v>43555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50">
        <f t="shared" si="41"/>
        <v>43555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50">
        <f t="shared" si="41"/>
        <v>43555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50">
        <f t="shared" si="41"/>
        <v>43555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50">
        <f t="shared" si="41"/>
        <v>43555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50">
        <f t="shared" si="41"/>
        <v>43555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50">
        <f t="shared" si="41"/>
        <v>43555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50">
        <f t="shared" si="41"/>
        <v>43555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50">
        <f t="shared" si="41"/>
        <v>43555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50">
        <f t="shared" si="41"/>
        <v>43555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50">
        <f t="shared" si="41"/>
        <v>43555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50">
        <f t="shared" si="41"/>
        <v>43555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50">
        <f t="shared" si="41"/>
        <v>43555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50">
        <f t="shared" si="41"/>
        <v>43555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50">
        <f t="shared" si="41"/>
        <v>43555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50">
        <f t="shared" si="41"/>
        <v>43555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50">
        <f t="shared" si="41"/>
        <v>43555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50">
        <f t="shared" si="41"/>
        <v>43555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50">
        <f t="shared" si="41"/>
        <v>43555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50">
        <f t="shared" si="41"/>
        <v>43555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50">
        <f t="shared" si="41"/>
        <v>43555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50">
        <f t="shared" si="41"/>
        <v>43555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50">
        <f t="shared" si="41"/>
        <v>43555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50">
        <f t="shared" si="41"/>
        <v>43555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50">
        <f t="shared" si="41"/>
        <v>43555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50">
        <f t="shared" si="41"/>
        <v>43555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50">
        <f t="shared" si="41"/>
        <v>43555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50">
        <f t="shared" si="41"/>
        <v>43555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50">
        <f t="shared" si="41"/>
        <v>43555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50">
        <f t="shared" si="41"/>
        <v>43555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50">
        <f t="shared" si="41"/>
        <v>43555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50">
        <f t="shared" si="41"/>
        <v>43555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50">
        <f t="shared" si="41"/>
        <v>43555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50">
        <f t="shared" si="41"/>
        <v>43555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50">
        <f t="shared" si="41"/>
        <v>43555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50">
        <f t="shared" si="41"/>
        <v>43555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50">
        <f t="shared" si="41"/>
        <v>43555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50">
        <f t="shared" si="41"/>
        <v>43555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50">
        <f t="shared" si="41"/>
        <v>43555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50">
        <f t="shared" si="41"/>
        <v>43555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50">
        <f t="shared" si="41"/>
        <v>43555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50">
        <f t="shared" si="41"/>
        <v>43555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50">
        <f t="shared" si="41"/>
        <v>43555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50">
        <f t="shared" si="41"/>
        <v>43555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50">
        <f t="shared" si="41"/>
        <v>43555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50">
        <f t="shared" si="41"/>
        <v>43555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50">
        <f t="shared" si="41"/>
        <v>43555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50">
        <f t="shared" si="41"/>
        <v>43555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50">
        <f t="shared" si="41"/>
        <v>43555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50">
        <f t="shared" si="41"/>
        <v>43555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50">
        <f t="shared" si="41"/>
        <v>43555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50">
        <f t="shared" si="41"/>
        <v>43555</v>
      </c>
      <c r="D641" s="99" t="s">
        <v>523</v>
      </c>
      <c r="E641" s="482">
        <v>7</v>
      </c>
      <c r="F641" s="99" t="s">
        <v>522</v>
      </c>
      <c r="H641" s="99">
        <f>'Справка 6'!J11</f>
        <v>12737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50">
        <f t="shared" si="41"/>
        <v>43555</v>
      </c>
      <c r="D642" s="99" t="s">
        <v>526</v>
      </c>
      <c r="E642" s="482">
        <v>7</v>
      </c>
      <c r="F642" s="99" t="s">
        <v>525</v>
      </c>
      <c r="H642" s="99">
        <f>'Справка 6'!J12</f>
        <v>14477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50">
        <f t="shared" si="41"/>
        <v>43555</v>
      </c>
      <c r="D643" s="99" t="s">
        <v>529</v>
      </c>
      <c r="E643" s="482">
        <v>7</v>
      </c>
      <c r="F643" s="99" t="s">
        <v>528</v>
      </c>
      <c r="H643" s="99">
        <f>'Справка 6'!J13</f>
        <v>10564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50">
        <f t="shared" si="41"/>
        <v>43555</v>
      </c>
      <c r="D644" s="99" t="s">
        <v>532</v>
      </c>
      <c r="E644" s="482">
        <v>7</v>
      </c>
      <c r="F644" s="99" t="s">
        <v>531</v>
      </c>
      <c r="H644" s="99">
        <f>'Справка 6'!J14</f>
        <v>5020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50">
        <f t="shared" si="41"/>
        <v>43555</v>
      </c>
      <c r="D645" s="99" t="s">
        <v>535</v>
      </c>
      <c r="E645" s="482">
        <v>7</v>
      </c>
      <c r="F645" s="99" t="s">
        <v>534</v>
      </c>
      <c r="H645" s="99">
        <f>'Справка 6'!J15</f>
        <v>1408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50">
        <f t="shared" si="41"/>
        <v>43555</v>
      </c>
      <c r="D646" s="99" t="s">
        <v>537</v>
      </c>
      <c r="E646" s="482">
        <v>7</v>
      </c>
      <c r="F646" s="99" t="s">
        <v>536</v>
      </c>
      <c r="H646" s="99">
        <f>'Справка 6'!J16</f>
        <v>1379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50">
        <f t="shared" si="41"/>
        <v>43555</v>
      </c>
      <c r="D647" s="99" t="s">
        <v>540</v>
      </c>
      <c r="E647" s="482">
        <v>7</v>
      </c>
      <c r="F647" s="99" t="s">
        <v>539</v>
      </c>
      <c r="H647" s="99">
        <f>'Справка 6'!J17</f>
        <v>6108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50">
        <f t="shared" si="41"/>
        <v>43555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50">
        <f t="shared" si="41"/>
        <v>43555</v>
      </c>
      <c r="D649" s="99" t="s">
        <v>545</v>
      </c>
      <c r="E649" s="482">
        <v>7</v>
      </c>
      <c r="F649" s="99" t="s">
        <v>804</v>
      </c>
      <c r="H649" s="99">
        <f>'Справка 6'!J19</f>
        <v>51693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50">
        <f t="shared" si="41"/>
        <v>43555</v>
      </c>
      <c r="D650" s="99" t="s">
        <v>547</v>
      </c>
      <c r="E650" s="482">
        <v>7</v>
      </c>
      <c r="F650" s="99" t="s">
        <v>546</v>
      </c>
      <c r="H650" s="99">
        <f>'Справка 6'!J20</f>
        <v>27830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50">
        <f t="shared" si="41"/>
        <v>43555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50">
        <f t="shared" si="41"/>
        <v>43555</v>
      </c>
      <c r="D652" s="99" t="s">
        <v>553</v>
      </c>
      <c r="E652" s="482">
        <v>7</v>
      </c>
      <c r="F652" s="99" t="s">
        <v>552</v>
      </c>
      <c r="H652" s="99">
        <f>'Справка 6'!J23</f>
        <v>1261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50">
        <f aca="true" t="shared" si="44" ref="C653:C716">endDate</f>
        <v>43555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50">
        <f t="shared" si="44"/>
        <v>43555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50">
        <f t="shared" si="44"/>
        <v>43555</v>
      </c>
      <c r="D655" s="99" t="s">
        <v>558</v>
      </c>
      <c r="E655" s="482">
        <v>7</v>
      </c>
      <c r="F655" s="99" t="s">
        <v>542</v>
      </c>
      <c r="H655" s="99">
        <f>'Справка 6'!J26</f>
        <v>536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50">
        <f t="shared" si="44"/>
        <v>43555</v>
      </c>
      <c r="D656" s="99" t="s">
        <v>560</v>
      </c>
      <c r="E656" s="482">
        <v>7</v>
      </c>
      <c r="F656" s="99" t="s">
        <v>838</v>
      </c>
      <c r="H656" s="99">
        <f>'Справка 6'!J27</f>
        <v>1797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50">
        <f t="shared" si="44"/>
        <v>43555</v>
      </c>
      <c r="D657" s="99" t="s">
        <v>562</v>
      </c>
      <c r="E657" s="482">
        <v>7</v>
      </c>
      <c r="F657" s="99" t="s">
        <v>561</v>
      </c>
      <c r="H657" s="99">
        <f>'Справка 6'!J29</f>
        <v>1645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50">
        <f t="shared" si="44"/>
        <v>43555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50">
        <f t="shared" si="44"/>
        <v>43555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50">
        <f t="shared" si="44"/>
        <v>43555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50">
        <f t="shared" si="44"/>
        <v>43555</v>
      </c>
      <c r="D661" s="99" t="s">
        <v>566</v>
      </c>
      <c r="E661" s="482">
        <v>7</v>
      </c>
      <c r="F661" s="99" t="s">
        <v>115</v>
      </c>
      <c r="H661" s="99">
        <f>'Справка 6'!J33</f>
        <v>1645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50">
        <f t="shared" si="44"/>
        <v>43555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50">
        <f t="shared" si="44"/>
        <v>43555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50">
        <f t="shared" si="44"/>
        <v>43555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50">
        <f t="shared" si="44"/>
        <v>43555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50">
        <f t="shared" si="44"/>
        <v>43555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50">
        <f t="shared" si="44"/>
        <v>43555</v>
      </c>
      <c r="D667" s="99" t="s">
        <v>576</v>
      </c>
      <c r="E667" s="482">
        <v>7</v>
      </c>
      <c r="F667" s="99" t="s">
        <v>542</v>
      </c>
      <c r="H667" s="99">
        <f>'Справка 6'!J39</f>
        <v>6655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50">
        <f t="shared" si="44"/>
        <v>43555</v>
      </c>
      <c r="D668" s="99" t="s">
        <v>578</v>
      </c>
      <c r="E668" s="482">
        <v>7</v>
      </c>
      <c r="F668" s="99" t="s">
        <v>803</v>
      </c>
      <c r="H668" s="99">
        <f>'Справка 6'!J40</f>
        <v>8300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50">
        <f t="shared" si="44"/>
        <v>43555</v>
      </c>
      <c r="D669" s="99" t="s">
        <v>581</v>
      </c>
      <c r="E669" s="482">
        <v>7</v>
      </c>
      <c r="F669" s="99" t="s">
        <v>580</v>
      </c>
      <c r="H669" s="99">
        <f>'Справка 6'!J41</f>
        <v>3535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50">
        <f t="shared" si="44"/>
        <v>43555</v>
      </c>
      <c r="D670" s="99" t="s">
        <v>583</v>
      </c>
      <c r="E670" s="482">
        <v>7</v>
      </c>
      <c r="F670" s="99" t="s">
        <v>582</v>
      </c>
      <c r="H670" s="99">
        <f>'Справка 6'!J42</f>
        <v>93155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50">
        <f t="shared" si="44"/>
        <v>43555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50">
        <f t="shared" si="44"/>
        <v>43555</v>
      </c>
      <c r="D672" s="99" t="s">
        <v>526</v>
      </c>
      <c r="E672" s="482">
        <v>8</v>
      </c>
      <c r="F672" s="99" t="s">
        <v>525</v>
      </c>
      <c r="H672" s="99">
        <f>'Справка 6'!K12</f>
        <v>2803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50">
        <f t="shared" si="44"/>
        <v>43555</v>
      </c>
      <c r="D673" s="99" t="s">
        <v>529</v>
      </c>
      <c r="E673" s="482">
        <v>8</v>
      </c>
      <c r="F673" s="99" t="s">
        <v>528</v>
      </c>
      <c r="H673" s="99">
        <f>'Справка 6'!K13</f>
        <v>6895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50">
        <f t="shared" si="44"/>
        <v>43555</v>
      </c>
      <c r="D674" s="99" t="s">
        <v>532</v>
      </c>
      <c r="E674" s="482">
        <v>8</v>
      </c>
      <c r="F674" s="99" t="s">
        <v>531</v>
      </c>
      <c r="H674" s="99">
        <f>'Справка 6'!K14</f>
        <v>618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50">
        <f t="shared" si="44"/>
        <v>43555</v>
      </c>
      <c r="D675" s="99" t="s">
        <v>535</v>
      </c>
      <c r="E675" s="482">
        <v>8</v>
      </c>
      <c r="F675" s="99" t="s">
        <v>534</v>
      </c>
      <c r="H675" s="99">
        <f>'Справка 6'!K15</f>
        <v>1089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50">
        <f t="shared" si="44"/>
        <v>43555</v>
      </c>
      <c r="D676" s="99" t="s">
        <v>537</v>
      </c>
      <c r="E676" s="482">
        <v>8</v>
      </c>
      <c r="F676" s="99" t="s">
        <v>536</v>
      </c>
      <c r="H676" s="99">
        <f>'Справка 6'!K16</f>
        <v>1003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50">
        <f t="shared" si="44"/>
        <v>43555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50">
        <f t="shared" si="44"/>
        <v>43555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50">
        <f t="shared" si="44"/>
        <v>43555</v>
      </c>
      <c r="D679" s="99" t="s">
        <v>545</v>
      </c>
      <c r="E679" s="482">
        <v>8</v>
      </c>
      <c r="F679" s="99" t="s">
        <v>804</v>
      </c>
      <c r="H679" s="99">
        <f>'Справка 6'!K19</f>
        <v>12408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50">
        <f t="shared" si="44"/>
        <v>43555</v>
      </c>
      <c r="D680" s="99" t="s">
        <v>547</v>
      </c>
      <c r="E680" s="482">
        <v>8</v>
      </c>
      <c r="F680" s="99" t="s">
        <v>546</v>
      </c>
      <c r="H680" s="99">
        <f>'Справка 6'!K20</f>
        <v>138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50">
        <f t="shared" si="44"/>
        <v>43555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50">
        <f t="shared" si="44"/>
        <v>43555</v>
      </c>
      <c r="D682" s="99" t="s">
        <v>553</v>
      </c>
      <c r="E682" s="482">
        <v>8</v>
      </c>
      <c r="F682" s="99" t="s">
        <v>552</v>
      </c>
      <c r="H682" s="99">
        <f>'Справка 6'!K23</f>
        <v>1134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50">
        <f t="shared" si="44"/>
        <v>43555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50">
        <f t="shared" si="44"/>
        <v>43555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50">
        <f t="shared" si="44"/>
        <v>43555</v>
      </c>
      <c r="D685" s="99" t="s">
        <v>558</v>
      </c>
      <c r="E685" s="482">
        <v>8</v>
      </c>
      <c r="F685" s="99" t="s">
        <v>542</v>
      </c>
      <c r="H685" s="99">
        <f>'Справка 6'!K26</f>
        <v>84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50">
        <f t="shared" si="44"/>
        <v>43555</v>
      </c>
      <c r="D686" s="99" t="s">
        <v>560</v>
      </c>
      <c r="E686" s="482">
        <v>8</v>
      </c>
      <c r="F686" s="99" t="s">
        <v>838</v>
      </c>
      <c r="H686" s="99">
        <f>'Справка 6'!K27</f>
        <v>1218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50">
        <f t="shared" si="44"/>
        <v>43555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50">
        <f t="shared" si="44"/>
        <v>43555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50">
        <f t="shared" si="44"/>
        <v>43555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50">
        <f t="shared" si="44"/>
        <v>43555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50">
        <f t="shared" si="44"/>
        <v>43555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50">
        <f t="shared" si="44"/>
        <v>43555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50">
        <f t="shared" si="44"/>
        <v>43555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50">
        <f t="shared" si="44"/>
        <v>43555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50">
        <f t="shared" si="44"/>
        <v>43555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50">
        <f t="shared" si="44"/>
        <v>43555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50">
        <f t="shared" si="44"/>
        <v>43555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50">
        <f t="shared" si="44"/>
        <v>43555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50">
        <f t="shared" si="44"/>
        <v>43555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50">
        <f t="shared" si="44"/>
        <v>43555</v>
      </c>
      <c r="D700" s="99" t="s">
        <v>583</v>
      </c>
      <c r="E700" s="482">
        <v>8</v>
      </c>
      <c r="F700" s="99" t="s">
        <v>582</v>
      </c>
      <c r="H700" s="99">
        <f>'Справка 6'!K42</f>
        <v>13764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50">
        <f t="shared" si="44"/>
        <v>43555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50">
        <f t="shared" si="44"/>
        <v>43555</v>
      </c>
      <c r="D702" s="99" t="s">
        <v>526</v>
      </c>
      <c r="E702" s="482">
        <v>9</v>
      </c>
      <c r="F702" s="99" t="s">
        <v>525</v>
      </c>
      <c r="H702" s="99">
        <f>'Справка 6'!L12</f>
        <v>105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50">
        <f t="shared" si="44"/>
        <v>43555</v>
      </c>
      <c r="D703" s="99" t="s">
        <v>529</v>
      </c>
      <c r="E703" s="482">
        <v>9</v>
      </c>
      <c r="F703" s="99" t="s">
        <v>528</v>
      </c>
      <c r="H703" s="99">
        <f>'Справка 6'!L13</f>
        <v>195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50">
        <f t="shared" si="44"/>
        <v>43555</v>
      </c>
      <c r="D704" s="99" t="s">
        <v>532</v>
      </c>
      <c r="E704" s="482">
        <v>9</v>
      </c>
      <c r="F704" s="99" t="s">
        <v>531</v>
      </c>
      <c r="H704" s="99">
        <f>'Справка 6'!L14</f>
        <v>73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50">
        <f t="shared" si="44"/>
        <v>43555</v>
      </c>
      <c r="D705" s="99" t="s">
        <v>535</v>
      </c>
      <c r="E705" s="482">
        <v>9</v>
      </c>
      <c r="F705" s="99" t="s">
        <v>534</v>
      </c>
      <c r="H705" s="99">
        <f>'Справка 6'!L15</f>
        <v>18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50">
        <f t="shared" si="44"/>
        <v>43555</v>
      </c>
      <c r="D706" s="99" t="s">
        <v>537</v>
      </c>
      <c r="E706" s="482">
        <v>9</v>
      </c>
      <c r="F706" s="99" t="s">
        <v>536</v>
      </c>
      <c r="H706" s="99">
        <f>'Справка 6'!L16</f>
        <v>25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50">
        <f t="shared" si="44"/>
        <v>43555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50">
        <f t="shared" si="44"/>
        <v>43555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50">
        <f t="shared" si="44"/>
        <v>43555</v>
      </c>
      <c r="D709" s="99" t="s">
        <v>545</v>
      </c>
      <c r="E709" s="482">
        <v>9</v>
      </c>
      <c r="F709" s="99" t="s">
        <v>804</v>
      </c>
      <c r="H709" s="99">
        <f>'Справка 6'!L19</f>
        <v>416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50">
        <f t="shared" si="44"/>
        <v>43555</v>
      </c>
      <c r="D710" s="99" t="s">
        <v>547</v>
      </c>
      <c r="E710" s="482">
        <v>9</v>
      </c>
      <c r="F710" s="99" t="s">
        <v>546</v>
      </c>
      <c r="H710" s="99">
        <f>'Справка 6'!L20</f>
        <v>38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50">
        <f t="shared" si="44"/>
        <v>43555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50">
        <f t="shared" si="44"/>
        <v>43555</v>
      </c>
      <c r="D712" s="99" t="s">
        <v>553</v>
      </c>
      <c r="E712" s="482">
        <v>9</v>
      </c>
      <c r="F712" s="99" t="s">
        <v>552</v>
      </c>
      <c r="H712" s="99">
        <f>'Справка 6'!L23</f>
        <v>45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50">
        <f t="shared" si="44"/>
        <v>43555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50">
        <f t="shared" si="44"/>
        <v>43555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50">
        <f t="shared" si="44"/>
        <v>43555</v>
      </c>
      <c r="D715" s="99" t="s">
        <v>558</v>
      </c>
      <c r="E715" s="482">
        <v>9</v>
      </c>
      <c r="F715" s="99" t="s">
        <v>542</v>
      </c>
      <c r="H715" s="99">
        <f>'Справка 6'!L26</f>
        <v>21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50">
        <f t="shared" si="44"/>
        <v>43555</v>
      </c>
      <c r="D716" s="99" t="s">
        <v>560</v>
      </c>
      <c r="E716" s="482">
        <v>9</v>
      </c>
      <c r="F716" s="99" t="s">
        <v>838</v>
      </c>
      <c r="H716" s="99">
        <f>'Справка 6'!L27</f>
        <v>66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50">
        <f aca="true" t="shared" si="47" ref="C717:C780">endDate</f>
        <v>43555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50">
        <f t="shared" si="47"/>
        <v>43555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50">
        <f t="shared" si="47"/>
        <v>43555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50">
        <f t="shared" si="47"/>
        <v>43555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50">
        <f t="shared" si="47"/>
        <v>43555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50">
        <f t="shared" si="47"/>
        <v>43555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50">
        <f t="shared" si="47"/>
        <v>43555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50">
        <f t="shared" si="47"/>
        <v>43555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50">
        <f t="shared" si="47"/>
        <v>43555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50">
        <f t="shared" si="47"/>
        <v>43555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50">
        <f t="shared" si="47"/>
        <v>43555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50">
        <f t="shared" si="47"/>
        <v>43555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50">
        <f t="shared" si="47"/>
        <v>43555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50">
        <f t="shared" si="47"/>
        <v>43555</v>
      </c>
      <c r="D730" s="99" t="s">
        <v>583</v>
      </c>
      <c r="E730" s="482">
        <v>9</v>
      </c>
      <c r="F730" s="99" t="s">
        <v>582</v>
      </c>
      <c r="H730" s="99">
        <f>'Справка 6'!L42</f>
        <v>520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50">
        <f t="shared" si="47"/>
        <v>43555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50">
        <f t="shared" si="47"/>
        <v>43555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50">
        <f t="shared" si="47"/>
        <v>43555</v>
      </c>
      <c r="D733" s="99" t="s">
        <v>529</v>
      </c>
      <c r="E733" s="482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50">
        <f t="shared" si="47"/>
        <v>43555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50">
        <f t="shared" si="47"/>
        <v>43555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50">
        <f t="shared" si="47"/>
        <v>43555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50">
        <f t="shared" si="47"/>
        <v>43555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50">
        <f t="shared" si="47"/>
        <v>43555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50">
        <f t="shared" si="47"/>
        <v>43555</v>
      </c>
      <c r="D739" s="99" t="s">
        <v>545</v>
      </c>
      <c r="E739" s="482">
        <v>10</v>
      </c>
      <c r="F739" s="99" t="s">
        <v>804</v>
      </c>
      <c r="H739" s="99">
        <f>'Справка 6'!M19</f>
        <v>4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50">
        <f t="shared" si="47"/>
        <v>43555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50">
        <f t="shared" si="47"/>
        <v>43555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50">
        <f t="shared" si="47"/>
        <v>43555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50">
        <f t="shared" si="47"/>
        <v>43555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50">
        <f t="shared" si="47"/>
        <v>43555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50">
        <f t="shared" si="47"/>
        <v>43555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50">
        <f t="shared" si="47"/>
        <v>43555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50">
        <f t="shared" si="47"/>
        <v>43555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50">
        <f t="shared" si="47"/>
        <v>43555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50">
        <f t="shared" si="47"/>
        <v>43555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50">
        <f t="shared" si="47"/>
        <v>43555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50">
        <f t="shared" si="47"/>
        <v>43555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50">
        <f t="shared" si="47"/>
        <v>43555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50">
        <f t="shared" si="47"/>
        <v>43555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50">
        <f t="shared" si="47"/>
        <v>43555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50">
        <f t="shared" si="47"/>
        <v>43555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50">
        <f t="shared" si="47"/>
        <v>43555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50">
        <f t="shared" si="47"/>
        <v>43555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50">
        <f t="shared" si="47"/>
        <v>43555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50">
        <f t="shared" si="47"/>
        <v>43555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50">
        <f t="shared" si="47"/>
        <v>43555</v>
      </c>
      <c r="D760" s="99" t="s">
        <v>583</v>
      </c>
      <c r="E760" s="482">
        <v>10</v>
      </c>
      <c r="F760" s="99" t="s">
        <v>582</v>
      </c>
      <c r="H760" s="99">
        <f>'Справка 6'!M42</f>
        <v>4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50">
        <f t="shared" si="47"/>
        <v>43555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50">
        <f t="shared" si="47"/>
        <v>43555</v>
      </c>
      <c r="D762" s="99" t="s">
        <v>526</v>
      </c>
      <c r="E762" s="482">
        <v>11</v>
      </c>
      <c r="F762" s="99" t="s">
        <v>525</v>
      </c>
      <c r="H762" s="99">
        <f>'Справка 6'!N12</f>
        <v>2908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50">
        <f t="shared" si="47"/>
        <v>43555</v>
      </c>
      <c r="D763" s="99" t="s">
        <v>529</v>
      </c>
      <c r="E763" s="482">
        <v>11</v>
      </c>
      <c r="F763" s="99" t="s">
        <v>528</v>
      </c>
      <c r="H763" s="99">
        <f>'Справка 6'!N13</f>
        <v>7087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50">
        <f t="shared" si="47"/>
        <v>43555</v>
      </c>
      <c r="D764" s="99" t="s">
        <v>532</v>
      </c>
      <c r="E764" s="482">
        <v>11</v>
      </c>
      <c r="F764" s="99" t="s">
        <v>531</v>
      </c>
      <c r="H764" s="99">
        <f>'Справка 6'!N14</f>
        <v>691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50">
        <f t="shared" si="47"/>
        <v>43555</v>
      </c>
      <c r="D765" s="99" t="s">
        <v>535</v>
      </c>
      <c r="E765" s="482">
        <v>11</v>
      </c>
      <c r="F765" s="99" t="s">
        <v>534</v>
      </c>
      <c r="H765" s="99">
        <f>'Справка 6'!N15</f>
        <v>1107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50">
        <f t="shared" si="47"/>
        <v>43555</v>
      </c>
      <c r="D766" s="99" t="s">
        <v>537</v>
      </c>
      <c r="E766" s="482">
        <v>11</v>
      </c>
      <c r="F766" s="99" t="s">
        <v>536</v>
      </c>
      <c r="H766" s="99">
        <f>'Справка 6'!N16</f>
        <v>1027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50">
        <f t="shared" si="47"/>
        <v>43555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50">
        <f t="shared" si="47"/>
        <v>43555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50">
        <f t="shared" si="47"/>
        <v>43555</v>
      </c>
      <c r="D769" s="99" t="s">
        <v>545</v>
      </c>
      <c r="E769" s="482">
        <v>11</v>
      </c>
      <c r="F769" s="99" t="s">
        <v>804</v>
      </c>
      <c r="H769" s="99">
        <f>'Справка 6'!N19</f>
        <v>12820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50">
        <f t="shared" si="47"/>
        <v>43555</v>
      </c>
      <c r="D770" s="99" t="s">
        <v>547</v>
      </c>
      <c r="E770" s="482">
        <v>11</v>
      </c>
      <c r="F770" s="99" t="s">
        <v>546</v>
      </c>
      <c r="H770" s="99">
        <f>'Справка 6'!N20</f>
        <v>176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50">
        <f t="shared" si="47"/>
        <v>43555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50">
        <f t="shared" si="47"/>
        <v>43555</v>
      </c>
      <c r="D772" s="99" t="s">
        <v>553</v>
      </c>
      <c r="E772" s="482">
        <v>11</v>
      </c>
      <c r="F772" s="99" t="s">
        <v>552</v>
      </c>
      <c r="H772" s="99">
        <f>'Справка 6'!N23</f>
        <v>1179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50">
        <f t="shared" si="47"/>
        <v>43555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50">
        <f t="shared" si="47"/>
        <v>43555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50">
        <f t="shared" si="47"/>
        <v>43555</v>
      </c>
      <c r="D775" s="99" t="s">
        <v>558</v>
      </c>
      <c r="E775" s="482">
        <v>11</v>
      </c>
      <c r="F775" s="99" t="s">
        <v>542</v>
      </c>
      <c r="H775" s="99">
        <f>'Справка 6'!N26</f>
        <v>105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50">
        <f t="shared" si="47"/>
        <v>43555</v>
      </c>
      <c r="D776" s="99" t="s">
        <v>560</v>
      </c>
      <c r="E776" s="482">
        <v>11</v>
      </c>
      <c r="F776" s="99" t="s">
        <v>838</v>
      </c>
      <c r="H776" s="99">
        <f>'Справка 6'!N27</f>
        <v>1284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50">
        <f t="shared" si="47"/>
        <v>43555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50">
        <f t="shared" si="47"/>
        <v>43555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50">
        <f t="shared" si="47"/>
        <v>43555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50">
        <f t="shared" si="47"/>
        <v>43555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50">
        <f aca="true" t="shared" si="50" ref="C781:C844">endDate</f>
        <v>43555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50">
        <f t="shared" si="50"/>
        <v>43555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50">
        <f t="shared" si="50"/>
        <v>43555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50">
        <f t="shared" si="50"/>
        <v>43555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50">
        <f t="shared" si="50"/>
        <v>43555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50">
        <f t="shared" si="50"/>
        <v>43555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50">
        <f t="shared" si="50"/>
        <v>43555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50">
        <f t="shared" si="50"/>
        <v>43555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50">
        <f t="shared" si="50"/>
        <v>43555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50">
        <f t="shared" si="50"/>
        <v>43555</v>
      </c>
      <c r="D790" s="99" t="s">
        <v>583</v>
      </c>
      <c r="E790" s="482">
        <v>11</v>
      </c>
      <c r="F790" s="99" t="s">
        <v>582</v>
      </c>
      <c r="H790" s="99">
        <f>'Справка 6'!N42</f>
        <v>14280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50">
        <f t="shared" si="50"/>
        <v>43555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50">
        <f t="shared" si="50"/>
        <v>43555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50">
        <f t="shared" si="50"/>
        <v>43555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50">
        <f t="shared" si="50"/>
        <v>43555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50">
        <f t="shared" si="50"/>
        <v>43555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50">
        <f t="shared" si="50"/>
        <v>43555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50">
        <f t="shared" si="50"/>
        <v>43555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50">
        <f t="shared" si="50"/>
        <v>43555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50">
        <f t="shared" si="50"/>
        <v>43555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50">
        <f t="shared" si="50"/>
        <v>43555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50">
        <f t="shared" si="50"/>
        <v>43555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50">
        <f t="shared" si="50"/>
        <v>43555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50">
        <f t="shared" si="50"/>
        <v>43555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50">
        <f t="shared" si="50"/>
        <v>43555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50">
        <f t="shared" si="50"/>
        <v>43555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50">
        <f t="shared" si="50"/>
        <v>43555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50">
        <f t="shared" si="50"/>
        <v>43555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50">
        <f t="shared" si="50"/>
        <v>43555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50">
        <f t="shared" si="50"/>
        <v>43555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50">
        <f t="shared" si="50"/>
        <v>43555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50">
        <f t="shared" si="50"/>
        <v>43555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50">
        <f t="shared" si="50"/>
        <v>43555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50">
        <f t="shared" si="50"/>
        <v>43555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50">
        <f t="shared" si="50"/>
        <v>43555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50">
        <f t="shared" si="50"/>
        <v>43555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50">
        <f t="shared" si="50"/>
        <v>43555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50">
        <f t="shared" si="50"/>
        <v>43555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50">
        <f t="shared" si="50"/>
        <v>43555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50">
        <f t="shared" si="50"/>
        <v>43555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50">
        <f t="shared" si="50"/>
        <v>43555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50">
        <f t="shared" si="50"/>
        <v>43555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50">
        <f t="shared" si="50"/>
        <v>43555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50">
        <f t="shared" si="50"/>
        <v>43555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50">
        <f t="shared" si="50"/>
        <v>43555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50">
        <f t="shared" si="50"/>
        <v>43555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50">
        <f t="shared" si="50"/>
        <v>43555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50">
        <f t="shared" si="50"/>
        <v>43555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50">
        <f t="shared" si="50"/>
        <v>43555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50">
        <f t="shared" si="50"/>
        <v>43555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50">
        <f t="shared" si="50"/>
        <v>43555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50">
        <f t="shared" si="50"/>
        <v>43555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50">
        <f t="shared" si="50"/>
        <v>43555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50">
        <f t="shared" si="50"/>
        <v>43555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50">
        <f t="shared" si="50"/>
        <v>43555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50">
        <f t="shared" si="50"/>
        <v>43555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50">
        <f t="shared" si="50"/>
        <v>43555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50">
        <f t="shared" si="50"/>
        <v>43555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50">
        <f t="shared" si="50"/>
        <v>43555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50">
        <f t="shared" si="50"/>
        <v>43555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50">
        <f t="shared" si="50"/>
        <v>43555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50">
        <f t="shared" si="50"/>
        <v>43555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50">
        <f t="shared" si="50"/>
        <v>43555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50">
        <f t="shared" si="50"/>
        <v>43555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50">
        <f t="shared" si="50"/>
        <v>43555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50">
        <f aca="true" t="shared" si="53" ref="C845:C910">endDate</f>
        <v>43555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50">
        <f t="shared" si="53"/>
        <v>43555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50">
        <f t="shared" si="53"/>
        <v>43555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50">
        <f t="shared" si="53"/>
        <v>43555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50">
        <f t="shared" si="53"/>
        <v>43555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50">
        <f t="shared" si="53"/>
        <v>43555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50">
        <f t="shared" si="53"/>
        <v>43555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50">
        <f t="shared" si="53"/>
        <v>43555</v>
      </c>
      <c r="D852" s="99" t="s">
        <v>526</v>
      </c>
      <c r="E852" s="482">
        <v>14</v>
      </c>
      <c r="F852" s="99" t="s">
        <v>525</v>
      </c>
      <c r="H852" s="99">
        <f>'Справка 6'!Q12</f>
        <v>2908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50">
        <f t="shared" si="53"/>
        <v>43555</v>
      </c>
      <c r="D853" s="99" t="s">
        <v>529</v>
      </c>
      <c r="E853" s="482">
        <v>14</v>
      </c>
      <c r="F853" s="99" t="s">
        <v>528</v>
      </c>
      <c r="H853" s="99">
        <f>'Справка 6'!Q13</f>
        <v>7087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50">
        <f t="shared" si="53"/>
        <v>43555</v>
      </c>
      <c r="D854" s="99" t="s">
        <v>532</v>
      </c>
      <c r="E854" s="482">
        <v>14</v>
      </c>
      <c r="F854" s="99" t="s">
        <v>531</v>
      </c>
      <c r="H854" s="99">
        <f>'Справка 6'!Q14</f>
        <v>691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50">
        <f t="shared" si="53"/>
        <v>43555</v>
      </c>
      <c r="D855" s="99" t="s">
        <v>535</v>
      </c>
      <c r="E855" s="482">
        <v>14</v>
      </c>
      <c r="F855" s="99" t="s">
        <v>534</v>
      </c>
      <c r="H855" s="99">
        <f>'Справка 6'!Q15</f>
        <v>1107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50">
        <f t="shared" si="53"/>
        <v>43555</v>
      </c>
      <c r="D856" s="99" t="s">
        <v>537</v>
      </c>
      <c r="E856" s="482">
        <v>14</v>
      </c>
      <c r="F856" s="99" t="s">
        <v>536</v>
      </c>
      <c r="H856" s="99">
        <f>'Справка 6'!Q16</f>
        <v>1027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50">
        <f t="shared" si="53"/>
        <v>43555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50">
        <f t="shared" si="53"/>
        <v>43555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50">
        <f t="shared" si="53"/>
        <v>43555</v>
      </c>
      <c r="D859" s="99" t="s">
        <v>545</v>
      </c>
      <c r="E859" s="482">
        <v>14</v>
      </c>
      <c r="F859" s="99" t="s">
        <v>804</v>
      </c>
      <c r="H859" s="99">
        <f>'Справка 6'!Q19</f>
        <v>12820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50">
        <f t="shared" si="53"/>
        <v>43555</v>
      </c>
      <c r="D860" s="99" t="s">
        <v>547</v>
      </c>
      <c r="E860" s="482">
        <v>14</v>
      </c>
      <c r="F860" s="99" t="s">
        <v>546</v>
      </c>
      <c r="H860" s="99">
        <f>'Справка 6'!Q20</f>
        <v>176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50">
        <f t="shared" si="53"/>
        <v>43555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50">
        <f t="shared" si="53"/>
        <v>43555</v>
      </c>
      <c r="D862" s="99" t="s">
        <v>553</v>
      </c>
      <c r="E862" s="482">
        <v>14</v>
      </c>
      <c r="F862" s="99" t="s">
        <v>552</v>
      </c>
      <c r="H862" s="99">
        <f>'Справка 6'!Q23</f>
        <v>1179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50">
        <f t="shared" si="53"/>
        <v>43555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50">
        <f t="shared" si="53"/>
        <v>43555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50">
        <f t="shared" si="53"/>
        <v>43555</v>
      </c>
      <c r="D865" s="99" t="s">
        <v>558</v>
      </c>
      <c r="E865" s="482">
        <v>14</v>
      </c>
      <c r="F865" s="99" t="s">
        <v>542</v>
      </c>
      <c r="H865" s="99">
        <f>'Справка 6'!Q26</f>
        <v>105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50">
        <f t="shared" si="53"/>
        <v>43555</v>
      </c>
      <c r="D866" s="99" t="s">
        <v>560</v>
      </c>
      <c r="E866" s="482">
        <v>14</v>
      </c>
      <c r="F866" s="99" t="s">
        <v>838</v>
      </c>
      <c r="H866" s="99">
        <f>'Справка 6'!Q27</f>
        <v>1284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50">
        <f t="shared" si="53"/>
        <v>43555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50">
        <f t="shared" si="53"/>
        <v>43555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50">
        <f t="shared" si="53"/>
        <v>43555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50">
        <f t="shared" si="53"/>
        <v>43555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50">
        <f t="shared" si="53"/>
        <v>43555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50">
        <f t="shared" si="53"/>
        <v>43555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50">
        <f t="shared" si="53"/>
        <v>43555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50">
        <f t="shared" si="53"/>
        <v>43555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50">
        <f t="shared" si="53"/>
        <v>43555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50">
        <f t="shared" si="53"/>
        <v>43555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50">
        <f t="shared" si="53"/>
        <v>43555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50">
        <f t="shared" si="53"/>
        <v>43555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50">
        <f t="shared" si="53"/>
        <v>43555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50">
        <f t="shared" si="53"/>
        <v>43555</v>
      </c>
      <c r="D880" s="99" t="s">
        <v>583</v>
      </c>
      <c r="E880" s="482">
        <v>14</v>
      </c>
      <c r="F880" s="99" t="s">
        <v>582</v>
      </c>
      <c r="H880" s="99">
        <f>'Справка 6'!Q42</f>
        <v>14280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50">
        <f t="shared" si="53"/>
        <v>43555</v>
      </c>
      <c r="D881" s="99" t="s">
        <v>523</v>
      </c>
      <c r="E881" s="482">
        <v>15</v>
      </c>
      <c r="F881" s="99" t="s">
        <v>522</v>
      </c>
      <c r="H881" s="99">
        <f>'Справка 6'!R11</f>
        <v>12737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50">
        <f t="shared" si="53"/>
        <v>43555</v>
      </c>
      <c r="D882" s="99" t="s">
        <v>526</v>
      </c>
      <c r="E882" s="482">
        <v>15</v>
      </c>
      <c r="F882" s="99" t="s">
        <v>525</v>
      </c>
      <c r="H882" s="99">
        <f>'Справка 6'!R12</f>
        <v>11569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50">
        <f t="shared" si="53"/>
        <v>43555</v>
      </c>
      <c r="D883" s="99" t="s">
        <v>529</v>
      </c>
      <c r="E883" s="482">
        <v>15</v>
      </c>
      <c r="F883" s="99" t="s">
        <v>528</v>
      </c>
      <c r="H883" s="99">
        <f>'Справка 6'!R13</f>
        <v>3477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50">
        <f t="shared" si="53"/>
        <v>43555</v>
      </c>
      <c r="D884" s="99" t="s">
        <v>532</v>
      </c>
      <c r="E884" s="482">
        <v>15</v>
      </c>
      <c r="F884" s="99" t="s">
        <v>531</v>
      </c>
      <c r="H884" s="99">
        <f>'Справка 6'!R14</f>
        <v>4329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50">
        <f t="shared" si="53"/>
        <v>43555</v>
      </c>
      <c r="D885" s="99" t="s">
        <v>535</v>
      </c>
      <c r="E885" s="482">
        <v>15</v>
      </c>
      <c r="F885" s="99" t="s">
        <v>534</v>
      </c>
      <c r="H885" s="99">
        <f>'Справка 6'!R15</f>
        <v>301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50">
        <f t="shared" si="53"/>
        <v>43555</v>
      </c>
      <c r="D886" s="99" t="s">
        <v>537</v>
      </c>
      <c r="E886" s="482">
        <v>15</v>
      </c>
      <c r="F886" s="99" t="s">
        <v>536</v>
      </c>
      <c r="H886" s="99">
        <f>'Справка 6'!R16</f>
        <v>352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50">
        <f t="shared" si="53"/>
        <v>43555</v>
      </c>
      <c r="D887" s="99" t="s">
        <v>540</v>
      </c>
      <c r="E887" s="482">
        <v>15</v>
      </c>
      <c r="F887" s="99" t="s">
        <v>539</v>
      </c>
      <c r="H887" s="99">
        <f>'Справка 6'!R17</f>
        <v>6108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50">
        <f t="shared" si="53"/>
        <v>43555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50">
        <f t="shared" si="53"/>
        <v>43555</v>
      </c>
      <c r="D889" s="99" t="s">
        <v>545</v>
      </c>
      <c r="E889" s="482">
        <v>15</v>
      </c>
      <c r="F889" s="99" t="s">
        <v>804</v>
      </c>
      <c r="H889" s="99">
        <f>'Справка 6'!R19</f>
        <v>38873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50">
        <f t="shared" si="53"/>
        <v>43555</v>
      </c>
      <c r="D890" s="99" t="s">
        <v>547</v>
      </c>
      <c r="E890" s="482">
        <v>15</v>
      </c>
      <c r="F890" s="99" t="s">
        <v>546</v>
      </c>
      <c r="H890" s="99">
        <f>'Справка 6'!R20</f>
        <v>27654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50">
        <f t="shared" si="53"/>
        <v>43555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50">
        <f t="shared" si="53"/>
        <v>43555</v>
      </c>
      <c r="D892" s="99" t="s">
        <v>553</v>
      </c>
      <c r="E892" s="482">
        <v>15</v>
      </c>
      <c r="F892" s="99" t="s">
        <v>552</v>
      </c>
      <c r="H892" s="99">
        <f>'Справка 6'!R23</f>
        <v>82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50">
        <f t="shared" si="53"/>
        <v>43555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50">
        <f t="shared" si="53"/>
        <v>43555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50">
        <f t="shared" si="53"/>
        <v>43555</v>
      </c>
      <c r="D895" s="99" t="s">
        <v>558</v>
      </c>
      <c r="E895" s="482">
        <v>15</v>
      </c>
      <c r="F895" s="99" t="s">
        <v>542</v>
      </c>
      <c r="H895" s="99">
        <f>'Справка 6'!R26</f>
        <v>431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50">
        <f t="shared" si="53"/>
        <v>43555</v>
      </c>
      <c r="D896" s="99" t="s">
        <v>560</v>
      </c>
      <c r="E896" s="482">
        <v>15</v>
      </c>
      <c r="F896" s="99" t="s">
        <v>838</v>
      </c>
      <c r="H896" s="99">
        <f>'Справка 6'!R27</f>
        <v>513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50">
        <f t="shared" si="53"/>
        <v>43555</v>
      </c>
      <c r="D897" s="99" t="s">
        <v>562</v>
      </c>
      <c r="E897" s="482">
        <v>15</v>
      </c>
      <c r="F897" s="99" t="s">
        <v>561</v>
      </c>
      <c r="H897" s="99">
        <f>'Справка 6'!R29</f>
        <v>1645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50">
        <f t="shared" si="53"/>
        <v>43555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50">
        <f t="shared" si="53"/>
        <v>43555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50">
        <f t="shared" si="53"/>
        <v>43555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50">
        <f t="shared" si="53"/>
        <v>43555</v>
      </c>
      <c r="D901" s="99" t="s">
        <v>566</v>
      </c>
      <c r="E901" s="482">
        <v>15</v>
      </c>
      <c r="F901" s="99" t="s">
        <v>115</v>
      </c>
      <c r="H901" s="99">
        <f>'Справка 6'!R33</f>
        <v>1645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50">
        <f t="shared" si="53"/>
        <v>43555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50">
        <f t="shared" si="53"/>
        <v>43555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50">
        <f t="shared" si="53"/>
        <v>43555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50">
        <f t="shared" si="53"/>
        <v>43555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50">
        <f t="shared" si="53"/>
        <v>43555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50">
        <f t="shared" si="53"/>
        <v>43555</v>
      </c>
      <c r="D907" s="99" t="s">
        <v>576</v>
      </c>
      <c r="E907" s="482">
        <v>15</v>
      </c>
      <c r="F907" s="99" t="s">
        <v>542</v>
      </c>
      <c r="H907" s="99">
        <f>'Справка 6'!R39</f>
        <v>6655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50">
        <f t="shared" si="53"/>
        <v>43555</v>
      </c>
      <c r="D908" s="99" t="s">
        <v>578</v>
      </c>
      <c r="E908" s="482">
        <v>15</v>
      </c>
      <c r="F908" s="99" t="s">
        <v>803</v>
      </c>
      <c r="H908" s="99">
        <f>'Справка 6'!R40</f>
        <v>8300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50">
        <f t="shared" si="53"/>
        <v>43555</v>
      </c>
      <c r="D909" s="99" t="s">
        <v>581</v>
      </c>
      <c r="E909" s="482">
        <v>15</v>
      </c>
      <c r="F909" s="99" t="s">
        <v>580</v>
      </c>
      <c r="H909" s="99">
        <f>'Справка 6'!R41</f>
        <v>3535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50">
        <f t="shared" si="53"/>
        <v>43555</v>
      </c>
      <c r="D910" s="99" t="s">
        <v>583</v>
      </c>
      <c r="E910" s="482">
        <v>15</v>
      </c>
      <c r="F910" s="99" t="s">
        <v>582</v>
      </c>
      <c r="H910" s="99">
        <f>'Справка 6'!R42</f>
        <v>78875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50">
        <f aca="true" t="shared" si="56" ref="C912:C975">endDate</f>
        <v>43555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50">
        <f t="shared" si="56"/>
        <v>43555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50">
        <f t="shared" si="56"/>
        <v>43555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50">
        <f t="shared" si="56"/>
        <v>43555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50">
        <f t="shared" si="56"/>
        <v>43555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50">
        <f t="shared" si="56"/>
        <v>43555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50">
        <f t="shared" si="56"/>
        <v>43555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50">
        <f t="shared" si="56"/>
        <v>43555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50">
        <f t="shared" si="56"/>
        <v>43555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50">
        <f t="shared" si="56"/>
        <v>43555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50">
        <f t="shared" si="56"/>
        <v>43555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49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50">
        <f t="shared" si="56"/>
        <v>43555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250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50">
        <f t="shared" si="56"/>
        <v>43555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250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50">
        <f t="shared" si="56"/>
        <v>43555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50">
        <f t="shared" si="56"/>
        <v>43555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50">
        <f t="shared" si="56"/>
        <v>43555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10602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50">
        <f t="shared" si="56"/>
        <v>43555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50">
        <f t="shared" si="56"/>
        <v>43555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24888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50">
        <f t="shared" si="56"/>
        <v>43555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50">
        <f t="shared" si="56"/>
        <v>43555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50">
        <f t="shared" si="56"/>
        <v>43555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87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50">
        <f t="shared" si="56"/>
        <v>43555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50">
        <f t="shared" si="56"/>
        <v>43555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87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50">
        <f t="shared" si="56"/>
        <v>43555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50">
        <f t="shared" si="56"/>
        <v>43555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50">
        <f t="shared" si="56"/>
        <v>43555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3222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50">
        <f t="shared" si="56"/>
        <v>43555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438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50">
        <f t="shared" si="56"/>
        <v>43555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50">
        <f t="shared" si="56"/>
        <v>43555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50">
        <f t="shared" si="56"/>
        <v>43555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2784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50">
        <f t="shared" si="56"/>
        <v>43555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39049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50">
        <f t="shared" si="56"/>
        <v>43555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39098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50">
        <f t="shared" si="56"/>
        <v>43555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50">
        <f t="shared" si="56"/>
        <v>43555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50">
        <f t="shared" si="56"/>
        <v>43555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50">
        <f t="shared" si="56"/>
        <v>43555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50">
        <f t="shared" si="56"/>
        <v>43555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50">
        <f t="shared" si="56"/>
        <v>43555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50">
        <f t="shared" si="56"/>
        <v>43555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50">
        <f t="shared" si="56"/>
        <v>43555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50">
        <f t="shared" si="56"/>
        <v>43555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50">
        <f t="shared" si="56"/>
        <v>43555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50">
        <f t="shared" si="56"/>
        <v>43555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50">
        <f t="shared" si="56"/>
        <v>43555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250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50">
        <f t="shared" si="56"/>
        <v>43555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250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50">
        <f t="shared" si="56"/>
        <v>43555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50">
        <f t="shared" si="56"/>
        <v>43555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50">
        <f t="shared" si="56"/>
        <v>43555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10602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50">
        <f t="shared" si="56"/>
        <v>43555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50">
        <f t="shared" si="56"/>
        <v>43555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24888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50">
        <f t="shared" si="56"/>
        <v>43555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50">
        <f t="shared" si="56"/>
        <v>43555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50">
        <f t="shared" si="56"/>
        <v>43555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87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50">
        <f t="shared" si="56"/>
        <v>43555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50">
        <f t="shared" si="56"/>
        <v>43555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87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50">
        <f t="shared" si="56"/>
        <v>43555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50">
        <f t="shared" si="56"/>
        <v>43555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50">
        <f t="shared" si="56"/>
        <v>43555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3222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50">
        <f t="shared" si="56"/>
        <v>43555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438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50">
        <f t="shared" si="56"/>
        <v>43555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50">
        <f t="shared" si="56"/>
        <v>43555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50">
        <f t="shared" si="56"/>
        <v>43555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2784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50">
        <f t="shared" si="56"/>
        <v>43555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39049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50">
        <f t="shared" si="56"/>
        <v>43555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39049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50">
        <f aca="true" t="shared" si="59" ref="C976:C1039">endDate</f>
        <v>43555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50">
        <f t="shared" si="59"/>
        <v>43555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50">
        <f t="shared" si="59"/>
        <v>43555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50">
        <f t="shared" si="59"/>
        <v>43555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50">
        <f t="shared" si="59"/>
        <v>43555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50">
        <f t="shared" si="59"/>
        <v>43555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50">
        <f t="shared" si="59"/>
        <v>43555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50">
        <f t="shared" si="59"/>
        <v>43555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50">
        <f t="shared" si="59"/>
        <v>43555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50">
        <f t="shared" si="59"/>
        <v>43555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50">
        <f t="shared" si="59"/>
        <v>43555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49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50">
        <f t="shared" si="59"/>
        <v>43555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50">
        <f t="shared" si="59"/>
        <v>43555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50">
        <f t="shared" si="59"/>
        <v>43555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50">
        <f t="shared" si="59"/>
        <v>43555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50">
        <f t="shared" si="59"/>
        <v>43555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50">
        <f t="shared" si="59"/>
        <v>43555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50">
        <f t="shared" si="59"/>
        <v>43555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50">
        <f t="shared" si="59"/>
        <v>43555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50">
        <f t="shared" si="59"/>
        <v>43555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50">
        <f t="shared" si="59"/>
        <v>43555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50">
        <f t="shared" si="59"/>
        <v>43555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50">
        <f t="shared" si="59"/>
        <v>43555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50">
        <f t="shared" si="59"/>
        <v>43555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50">
        <f t="shared" si="59"/>
        <v>43555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50">
        <f t="shared" si="59"/>
        <v>43555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50">
        <f t="shared" si="59"/>
        <v>43555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50">
        <f t="shared" si="59"/>
        <v>43555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50">
        <f t="shared" si="59"/>
        <v>43555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50">
        <f t="shared" si="59"/>
        <v>43555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50">
        <f t="shared" si="59"/>
        <v>43555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50">
        <f t="shared" si="59"/>
        <v>43555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49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50">
        <f t="shared" si="59"/>
        <v>43555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50">
        <f t="shared" si="59"/>
        <v>43555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50">
        <f t="shared" si="59"/>
        <v>43555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50">
        <f t="shared" si="59"/>
        <v>43555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50">
        <f t="shared" si="59"/>
        <v>43555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59463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50">
        <f t="shared" si="59"/>
        <v>43555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59463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50">
        <f t="shared" si="59"/>
        <v>43555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50">
        <f t="shared" si="59"/>
        <v>43555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50">
        <f t="shared" si="59"/>
        <v>43555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50">
        <f t="shared" si="59"/>
        <v>43555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50">
        <f t="shared" si="59"/>
        <v>43555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50">
        <f t="shared" si="59"/>
        <v>43555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26403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50">
        <f t="shared" si="59"/>
        <v>43555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9799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50">
        <f t="shared" si="59"/>
        <v>43555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127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50">
        <f t="shared" si="59"/>
        <v>43555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95665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50">
        <f t="shared" si="59"/>
        <v>43555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2618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50">
        <f t="shared" si="59"/>
        <v>43555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50">
        <f t="shared" si="59"/>
        <v>43555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50">
        <f t="shared" si="59"/>
        <v>43555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50">
        <f t="shared" si="59"/>
        <v>43555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50">
        <f t="shared" si="59"/>
        <v>43555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7737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50">
        <f t="shared" si="59"/>
        <v>43555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7737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50">
        <f t="shared" si="59"/>
        <v>43555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50">
        <f t="shared" si="59"/>
        <v>43555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50">
        <f t="shared" si="59"/>
        <v>43555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50">
        <f t="shared" si="59"/>
        <v>43555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3069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50">
        <f t="shared" si="59"/>
        <v>43555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50">
        <f t="shared" si="59"/>
        <v>43555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3057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50">
        <f t="shared" si="59"/>
        <v>43555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50">
        <f t="shared" si="59"/>
        <v>43555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12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50">
        <f t="shared" si="59"/>
        <v>43555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3612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50">
        <f t="shared" si="59"/>
        <v>43555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50">
        <f aca="true" t="shared" si="62" ref="C1040:C1103">endDate</f>
        <v>43555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2557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50">
        <f t="shared" si="62"/>
        <v>43555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50">
        <f t="shared" si="62"/>
        <v>43555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418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50">
        <f t="shared" si="62"/>
        <v>43555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447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50">
        <f t="shared" si="62"/>
        <v>43555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94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50">
        <f t="shared" si="62"/>
        <v>43555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52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50">
        <f t="shared" si="62"/>
        <v>43555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301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50">
        <f t="shared" si="62"/>
        <v>43555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180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50">
        <f t="shared" si="62"/>
        <v>43555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1149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50">
        <f t="shared" si="62"/>
        <v>43555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15567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50">
        <f t="shared" si="62"/>
        <v>43555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113850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50">
        <f t="shared" si="62"/>
        <v>43555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50">
        <f t="shared" si="62"/>
        <v>43555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50">
        <f t="shared" si="62"/>
        <v>43555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50">
        <f t="shared" si="62"/>
        <v>43555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50">
        <f t="shared" si="62"/>
        <v>43555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50">
        <f t="shared" si="62"/>
        <v>43555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50">
        <f t="shared" si="62"/>
        <v>43555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50">
        <f t="shared" si="62"/>
        <v>43555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50">
        <f t="shared" si="62"/>
        <v>43555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50">
        <f t="shared" si="62"/>
        <v>43555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50">
        <f t="shared" si="62"/>
        <v>43555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50">
        <f t="shared" si="62"/>
        <v>43555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50">
        <f t="shared" si="62"/>
        <v>43555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50">
        <f t="shared" si="62"/>
        <v>43555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50">
        <f t="shared" si="62"/>
        <v>43555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50">
        <f t="shared" si="62"/>
        <v>43555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50">
        <f t="shared" si="62"/>
        <v>43555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50">
        <f t="shared" si="62"/>
        <v>43555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50">
        <f t="shared" si="62"/>
        <v>43555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50">
        <f t="shared" si="62"/>
        <v>43555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50">
        <f t="shared" si="62"/>
        <v>43555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7737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50">
        <f t="shared" si="62"/>
        <v>43555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7737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50">
        <f t="shared" si="62"/>
        <v>43555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50">
        <f t="shared" si="62"/>
        <v>43555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50">
        <f t="shared" si="62"/>
        <v>43555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50">
        <f t="shared" si="62"/>
        <v>43555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3069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50">
        <f t="shared" si="62"/>
        <v>43555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50">
        <f t="shared" si="62"/>
        <v>43555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3057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50">
        <f t="shared" si="62"/>
        <v>43555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50">
        <f t="shared" si="62"/>
        <v>43555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12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50">
        <f t="shared" si="62"/>
        <v>43555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3612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50">
        <f t="shared" si="62"/>
        <v>43555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50">
        <f t="shared" si="62"/>
        <v>43555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2557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50">
        <f t="shared" si="62"/>
        <v>43555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50">
        <f t="shared" si="62"/>
        <v>43555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418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50">
        <f t="shared" si="62"/>
        <v>43555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447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50">
        <f t="shared" si="62"/>
        <v>43555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94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50">
        <f t="shared" si="62"/>
        <v>43555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52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50">
        <f t="shared" si="62"/>
        <v>43555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301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50">
        <f t="shared" si="62"/>
        <v>43555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180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50">
        <f t="shared" si="62"/>
        <v>43555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1149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50">
        <f t="shared" si="62"/>
        <v>43555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15567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50">
        <f t="shared" si="62"/>
        <v>43555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15567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50">
        <f t="shared" si="62"/>
        <v>43555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50">
        <f t="shared" si="62"/>
        <v>43555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50">
        <f t="shared" si="62"/>
        <v>43555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50">
        <f t="shared" si="62"/>
        <v>43555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50">
        <f t="shared" si="62"/>
        <v>43555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59463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50">
        <f t="shared" si="62"/>
        <v>43555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59463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50">
        <f t="shared" si="62"/>
        <v>43555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50">
        <f t="shared" si="62"/>
        <v>43555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50">
        <f t="shared" si="62"/>
        <v>43555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50">
        <f t="shared" si="62"/>
        <v>43555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50">
        <f aca="true" t="shared" si="65" ref="C1104:C1167">endDate</f>
        <v>43555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50">
        <f t="shared" si="65"/>
        <v>43555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26403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50">
        <f t="shared" si="65"/>
        <v>43555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9799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50">
        <f t="shared" si="65"/>
        <v>43555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127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50">
        <f t="shared" si="65"/>
        <v>43555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95665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50">
        <f t="shared" si="65"/>
        <v>43555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2618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50">
        <f t="shared" si="65"/>
        <v>43555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50">
        <f t="shared" si="65"/>
        <v>43555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50">
        <f t="shared" si="65"/>
        <v>43555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50">
        <f t="shared" si="65"/>
        <v>43555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50">
        <f t="shared" si="65"/>
        <v>43555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50">
        <f t="shared" si="65"/>
        <v>43555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50">
        <f t="shared" si="65"/>
        <v>43555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50">
        <f t="shared" si="65"/>
        <v>43555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50">
        <f t="shared" si="65"/>
        <v>43555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50">
        <f t="shared" si="65"/>
        <v>43555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50">
        <f t="shared" si="65"/>
        <v>43555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50">
        <f t="shared" si="65"/>
        <v>43555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50">
        <f t="shared" si="65"/>
        <v>43555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50">
        <f t="shared" si="65"/>
        <v>43555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50">
        <f t="shared" si="65"/>
        <v>43555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50">
        <f t="shared" si="65"/>
        <v>43555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50">
        <f t="shared" si="65"/>
        <v>43555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50">
        <f t="shared" si="65"/>
        <v>43555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50">
        <f t="shared" si="65"/>
        <v>43555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50">
        <f t="shared" si="65"/>
        <v>43555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50">
        <f t="shared" si="65"/>
        <v>43555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50">
        <f t="shared" si="65"/>
        <v>43555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50">
        <f t="shared" si="65"/>
        <v>43555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50">
        <f t="shared" si="65"/>
        <v>43555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50">
        <f t="shared" si="65"/>
        <v>43555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50">
        <f t="shared" si="65"/>
        <v>43555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50">
        <f t="shared" si="65"/>
        <v>43555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98283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50">
        <f t="shared" si="65"/>
        <v>43555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50">
        <f t="shared" si="65"/>
        <v>43555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50">
        <f t="shared" si="65"/>
        <v>43555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50">
        <f t="shared" si="65"/>
        <v>43555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50">
        <f t="shared" si="65"/>
        <v>43555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50">
        <f t="shared" si="65"/>
        <v>43555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50">
        <f t="shared" si="65"/>
        <v>43555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50">
        <f t="shared" si="65"/>
        <v>43555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50">
        <f t="shared" si="65"/>
        <v>43555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50">
        <f t="shared" si="65"/>
        <v>43555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50">
        <f t="shared" si="65"/>
        <v>43555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50">
        <f t="shared" si="65"/>
        <v>43555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50">
        <f t="shared" si="65"/>
        <v>43555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50">
        <f t="shared" si="65"/>
        <v>43555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50">
        <f t="shared" si="65"/>
        <v>43555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50">
        <f t="shared" si="65"/>
        <v>43555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50">
        <f t="shared" si="65"/>
        <v>43555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50">
        <f t="shared" si="65"/>
        <v>43555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50">
        <f t="shared" si="65"/>
        <v>43555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50">
        <f t="shared" si="65"/>
        <v>43555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50">
        <f t="shared" si="65"/>
        <v>43555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50">
        <f t="shared" si="65"/>
        <v>43555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50">
        <f t="shared" si="65"/>
        <v>43555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50">
        <f t="shared" si="65"/>
        <v>43555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50">
        <f t="shared" si="65"/>
        <v>43555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50">
        <f t="shared" si="65"/>
        <v>43555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50">
        <f t="shared" si="65"/>
        <v>43555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50">
        <f t="shared" si="65"/>
        <v>43555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50">
        <f t="shared" si="65"/>
        <v>43555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50">
        <f t="shared" si="65"/>
        <v>43555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50">
        <f t="shared" si="65"/>
        <v>43555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50">
        <f aca="true" t="shared" si="68" ref="C1168:C1195">endDate</f>
        <v>43555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50">
        <f t="shared" si="68"/>
        <v>43555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50">
        <f t="shared" si="68"/>
        <v>43555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50">
        <f t="shared" si="68"/>
        <v>43555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50">
        <f t="shared" si="68"/>
        <v>43555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50">
        <f t="shared" si="68"/>
        <v>43555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50">
        <f t="shared" si="68"/>
        <v>43555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50">
        <f t="shared" si="68"/>
        <v>43555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50">
        <f t="shared" si="68"/>
        <v>43555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50">
        <f t="shared" si="68"/>
        <v>43555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50">
        <f t="shared" si="68"/>
        <v>43555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50">
        <f t="shared" si="68"/>
        <v>43555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50">
        <f t="shared" si="68"/>
        <v>43555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50">
        <f t="shared" si="68"/>
        <v>43555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50">
        <f t="shared" si="68"/>
        <v>43555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50">
        <f t="shared" si="68"/>
        <v>43555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50">
        <f t="shared" si="68"/>
        <v>43555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50">
        <f t="shared" si="68"/>
        <v>43555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50">
        <f t="shared" si="68"/>
        <v>43555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50">
        <f t="shared" si="68"/>
        <v>43555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50">
        <f t="shared" si="68"/>
        <v>43555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50">
        <f t="shared" si="68"/>
        <v>43555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50">
        <f t="shared" si="68"/>
        <v>43555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50">
        <f t="shared" si="68"/>
        <v>43555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50">
        <f t="shared" si="68"/>
        <v>43555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50">
        <f t="shared" si="68"/>
        <v>43555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50">
        <f t="shared" si="68"/>
        <v>43555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50">
        <f t="shared" si="68"/>
        <v>43555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50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4">
        <f>'Справка 8'!C13</f>
        <v>40511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50">
        <f t="shared" si="71"/>
        <v>43555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50">
        <f t="shared" si="71"/>
        <v>43555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50">
        <f t="shared" si="71"/>
        <v>43555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50">
        <f t="shared" si="71"/>
        <v>43555</v>
      </c>
      <c r="D1201" s="99" t="s">
        <v>769</v>
      </c>
      <c r="E1201" s="99">
        <v>1</v>
      </c>
      <c r="F1201" s="99" t="s">
        <v>79</v>
      </c>
      <c r="H1201" s="484">
        <f>'Справка 8'!C17</f>
        <v>740512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50">
        <f t="shared" si="71"/>
        <v>43555</v>
      </c>
      <c r="D1202" s="99" t="s">
        <v>770</v>
      </c>
      <c r="E1202" s="99">
        <v>1</v>
      </c>
      <c r="F1202" s="99" t="s">
        <v>761</v>
      </c>
      <c r="H1202" s="484">
        <f>'Справка 8'!C18</f>
        <v>781023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50">
        <f t="shared" si="71"/>
        <v>43555</v>
      </c>
      <c r="D1203" s="99" t="s">
        <v>772</v>
      </c>
      <c r="E1203" s="99">
        <v>1</v>
      </c>
      <c r="F1203" s="99" t="s">
        <v>762</v>
      </c>
      <c r="H1203" s="484">
        <f>'Справка 8'!C20</f>
        <v>38678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50">
        <f t="shared" si="71"/>
        <v>43555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50">
        <f t="shared" si="71"/>
        <v>43555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50">
        <f t="shared" si="71"/>
        <v>43555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50">
        <f t="shared" si="71"/>
        <v>43555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50">
        <f t="shared" si="71"/>
        <v>43555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50">
        <f t="shared" si="71"/>
        <v>43555</v>
      </c>
      <c r="D1209" s="99" t="s">
        <v>784</v>
      </c>
      <c r="E1209" s="99">
        <v>1</v>
      </c>
      <c r="F1209" s="99" t="s">
        <v>783</v>
      </c>
      <c r="H1209" s="484">
        <f>'Справка 8'!C26</f>
        <v>64152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50">
        <f t="shared" si="71"/>
        <v>43555</v>
      </c>
      <c r="D1210" s="99" t="s">
        <v>786</v>
      </c>
      <c r="E1210" s="99">
        <v>1</v>
      </c>
      <c r="F1210" s="99" t="s">
        <v>771</v>
      </c>
      <c r="H1210" s="484">
        <f>'Справка 8'!C27</f>
        <v>102830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50">
        <f t="shared" si="71"/>
        <v>43555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50">
        <f t="shared" si="71"/>
        <v>43555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50">
        <f t="shared" si="71"/>
        <v>43555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50">
        <f t="shared" si="71"/>
        <v>43555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50">
        <f t="shared" si="71"/>
        <v>43555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50">
        <f t="shared" si="71"/>
        <v>43555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50">
        <f t="shared" si="71"/>
        <v>43555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50">
        <f t="shared" si="71"/>
        <v>43555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50">
        <f t="shared" si="71"/>
        <v>43555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50">
        <f t="shared" si="71"/>
        <v>43555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50">
        <f t="shared" si="71"/>
        <v>43555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50">
        <f t="shared" si="71"/>
        <v>43555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50">
        <f t="shared" si="71"/>
        <v>43555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50">
        <f t="shared" si="71"/>
        <v>43555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50">
        <f t="shared" si="71"/>
        <v>43555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50">
        <f t="shared" si="71"/>
        <v>43555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50">
        <f t="shared" si="71"/>
        <v>43555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50">
        <f t="shared" si="71"/>
        <v>43555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50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50">
        <f t="shared" si="74"/>
        <v>43555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50">
        <f t="shared" si="74"/>
        <v>43555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50">
        <f t="shared" si="74"/>
        <v>43555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50">
        <f t="shared" si="74"/>
        <v>43555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50">
        <f t="shared" si="74"/>
        <v>43555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50">
        <f t="shared" si="74"/>
        <v>43555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50">
        <f t="shared" si="74"/>
        <v>43555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50">
        <f t="shared" si="74"/>
        <v>43555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50">
        <f t="shared" si="74"/>
        <v>43555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50">
        <f t="shared" si="74"/>
        <v>43555</v>
      </c>
      <c r="D1239" s="99" t="s">
        <v>763</v>
      </c>
      <c r="E1239" s="99">
        <v>4</v>
      </c>
      <c r="F1239" s="99" t="s">
        <v>762</v>
      </c>
      <c r="H1239" s="484">
        <f>'Справка 8'!F13</f>
        <v>187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50">
        <f t="shared" si="74"/>
        <v>43555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50">
        <f t="shared" si="74"/>
        <v>43555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50">
        <f t="shared" si="74"/>
        <v>43555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50">
        <f t="shared" si="74"/>
        <v>43555</v>
      </c>
      <c r="D1243" s="99" t="s">
        <v>769</v>
      </c>
      <c r="E1243" s="99">
        <v>4</v>
      </c>
      <c r="F1243" s="99" t="s">
        <v>79</v>
      </c>
      <c r="H1243" s="484">
        <f>'Справка 8'!F17</f>
        <v>1458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50">
        <f t="shared" si="74"/>
        <v>43555</v>
      </c>
      <c r="D1244" s="99" t="s">
        <v>770</v>
      </c>
      <c r="E1244" s="99">
        <v>4</v>
      </c>
      <c r="F1244" s="99" t="s">
        <v>761</v>
      </c>
      <c r="H1244" s="484">
        <f>'Справка 8'!F18</f>
        <v>1645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50">
        <f t="shared" si="74"/>
        <v>43555</v>
      </c>
      <c r="D1245" s="99" t="s">
        <v>772</v>
      </c>
      <c r="E1245" s="99">
        <v>4</v>
      </c>
      <c r="F1245" s="99" t="s">
        <v>762</v>
      </c>
      <c r="H1245" s="484">
        <f>'Справка 8'!F20</f>
        <v>5143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50">
        <f t="shared" si="74"/>
        <v>43555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50">
        <f t="shared" si="74"/>
        <v>43555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50">
        <f t="shared" si="74"/>
        <v>43555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50">
        <f t="shared" si="74"/>
        <v>43555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50">
        <f t="shared" si="74"/>
        <v>43555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50">
        <f t="shared" si="74"/>
        <v>43555</v>
      </c>
      <c r="D1251" s="99" t="s">
        <v>784</v>
      </c>
      <c r="E1251" s="99">
        <v>4</v>
      </c>
      <c r="F1251" s="99" t="s">
        <v>783</v>
      </c>
      <c r="H1251" s="484">
        <f>'Справка 8'!F26</f>
        <v>1512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50">
        <f t="shared" si="74"/>
        <v>43555</v>
      </c>
      <c r="D1252" s="99" t="s">
        <v>786</v>
      </c>
      <c r="E1252" s="99">
        <v>4</v>
      </c>
      <c r="F1252" s="99" t="s">
        <v>771</v>
      </c>
      <c r="H1252" s="484">
        <f>'Справка 8'!F27</f>
        <v>6655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50">
        <f t="shared" si="74"/>
        <v>43555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50">
        <f t="shared" si="74"/>
        <v>43555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50">
        <f t="shared" si="74"/>
        <v>43555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50">
        <f t="shared" si="74"/>
        <v>43555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50">
        <f t="shared" si="74"/>
        <v>43555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50">
        <f t="shared" si="74"/>
        <v>43555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50">
        <f t="shared" si="74"/>
        <v>43555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50">
        <f t="shared" si="74"/>
        <v>43555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50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50">
        <f t="shared" si="77"/>
        <v>43555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50">
        <f t="shared" si="77"/>
        <v>43555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50">
        <f t="shared" si="77"/>
        <v>43555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50">
        <f t="shared" si="77"/>
        <v>43555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50">
        <f t="shared" si="77"/>
        <v>43555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50">
        <f t="shared" si="77"/>
        <v>43555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50">
        <f t="shared" si="77"/>
        <v>43555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50">
        <f t="shared" si="77"/>
        <v>43555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50">
        <f t="shared" si="77"/>
        <v>43555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50">
        <f t="shared" si="77"/>
        <v>43555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50">
        <f t="shared" si="77"/>
        <v>43555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50">
        <f t="shared" si="77"/>
        <v>43555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50">
        <f t="shared" si="77"/>
        <v>43555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50">
        <f t="shared" si="77"/>
        <v>43555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50">
        <f t="shared" si="77"/>
        <v>43555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50">
        <f t="shared" si="77"/>
        <v>43555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50">
        <f t="shared" si="77"/>
        <v>43555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50">
        <f t="shared" si="77"/>
        <v>43555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50">
        <f t="shared" si="77"/>
        <v>43555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50">
        <f t="shared" si="77"/>
        <v>43555</v>
      </c>
      <c r="D1281" s="99" t="s">
        <v>763</v>
      </c>
      <c r="E1281" s="99">
        <v>7</v>
      </c>
      <c r="F1281" s="99" t="s">
        <v>762</v>
      </c>
      <c r="H1281" s="484">
        <f>'Справка 8'!I13</f>
        <v>187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50">
        <f t="shared" si="77"/>
        <v>43555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50">
        <f t="shared" si="77"/>
        <v>43555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50">
        <f t="shared" si="77"/>
        <v>43555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50">
        <f t="shared" si="77"/>
        <v>43555</v>
      </c>
      <c r="D1285" s="99" t="s">
        <v>769</v>
      </c>
      <c r="E1285" s="99">
        <v>7</v>
      </c>
      <c r="F1285" s="99" t="s">
        <v>79</v>
      </c>
      <c r="H1285" s="484">
        <f>'Справка 8'!I17</f>
        <v>1458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50">
        <f t="shared" si="77"/>
        <v>43555</v>
      </c>
      <c r="D1286" s="99" t="s">
        <v>770</v>
      </c>
      <c r="E1286" s="99">
        <v>7</v>
      </c>
      <c r="F1286" s="99" t="s">
        <v>761</v>
      </c>
      <c r="H1286" s="484">
        <f>'Справка 8'!I18</f>
        <v>1645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50">
        <f t="shared" si="77"/>
        <v>43555</v>
      </c>
      <c r="D1287" s="99" t="s">
        <v>772</v>
      </c>
      <c r="E1287" s="99">
        <v>7</v>
      </c>
      <c r="F1287" s="99" t="s">
        <v>762</v>
      </c>
      <c r="H1287" s="484">
        <f>'Справка 8'!I20</f>
        <v>5143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50">
        <f t="shared" si="77"/>
        <v>43555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50">
        <f t="shared" si="77"/>
        <v>43555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50">
        <f t="shared" si="77"/>
        <v>43555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50">
        <f t="shared" si="77"/>
        <v>43555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50">
        <f t="shared" si="77"/>
        <v>43555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50">
        <f t="shared" si="77"/>
        <v>43555</v>
      </c>
      <c r="D1293" s="99" t="s">
        <v>784</v>
      </c>
      <c r="E1293" s="99">
        <v>7</v>
      </c>
      <c r="F1293" s="99" t="s">
        <v>783</v>
      </c>
      <c r="H1293" s="484">
        <f>'Справка 8'!I26</f>
        <v>1512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50">
        <f t="shared" si="77"/>
        <v>43555</v>
      </c>
      <c r="D1294" s="99" t="s">
        <v>786</v>
      </c>
      <c r="E1294" s="99">
        <v>7</v>
      </c>
      <c r="F1294" s="99" t="s">
        <v>771</v>
      </c>
      <c r="H1294" s="484">
        <f>'Справка 8'!I27</f>
        <v>6655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F97" sqref="F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12737</v>
      </c>
      <c r="D12" s="188">
        <v>12737</v>
      </c>
      <c r="E12" s="84" t="s">
        <v>25</v>
      </c>
      <c r="F12" s="87" t="s">
        <v>26</v>
      </c>
      <c r="G12" s="188">
        <v>4110</v>
      </c>
      <c r="H12" s="187">
        <v>4110</v>
      </c>
    </row>
    <row r="13" spans="1:8" ht="15.75">
      <c r="A13" s="84" t="s">
        <v>27</v>
      </c>
      <c r="B13" s="86" t="s">
        <v>28</v>
      </c>
      <c r="C13" s="188">
        <v>11569</v>
      </c>
      <c r="D13" s="188">
        <v>11674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3419</v>
      </c>
      <c r="D14" s="188">
        <v>3552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4329</v>
      </c>
      <c r="D15" s="188">
        <v>4402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301</v>
      </c>
      <c r="D16" s="188">
        <v>319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352</v>
      </c>
      <c r="D17" s="188">
        <v>370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6166</v>
      </c>
      <c r="D18" s="188">
        <v>5918</v>
      </c>
      <c r="E18" s="468" t="s">
        <v>47</v>
      </c>
      <c r="F18" s="467" t="s">
        <v>48</v>
      </c>
      <c r="G18" s="578">
        <f>G12+G15+G16+G17</f>
        <v>4110</v>
      </c>
      <c r="H18" s="579">
        <f>H12+H15+H16+H17</f>
        <v>4110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38873</v>
      </c>
      <c r="D20" s="567">
        <f>SUM(D12:D19)</f>
        <v>38972</v>
      </c>
      <c r="E20" s="84" t="s">
        <v>54</v>
      </c>
      <c r="F20" s="87" t="s">
        <v>55</v>
      </c>
      <c r="G20" s="188">
        <v>6653</v>
      </c>
      <c r="H20" s="187">
        <v>6653</v>
      </c>
    </row>
    <row r="21" spans="1:8" ht="15.75">
      <c r="A21" s="94" t="s">
        <v>56</v>
      </c>
      <c r="B21" s="90" t="s">
        <v>57</v>
      </c>
      <c r="C21" s="463">
        <v>27654</v>
      </c>
      <c r="D21" s="464">
        <v>27692</v>
      </c>
      <c r="E21" s="84" t="s">
        <v>58</v>
      </c>
      <c r="F21" s="87" t="s">
        <v>59</v>
      </c>
      <c r="G21" s="188">
        <v>-158</v>
      </c>
      <c r="H21" s="187">
        <v>-158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1688</v>
      </c>
      <c r="H22" s="583">
        <f>SUM(H23:H25)</f>
        <v>1688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513</v>
      </c>
      <c r="D24" s="187">
        <v>579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1688</v>
      </c>
      <c r="H25" s="187">
        <v>1688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8183</v>
      </c>
      <c r="H26" s="567">
        <f>H20+H21+H22</f>
        <v>8183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513</v>
      </c>
      <c r="D28" s="567">
        <f>SUM(D24:D27)</f>
        <v>579</v>
      </c>
      <c r="E28" s="193" t="s">
        <v>84</v>
      </c>
      <c r="F28" s="87" t="s">
        <v>85</v>
      </c>
      <c r="G28" s="564">
        <f>SUM(G29:G31)</f>
        <v>3289</v>
      </c>
      <c r="H28" s="565">
        <f>SUM(H29:H31)</f>
        <v>1556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3272+17</f>
        <v>3289</v>
      </c>
      <c r="H29" s="187">
        <v>1556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3535</v>
      </c>
      <c r="D31" s="187">
        <v>3535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860</v>
      </c>
      <c r="H32" s="187">
        <v>1716</v>
      </c>
      <c r="M32" s="92"/>
    </row>
    <row r="33" spans="1:8" ht="15.75">
      <c r="A33" s="469" t="s">
        <v>99</v>
      </c>
      <c r="B33" s="91" t="s">
        <v>100</v>
      </c>
      <c r="C33" s="566">
        <f>C31+C32</f>
        <v>3535</v>
      </c>
      <c r="D33" s="567">
        <f>D31+D32</f>
        <v>3535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4149</v>
      </c>
      <c r="H34" s="567">
        <f>H28+H32+H33</f>
        <v>3272</v>
      </c>
    </row>
    <row r="35" spans="1:8" ht="15.75">
      <c r="A35" s="84" t="s">
        <v>106</v>
      </c>
      <c r="B35" s="88" t="s">
        <v>107</v>
      </c>
      <c r="C35" s="564">
        <f>SUM(C36:C39)</f>
        <v>1645</v>
      </c>
      <c r="D35" s="565">
        <f>SUM(D36:D39)</f>
        <v>1645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16442</v>
      </c>
      <c r="H37" s="569">
        <f>H26+H18+H34</f>
        <v>15565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1645</v>
      </c>
      <c r="D39" s="668">
        <v>1645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810</v>
      </c>
      <c r="H40" s="552">
        <v>843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59463</v>
      </c>
      <c r="H45" s="187">
        <v>57647</v>
      </c>
    </row>
    <row r="46" spans="1:13" ht="15.75">
      <c r="A46" s="460" t="s">
        <v>137</v>
      </c>
      <c r="B46" s="90" t="s">
        <v>138</v>
      </c>
      <c r="C46" s="566">
        <f>C35+C40+C45</f>
        <v>1645</v>
      </c>
      <c r="D46" s="567">
        <f>D35+D40+D45</f>
        <v>1645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26403</v>
      </c>
      <c r="H48" s="187">
        <v>23469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85866</v>
      </c>
      <c r="H50" s="565">
        <f>SUM(H44:H49)</f>
        <v>81116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f>127+194+9478</f>
        <v>9799</v>
      </c>
      <c r="H52" s="187">
        <v>9806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2618</v>
      </c>
      <c r="H54" s="187">
        <v>2618</v>
      </c>
    </row>
    <row r="55" spans="1:8" ht="15.75">
      <c r="A55" s="94" t="s">
        <v>166</v>
      </c>
      <c r="B55" s="90" t="s">
        <v>167</v>
      </c>
      <c r="C55" s="465">
        <v>49</v>
      </c>
      <c r="D55" s="466">
        <v>49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72269</v>
      </c>
      <c r="D56" s="571">
        <f>D20+D21+D22+D28+D33+D46+D52+D54+D55</f>
        <v>72472</v>
      </c>
      <c r="E56" s="94" t="s">
        <v>825</v>
      </c>
      <c r="F56" s="93" t="s">
        <v>172</v>
      </c>
      <c r="G56" s="568">
        <f>G50+G52+G53+G54+G55</f>
        <v>98283</v>
      </c>
      <c r="H56" s="569">
        <f>H50+H52+H53+H54+H55</f>
        <v>93540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1480</v>
      </c>
      <c r="D59" s="187">
        <v>1826</v>
      </c>
      <c r="E59" s="192" t="s">
        <v>180</v>
      </c>
      <c r="F59" s="473" t="s">
        <v>181</v>
      </c>
      <c r="G59" s="188">
        <v>7737</v>
      </c>
      <c r="H59" s="187">
        <v>8223</v>
      </c>
    </row>
    <row r="60" spans="1:13" ht="15.75">
      <c r="A60" s="84" t="s">
        <v>178</v>
      </c>
      <c r="B60" s="86" t="s">
        <v>179</v>
      </c>
      <c r="C60" s="188">
        <v>5931</v>
      </c>
      <c r="D60" s="187">
        <v>5460</v>
      </c>
      <c r="E60" s="84" t="s">
        <v>184</v>
      </c>
      <c r="F60" s="87" t="s">
        <v>185</v>
      </c>
      <c r="G60" s="188">
        <v>3069</v>
      </c>
      <c r="H60" s="187">
        <v>8923</v>
      </c>
      <c r="M60" s="92"/>
    </row>
    <row r="61" spans="1:8" ht="15.75">
      <c r="A61" s="84" t="s">
        <v>182</v>
      </c>
      <c r="B61" s="86" t="s">
        <v>183</v>
      </c>
      <c r="C61" s="188">
        <v>1734</v>
      </c>
      <c r="D61" s="187">
        <v>1800</v>
      </c>
      <c r="E61" s="191" t="s">
        <v>188</v>
      </c>
      <c r="F61" s="87" t="s">
        <v>189</v>
      </c>
      <c r="G61" s="564">
        <f>SUM(G62:G68)</f>
        <v>3612</v>
      </c>
      <c r="H61" s="565">
        <f>SUM(H62:H68)</f>
        <v>3649</v>
      </c>
    </row>
    <row r="62" spans="1:13" ht="15.75">
      <c r="A62" s="84" t="s">
        <v>186</v>
      </c>
      <c r="B62" s="88" t="s">
        <v>187</v>
      </c>
      <c r="C62" s="188">
        <v>1061</v>
      </c>
      <c r="D62" s="187">
        <v>666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329</v>
      </c>
      <c r="D64" s="187">
        <v>332</v>
      </c>
      <c r="E64" s="84" t="s">
        <v>199</v>
      </c>
      <c r="F64" s="87" t="s">
        <v>200</v>
      </c>
      <c r="G64" s="188">
        <v>2557</v>
      </c>
      <c r="H64" s="187">
        <v>2474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10535</v>
      </c>
      <c r="D65" s="567">
        <f>SUM(D59:D64)</f>
        <v>10084</v>
      </c>
      <c r="E65" s="84" t="s">
        <v>201</v>
      </c>
      <c r="F65" s="87" t="s">
        <v>202</v>
      </c>
      <c r="G65" s="188">
        <v>10</v>
      </c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418</v>
      </c>
      <c r="H66" s="187">
        <v>621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180</v>
      </c>
      <c r="H67" s="187"/>
    </row>
    <row r="68" spans="1:8" ht="15.75">
      <c r="A68" s="84" t="s">
        <v>206</v>
      </c>
      <c r="B68" s="86" t="s">
        <v>207</v>
      </c>
      <c r="C68" s="188">
        <v>250</v>
      </c>
      <c r="D68" s="187">
        <v>710</v>
      </c>
      <c r="E68" s="84" t="s">
        <v>212</v>
      </c>
      <c r="F68" s="87" t="s">
        <v>213</v>
      </c>
      <c r="G68" s="188">
        <v>447</v>
      </c>
      <c r="H68" s="187">
        <v>554</v>
      </c>
    </row>
    <row r="69" spans="1:8" ht="15.75">
      <c r="A69" s="84" t="s">
        <v>210</v>
      </c>
      <c r="B69" s="86" t="s">
        <v>211</v>
      </c>
      <c r="C69" s="188">
        <v>10602</v>
      </c>
      <c r="D69" s="187">
        <v>3667</v>
      </c>
      <c r="E69" s="192" t="s">
        <v>79</v>
      </c>
      <c r="F69" s="87" t="s">
        <v>216</v>
      </c>
      <c r="G69" s="188">
        <f>1092+57</f>
        <v>1149</v>
      </c>
      <c r="H69" s="187">
        <v>1621</v>
      </c>
    </row>
    <row r="70" spans="1:8" ht="15.75">
      <c r="A70" s="84" t="s">
        <v>214</v>
      </c>
      <c r="B70" s="86" t="s">
        <v>215</v>
      </c>
      <c r="C70" s="188">
        <v>24888</v>
      </c>
      <c r="D70" s="187">
        <v>32387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15567</v>
      </c>
      <c r="H71" s="567">
        <f>H59+H60+H61+H69+H70</f>
        <v>22416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87</v>
      </c>
      <c r="D73" s="187">
        <v>137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438</v>
      </c>
      <c r="D74" s="187">
        <v>449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1590+1194</f>
        <v>2784</v>
      </c>
      <c r="D75" s="187">
        <v>2228</v>
      </c>
      <c r="E75" s="472" t="s">
        <v>160</v>
      </c>
      <c r="F75" s="89" t="s">
        <v>233</v>
      </c>
      <c r="G75" s="465">
        <v>2808</v>
      </c>
      <c r="H75" s="466">
        <v>2808</v>
      </c>
    </row>
    <row r="76" spans="1:8" ht="15.75">
      <c r="A76" s="469" t="s">
        <v>77</v>
      </c>
      <c r="B76" s="90" t="s">
        <v>232</v>
      </c>
      <c r="C76" s="566">
        <f>SUM(C68:C75)</f>
        <v>39049</v>
      </c>
      <c r="D76" s="567">
        <f>SUM(D68:D75)</f>
        <v>39578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6655</v>
      </c>
      <c r="D79" s="565">
        <f>SUM(D80:D82)</f>
        <v>5152</v>
      </c>
      <c r="E79" s="196" t="s">
        <v>824</v>
      </c>
      <c r="F79" s="93" t="s">
        <v>241</v>
      </c>
      <c r="G79" s="568">
        <f>G71+G73+G75+G77</f>
        <v>18375</v>
      </c>
      <c r="H79" s="569">
        <f>H71+H73+H75+H77</f>
        <v>25224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6655</v>
      </c>
      <c r="D82" s="187">
        <v>5152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3545</v>
      </c>
      <c r="D84" s="187">
        <v>5933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10200</v>
      </c>
      <c r="D85" s="567">
        <f>D84+D83+D79</f>
        <v>11085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345</v>
      </c>
      <c r="D88" s="187">
        <v>99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656</v>
      </c>
      <c r="D89" s="187">
        <v>1322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1001</v>
      </c>
      <c r="D92" s="567">
        <f>SUM(D88:D91)</f>
        <v>1421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856</v>
      </c>
      <c r="D93" s="466">
        <v>532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61641</v>
      </c>
      <c r="D94" s="571">
        <f>D65+D76+D85+D92+D93</f>
        <v>62700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133910</v>
      </c>
      <c r="D95" s="573">
        <f>D94+D56</f>
        <v>135172</v>
      </c>
      <c r="E95" s="220" t="s">
        <v>916</v>
      </c>
      <c r="F95" s="476" t="s">
        <v>268</v>
      </c>
      <c r="G95" s="572">
        <f>G37+G40+G56+G79</f>
        <v>133910</v>
      </c>
      <c r="H95" s="573">
        <f>H37+H40+H56+H79</f>
        <v>135172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0">
        <f>pdeReportingDate</f>
        <v>43612</v>
      </c>
      <c r="C98" s="670"/>
      <c r="D98" s="670"/>
      <c r="E98" s="670"/>
      <c r="F98" s="670"/>
      <c r="G98" s="670"/>
      <c r="H98" s="670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1" t="str">
        <f>authorName</f>
        <v>Васил Парашкевов Деков</v>
      </c>
      <c r="C100" s="671"/>
      <c r="D100" s="671"/>
      <c r="E100" s="671"/>
      <c r="F100" s="671"/>
      <c r="G100" s="671"/>
      <c r="H100" s="671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2"/>
      <c r="B103" s="669" t="s">
        <v>952</v>
      </c>
      <c r="C103" s="669"/>
      <c r="D103" s="669"/>
      <c r="E103" s="669"/>
      <c r="M103" s="92"/>
    </row>
    <row r="104" spans="1:5" ht="21.75" customHeight="1">
      <c r="A104" s="662"/>
      <c r="B104" s="669" t="s">
        <v>952</v>
      </c>
      <c r="C104" s="669"/>
      <c r="D104" s="669"/>
      <c r="E104" s="669"/>
    </row>
    <row r="105" spans="1:13" ht="21.75" customHeight="1">
      <c r="A105" s="662"/>
      <c r="B105" s="669" t="s">
        <v>952</v>
      </c>
      <c r="C105" s="669"/>
      <c r="D105" s="669"/>
      <c r="E105" s="669"/>
      <c r="M105" s="92"/>
    </row>
    <row r="106" spans="1:5" ht="21.75" customHeight="1">
      <c r="A106" s="662"/>
      <c r="B106" s="669" t="s">
        <v>952</v>
      </c>
      <c r="C106" s="669"/>
      <c r="D106" s="669"/>
      <c r="E106" s="669"/>
    </row>
    <row r="107" spans="1:13" ht="21.75" customHeight="1">
      <c r="A107" s="662"/>
      <c r="B107" s="669"/>
      <c r="C107" s="669"/>
      <c r="D107" s="669"/>
      <c r="E107" s="669"/>
      <c r="M107" s="92"/>
    </row>
    <row r="108" spans="1:5" ht="21.75" customHeight="1">
      <c r="A108" s="662"/>
      <c r="B108" s="669"/>
      <c r="C108" s="669"/>
      <c r="D108" s="669"/>
      <c r="E108" s="669"/>
    </row>
    <row r="109" spans="1:13" ht="21.75" customHeight="1">
      <c r="A109" s="662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9">
      <selection activeCell="E48" sqref="E4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3120</v>
      </c>
      <c r="D12" s="308">
        <v>3787</v>
      </c>
      <c r="E12" s="185" t="s">
        <v>277</v>
      </c>
      <c r="F12" s="231" t="s">
        <v>278</v>
      </c>
      <c r="G12" s="307">
        <v>3552</v>
      </c>
      <c r="H12" s="308">
        <v>4374</v>
      </c>
    </row>
    <row r="13" spans="1:8" ht="15.75">
      <c r="A13" s="185" t="s">
        <v>279</v>
      </c>
      <c r="B13" s="181" t="s">
        <v>280</v>
      </c>
      <c r="C13" s="307">
        <v>993</v>
      </c>
      <c r="D13" s="308">
        <v>730</v>
      </c>
      <c r="E13" s="185" t="s">
        <v>281</v>
      </c>
      <c r="F13" s="231" t="s">
        <v>282</v>
      </c>
      <c r="G13" s="307">
        <v>499</v>
      </c>
      <c r="H13" s="308">
        <v>734</v>
      </c>
    </row>
    <row r="14" spans="1:8" ht="15.75">
      <c r="A14" s="185" t="s">
        <v>283</v>
      </c>
      <c r="B14" s="181" t="s">
        <v>284</v>
      </c>
      <c r="C14" s="307">
        <v>520</v>
      </c>
      <c r="D14" s="308">
        <v>410</v>
      </c>
      <c r="E14" s="236" t="s">
        <v>285</v>
      </c>
      <c r="F14" s="231" t="s">
        <v>286</v>
      </c>
      <c r="G14" s="307">
        <v>1040</v>
      </c>
      <c r="H14" s="308">
        <v>1069</v>
      </c>
    </row>
    <row r="15" spans="1:8" ht="15.75">
      <c r="A15" s="185" t="s">
        <v>287</v>
      </c>
      <c r="B15" s="181" t="s">
        <v>288</v>
      </c>
      <c r="C15" s="307">
        <v>1223</v>
      </c>
      <c r="D15" s="308">
        <v>1000</v>
      </c>
      <c r="E15" s="236" t="s">
        <v>79</v>
      </c>
      <c r="F15" s="231" t="s">
        <v>289</v>
      </c>
      <c r="G15" s="307">
        <f>536+31</f>
        <v>567</v>
      </c>
      <c r="H15" s="308">
        <v>49</v>
      </c>
    </row>
    <row r="16" spans="1:8" ht="15.75">
      <c r="A16" s="185" t="s">
        <v>290</v>
      </c>
      <c r="B16" s="181" t="s">
        <v>291</v>
      </c>
      <c r="C16" s="307">
        <v>243</v>
      </c>
      <c r="D16" s="308">
        <v>194</v>
      </c>
      <c r="E16" s="227" t="s">
        <v>52</v>
      </c>
      <c r="F16" s="255" t="s">
        <v>292</v>
      </c>
      <c r="G16" s="597">
        <f>SUM(G12:G15)</f>
        <v>5658</v>
      </c>
      <c r="H16" s="598">
        <f>SUM(H12:H15)</f>
        <v>6226</v>
      </c>
    </row>
    <row r="17" spans="1:8" ht="31.5">
      <c r="A17" s="185" t="s">
        <v>293</v>
      </c>
      <c r="B17" s="181" t="s">
        <v>294</v>
      </c>
      <c r="C17" s="307">
        <f>386+26</f>
        <v>412</v>
      </c>
      <c r="D17" s="308">
        <v>515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-921</v>
      </c>
      <c r="D18" s="308">
        <v>-929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180</v>
      </c>
      <c r="D19" s="308">
        <v>159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5770</v>
      </c>
      <c r="D22" s="598">
        <f>SUM(D12:D18)+D19</f>
        <v>5866</v>
      </c>
      <c r="E22" s="185" t="s">
        <v>309</v>
      </c>
      <c r="F22" s="228" t="s">
        <v>310</v>
      </c>
      <c r="G22" s="307">
        <v>28</v>
      </c>
      <c r="H22" s="308">
        <v>13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1452</v>
      </c>
      <c r="H24" s="308">
        <v>278</v>
      </c>
    </row>
    <row r="25" spans="1:8" ht="31.5">
      <c r="A25" s="185" t="s">
        <v>316</v>
      </c>
      <c r="B25" s="228" t="s">
        <v>317</v>
      </c>
      <c r="C25" s="307">
        <v>480</v>
      </c>
      <c r="D25" s="308">
        <v>266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</v>
      </c>
      <c r="D27" s="308">
        <v>4</v>
      </c>
      <c r="E27" s="227" t="s">
        <v>104</v>
      </c>
      <c r="F27" s="229" t="s">
        <v>326</v>
      </c>
      <c r="G27" s="597">
        <f>SUM(G22:G26)</f>
        <v>1480</v>
      </c>
      <c r="H27" s="598">
        <f>SUM(H22:H26)</f>
        <v>291</v>
      </c>
    </row>
    <row r="28" spans="1:8" ht="15.75">
      <c r="A28" s="185" t="s">
        <v>79</v>
      </c>
      <c r="B28" s="228" t="s">
        <v>327</v>
      </c>
      <c r="C28" s="307">
        <v>42</v>
      </c>
      <c r="D28" s="308">
        <v>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524</v>
      </c>
      <c r="D29" s="598">
        <f>SUM(D25:D28)</f>
        <v>276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6294</v>
      </c>
      <c r="D31" s="604">
        <f>D29+D22</f>
        <v>6142</v>
      </c>
      <c r="E31" s="242" t="s">
        <v>800</v>
      </c>
      <c r="F31" s="257" t="s">
        <v>331</v>
      </c>
      <c r="G31" s="244">
        <f>G16+G18+G27</f>
        <v>7138</v>
      </c>
      <c r="H31" s="245">
        <f>H16+H18+H27</f>
        <v>6517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844</v>
      </c>
      <c r="D33" s="235">
        <f>IF((H31-D31)&gt;0,H31-D31,0)</f>
        <v>375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6294</v>
      </c>
      <c r="D36" s="606">
        <f>D31-D34+D35</f>
        <v>6142</v>
      </c>
      <c r="E36" s="253" t="s">
        <v>346</v>
      </c>
      <c r="F36" s="247" t="s">
        <v>347</v>
      </c>
      <c r="G36" s="258">
        <f>G35-G34+G31</f>
        <v>7138</v>
      </c>
      <c r="H36" s="259">
        <f>H35-H34+H31</f>
        <v>6517</v>
      </c>
    </row>
    <row r="37" spans="1:8" ht="15.75">
      <c r="A37" s="252" t="s">
        <v>348</v>
      </c>
      <c r="B37" s="222" t="s">
        <v>349</v>
      </c>
      <c r="C37" s="603">
        <f>IF((G36-C36)&gt;0,G36-C36,0)</f>
        <v>844</v>
      </c>
      <c r="D37" s="604">
        <f>IF((H36-D36)&gt;0,H36-D36,0)</f>
        <v>375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844</v>
      </c>
      <c r="D42" s="235">
        <f>+IF((H36-D36-D38)&gt;0,H36-D36-D38,0)</f>
        <v>375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26</v>
      </c>
      <c r="E43" s="224" t="s">
        <v>364</v>
      </c>
      <c r="F43" s="186" t="s">
        <v>366</v>
      </c>
      <c r="G43" s="554">
        <v>16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860</v>
      </c>
      <c r="D44" s="259">
        <f>IF(H42=0,IF(D42-D43&gt;0,D42-D43+H43,0),IF(H42-H43&lt;0,H43-H42+D42,0))</f>
        <v>349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7138</v>
      </c>
      <c r="D45" s="600">
        <f>D36+D38+D42</f>
        <v>6517</v>
      </c>
      <c r="E45" s="261" t="s">
        <v>373</v>
      </c>
      <c r="F45" s="263" t="s">
        <v>374</v>
      </c>
      <c r="G45" s="599">
        <f>G42+G36</f>
        <v>7138</v>
      </c>
      <c r="H45" s="600">
        <f>H42+H36</f>
        <v>6517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0">
        <f>pdeReportingDate</f>
        <v>43612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1" t="str">
        <f>authorName</f>
        <v>Васил Парашкевов Деков</v>
      </c>
      <c r="C52" s="671"/>
      <c r="D52" s="671"/>
      <c r="E52" s="671"/>
      <c r="F52" s="671"/>
      <c r="G52" s="671"/>
      <c r="H52" s="671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2"/>
      <c r="B55" s="669" t="s">
        <v>952</v>
      </c>
      <c r="C55" s="669"/>
      <c r="D55" s="669"/>
      <c r="E55" s="669"/>
      <c r="F55" s="543"/>
      <c r="G55" s="44"/>
      <c r="H55" s="41"/>
    </row>
    <row r="56" spans="1:8" ht="15.75" customHeight="1">
      <c r="A56" s="662"/>
      <c r="B56" s="669" t="s">
        <v>952</v>
      </c>
      <c r="C56" s="669"/>
      <c r="D56" s="669"/>
      <c r="E56" s="669"/>
      <c r="F56" s="543"/>
      <c r="G56" s="44"/>
      <c r="H56" s="41"/>
    </row>
    <row r="57" spans="1:8" ht="15.75" customHeight="1">
      <c r="A57" s="662"/>
      <c r="B57" s="669" t="s">
        <v>952</v>
      </c>
      <c r="C57" s="669"/>
      <c r="D57" s="669"/>
      <c r="E57" s="669"/>
      <c r="F57" s="543"/>
      <c r="G57" s="44"/>
      <c r="H57" s="41"/>
    </row>
    <row r="58" spans="1:8" ht="15.75" customHeight="1">
      <c r="A58" s="662"/>
      <c r="B58" s="669" t="s">
        <v>952</v>
      </c>
      <c r="C58" s="669"/>
      <c r="D58" s="669"/>
      <c r="E58" s="669"/>
      <c r="F58" s="543"/>
      <c r="G58" s="44"/>
      <c r="H58" s="41"/>
    </row>
    <row r="59" spans="1:8" ht="15.75">
      <c r="A59" s="662"/>
      <c r="B59" s="669"/>
      <c r="C59" s="669"/>
      <c r="D59" s="669"/>
      <c r="E59" s="669"/>
      <c r="F59" s="543"/>
      <c r="G59" s="44"/>
      <c r="H59" s="41"/>
    </row>
    <row r="60" spans="1:8" ht="15.75">
      <c r="A60" s="662"/>
      <c r="B60" s="669"/>
      <c r="C60" s="669"/>
      <c r="D60" s="669"/>
      <c r="E60" s="669"/>
      <c r="F60" s="543"/>
      <c r="G60" s="44"/>
      <c r="H60" s="41"/>
    </row>
    <row r="61" spans="1:8" ht="15.75">
      <c r="A61" s="662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C49" sqref="C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6581</v>
      </c>
      <c r="D11" s="187">
        <v>8729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-4961</v>
      </c>
      <c r="D12" s="187">
        <v>-8278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-1438</v>
      </c>
      <c r="D14" s="187">
        <v>-1176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-296</v>
      </c>
      <c r="D15" s="187">
        <v>265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-11</v>
      </c>
      <c r="D16" s="187">
        <v>-242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-205</v>
      </c>
      <c r="D20" s="187">
        <v>-85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-330</v>
      </c>
      <c r="D21" s="628">
        <f>SUM(D11:D20)</f>
        <v>-787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-174</v>
      </c>
      <c r="D23" s="187">
        <v>-238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-768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2449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-60</v>
      </c>
      <c r="D28" s="187">
        <v>-5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440</v>
      </c>
      <c r="D29" s="187">
        <v>942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148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1893</v>
      </c>
      <c r="D33" s="628">
        <f>SUM(D23:D32)</f>
        <v>847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674</v>
      </c>
      <c r="D37" s="187">
        <v>346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-1465</v>
      </c>
      <c r="D38" s="187">
        <v>-1259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-1179</v>
      </c>
      <c r="D40" s="187">
        <v>-251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-13</v>
      </c>
      <c r="D42" s="187">
        <v>-4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-1983</v>
      </c>
      <c r="D43" s="630">
        <f>SUM(D35:D42)</f>
        <v>-1168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-420</v>
      </c>
      <c r="D44" s="298">
        <f>D43+D33+D21</f>
        <v>-1108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1421</v>
      </c>
      <c r="D45" s="300">
        <v>3049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1001</v>
      </c>
      <c r="D46" s="302">
        <f>D45+D44</f>
        <v>1941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1001</v>
      </c>
      <c r="D47" s="289">
        <v>1941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0">
        <f>pdeReportingDate</f>
        <v>43612</v>
      </c>
      <c r="C54" s="670"/>
      <c r="D54" s="670"/>
      <c r="E54" s="670"/>
      <c r="F54" s="663"/>
      <c r="G54" s="663"/>
      <c r="H54" s="663"/>
      <c r="M54" s="92"/>
    </row>
    <row r="55" spans="1:13" s="41" customFormat="1" ht="15.75">
      <c r="A55" s="660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1" t="s">
        <v>8</v>
      </c>
      <c r="B56" s="671" t="str">
        <f>authorName</f>
        <v>Васил Парашкевов Деков</v>
      </c>
      <c r="C56" s="671"/>
      <c r="D56" s="671"/>
      <c r="E56" s="671"/>
      <c r="F56" s="75"/>
      <c r="G56" s="75"/>
      <c r="H56" s="75"/>
    </row>
    <row r="57" spans="1:8" s="41" customFormat="1" ht="15.75">
      <c r="A57" s="661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1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2"/>
      <c r="B59" s="669" t="s">
        <v>952</v>
      </c>
      <c r="C59" s="669"/>
      <c r="D59" s="669"/>
      <c r="E59" s="669"/>
      <c r="F59" s="543"/>
      <c r="G59" s="44"/>
      <c r="H59" s="41"/>
    </row>
    <row r="60" spans="1:8" ht="15.75">
      <c r="A60" s="662"/>
      <c r="B60" s="669" t="s">
        <v>952</v>
      </c>
      <c r="C60" s="669"/>
      <c r="D60" s="669"/>
      <c r="E60" s="669"/>
      <c r="F60" s="543"/>
      <c r="G60" s="44"/>
      <c r="H60" s="41"/>
    </row>
    <row r="61" spans="1:8" ht="15.75">
      <c r="A61" s="662"/>
      <c r="B61" s="669" t="s">
        <v>952</v>
      </c>
      <c r="C61" s="669"/>
      <c r="D61" s="669"/>
      <c r="E61" s="669"/>
      <c r="F61" s="543"/>
      <c r="G61" s="44"/>
      <c r="H61" s="41"/>
    </row>
    <row r="62" spans="1:8" ht="15.75">
      <c r="A62" s="662"/>
      <c r="B62" s="669" t="s">
        <v>952</v>
      </c>
      <c r="C62" s="669"/>
      <c r="D62" s="669"/>
      <c r="E62" s="669"/>
      <c r="F62" s="543"/>
      <c r="G62" s="44"/>
      <c r="H62" s="41"/>
    </row>
    <row r="63" spans="1:8" ht="15.75">
      <c r="A63" s="662"/>
      <c r="B63" s="669"/>
      <c r="C63" s="669"/>
      <c r="D63" s="669"/>
      <c r="E63" s="669"/>
      <c r="F63" s="543"/>
      <c r="G63" s="44"/>
      <c r="H63" s="41"/>
    </row>
    <row r="64" spans="1:8" ht="15.75">
      <c r="A64" s="662"/>
      <c r="B64" s="669"/>
      <c r="C64" s="669"/>
      <c r="D64" s="669"/>
      <c r="E64" s="669"/>
      <c r="F64" s="543"/>
      <c r="G64" s="44"/>
      <c r="H64" s="41"/>
    </row>
    <row r="65" spans="1:8" ht="15.75">
      <c r="A65" s="662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36" sqref="E3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5" t="s">
        <v>453</v>
      </c>
      <c r="B8" s="678" t="s">
        <v>454</v>
      </c>
      <c r="C8" s="68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1" t="s">
        <v>460</v>
      </c>
      <c r="L8" s="681" t="s">
        <v>461</v>
      </c>
      <c r="M8" s="500"/>
      <c r="N8" s="501"/>
    </row>
    <row r="9" spans="1:14" s="502" customFormat="1" ht="31.5">
      <c r="A9" s="676"/>
      <c r="B9" s="679"/>
      <c r="C9" s="682"/>
      <c r="D9" s="685" t="s">
        <v>802</v>
      </c>
      <c r="E9" s="685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82"/>
      <c r="L9" s="682"/>
      <c r="M9" s="505" t="s">
        <v>801</v>
      </c>
      <c r="N9" s="501"/>
    </row>
    <row r="10" spans="1:14" s="502" customFormat="1" ht="31.5">
      <c r="A10" s="677"/>
      <c r="B10" s="680"/>
      <c r="C10" s="683"/>
      <c r="D10" s="685"/>
      <c r="E10" s="685"/>
      <c r="F10" s="503" t="s">
        <v>462</v>
      </c>
      <c r="G10" s="503" t="s">
        <v>463</v>
      </c>
      <c r="H10" s="503" t="s">
        <v>464</v>
      </c>
      <c r="I10" s="683"/>
      <c r="J10" s="683"/>
      <c r="K10" s="683"/>
      <c r="L10" s="683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4110</v>
      </c>
      <c r="D13" s="553">
        <f>'1-Баланс'!H20</f>
        <v>6653</v>
      </c>
      <c r="E13" s="553">
        <f>'1-Баланс'!H21</f>
        <v>-158</v>
      </c>
      <c r="F13" s="553">
        <f>'1-Баланс'!H23</f>
        <v>0</v>
      </c>
      <c r="G13" s="553">
        <f>'1-Баланс'!H24</f>
        <v>0</v>
      </c>
      <c r="H13" s="554">
        <v>1688</v>
      </c>
      <c r="I13" s="553">
        <f>'1-Баланс'!H29+'1-Баланс'!H32</f>
        <v>3272</v>
      </c>
      <c r="J13" s="553">
        <f>'1-Баланс'!H30+'1-Баланс'!H33</f>
        <v>0</v>
      </c>
      <c r="K13" s="554"/>
      <c r="L13" s="553">
        <f>SUM(C13:K13)</f>
        <v>15565</v>
      </c>
      <c r="M13" s="555">
        <f>'1-Баланс'!H40</f>
        <v>843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4110</v>
      </c>
      <c r="D17" s="622">
        <f aca="true" t="shared" si="2" ref="D17:M17">D13+D14</f>
        <v>6653</v>
      </c>
      <c r="E17" s="622">
        <f t="shared" si="2"/>
        <v>-158</v>
      </c>
      <c r="F17" s="622">
        <f t="shared" si="2"/>
        <v>0</v>
      </c>
      <c r="G17" s="622">
        <f t="shared" si="2"/>
        <v>0</v>
      </c>
      <c r="H17" s="622">
        <f t="shared" si="2"/>
        <v>1688</v>
      </c>
      <c r="I17" s="622">
        <f t="shared" si="2"/>
        <v>3272</v>
      </c>
      <c r="J17" s="622">
        <f t="shared" si="2"/>
        <v>0</v>
      </c>
      <c r="K17" s="622">
        <f t="shared" si="2"/>
        <v>0</v>
      </c>
      <c r="L17" s="553">
        <f t="shared" si="1"/>
        <v>15565</v>
      </c>
      <c r="M17" s="623">
        <f t="shared" si="2"/>
        <v>843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860</v>
      </c>
      <c r="J18" s="553">
        <f>+'1-Баланс'!G33</f>
        <v>0</v>
      </c>
      <c r="K18" s="554"/>
      <c r="L18" s="553">
        <f t="shared" si="1"/>
        <v>860</v>
      </c>
      <c r="M18" s="607">
        <v>-16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17</v>
      </c>
      <c r="J30" s="307"/>
      <c r="K30" s="307"/>
      <c r="L30" s="553">
        <f t="shared" si="1"/>
        <v>17</v>
      </c>
      <c r="M30" s="308">
        <v>-17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4110</v>
      </c>
      <c r="D31" s="622">
        <f aca="true" t="shared" si="6" ref="D31:M31">D19+D22+D23+D26+D30+D29+D17+D18</f>
        <v>6653</v>
      </c>
      <c r="E31" s="622">
        <f t="shared" si="6"/>
        <v>-158</v>
      </c>
      <c r="F31" s="622">
        <f t="shared" si="6"/>
        <v>0</v>
      </c>
      <c r="G31" s="622">
        <f t="shared" si="6"/>
        <v>0</v>
      </c>
      <c r="H31" s="622">
        <f t="shared" si="6"/>
        <v>1688</v>
      </c>
      <c r="I31" s="622">
        <f t="shared" si="6"/>
        <v>4149</v>
      </c>
      <c r="J31" s="622">
        <f t="shared" si="6"/>
        <v>0</v>
      </c>
      <c r="K31" s="622">
        <f t="shared" si="6"/>
        <v>0</v>
      </c>
      <c r="L31" s="553">
        <f t="shared" si="1"/>
        <v>16442</v>
      </c>
      <c r="M31" s="623">
        <f t="shared" si="6"/>
        <v>810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4110</v>
      </c>
      <c r="D34" s="556">
        <f t="shared" si="7"/>
        <v>6653</v>
      </c>
      <c r="E34" s="556">
        <f t="shared" si="7"/>
        <v>-158</v>
      </c>
      <c r="F34" s="556">
        <f t="shared" si="7"/>
        <v>0</v>
      </c>
      <c r="G34" s="556">
        <f t="shared" si="7"/>
        <v>0</v>
      </c>
      <c r="H34" s="556">
        <f t="shared" si="7"/>
        <v>1688</v>
      </c>
      <c r="I34" s="556">
        <f t="shared" si="7"/>
        <v>4149</v>
      </c>
      <c r="J34" s="556">
        <f t="shared" si="7"/>
        <v>0</v>
      </c>
      <c r="K34" s="556">
        <f t="shared" si="7"/>
        <v>0</v>
      </c>
      <c r="L34" s="620">
        <f t="shared" si="1"/>
        <v>16442</v>
      </c>
      <c r="M34" s="557">
        <f>M31+M32+M33</f>
        <v>810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0">
        <f>pdeReportingDate</f>
        <v>43612</v>
      </c>
      <c r="C38" s="670"/>
      <c r="D38" s="670"/>
      <c r="E38" s="670"/>
      <c r="F38" s="670"/>
      <c r="G38" s="670"/>
      <c r="H38" s="670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1" t="str">
        <f>authorName</f>
        <v>Васил Парашкевов Деков</v>
      </c>
      <c r="C40" s="671"/>
      <c r="D40" s="671"/>
      <c r="E40" s="671"/>
      <c r="F40" s="671"/>
      <c r="G40" s="671"/>
      <c r="H40" s="671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2"/>
      <c r="B43" s="669" t="s">
        <v>952</v>
      </c>
      <c r="C43" s="669"/>
      <c r="D43" s="669"/>
      <c r="E43" s="669"/>
      <c r="F43" s="543"/>
      <c r="G43" s="44"/>
      <c r="H43" s="41"/>
      <c r="M43" s="160"/>
    </row>
    <row r="44" spans="1:13" ht="15.75">
      <c r="A44" s="662"/>
      <c r="B44" s="669" t="s">
        <v>952</v>
      </c>
      <c r="C44" s="669"/>
      <c r="D44" s="669"/>
      <c r="E44" s="669"/>
      <c r="F44" s="543"/>
      <c r="G44" s="44"/>
      <c r="H44" s="41"/>
      <c r="M44" s="160"/>
    </row>
    <row r="45" spans="1:13" ht="15.75">
      <c r="A45" s="662"/>
      <c r="B45" s="669" t="s">
        <v>952</v>
      </c>
      <c r="C45" s="669"/>
      <c r="D45" s="669"/>
      <c r="E45" s="669"/>
      <c r="F45" s="543"/>
      <c r="G45" s="44"/>
      <c r="H45" s="41"/>
      <c r="M45" s="160"/>
    </row>
    <row r="46" spans="1:13" ht="15.75">
      <c r="A46" s="662"/>
      <c r="B46" s="669" t="s">
        <v>952</v>
      </c>
      <c r="C46" s="669"/>
      <c r="D46" s="669"/>
      <c r="E46" s="669"/>
      <c r="F46" s="543"/>
      <c r="G46" s="44"/>
      <c r="H46" s="41"/>
      <c r="M46" s="160"/>
    </row>
    <row r="47" spans="1:13" ht="15.75">
      <c r="A47" s="662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2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2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pane xSplit="1" topLeftCell="B1" activePane="topRight" state="frozen"/>
      <selection pane="topLeft" activeCell="A4" sqref="A4"/>
      <selection pane="topRight" activeCell="E39" sqref="E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12737</v>
      </c>
      <c r="E11" s="319"/>
      <c r="F11" s="319"/>
      <c r="G11" s="320">
        <f>D11+E11-F11</f>
        <v>12737</v>
      </c>
      <c r="H11" s="319"/>
      <c r="I11" s="319"/>
      <c r="J11" s="320">
        <f>G11+H11-I11</f>
        <v>12737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12737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14477</v>
      </c>
      <c r="E12" s="319"/>
      <c r="F12" s="319"/>
      <c r="G12" s="320">
        <f aca="true" t="shared" si="2" ref="G12:G41">D12+E12-F12</f>
        <v>14477</v>
      </c>
      <c r="H12" s="319"/>
      <c r="I12" s="319"/>
      <c r="J12" s="320">
        <f aca="true" t="shared" si="3" ref="J12:J41">G12+H12-I12</f>
        <v>14477</v>
      </c>
      <c r="K12" s="319">
        <v>2803</v>
      </c>
      <c r="L12" s="319">
        <v>105</v>
      </c>
      <c r="M12" s="319"/>
      <c r="N12" s="320">
        <f>K12+L12-M12</f>
        <v>2908</v>
      </c>
      <c r="O12" s="319"/>
      <c r="P12" s="319"/>
      <c r="Q12" s="320">
        <f t="shared" si="0"/>
        <v>2908</v>
      </c>
      <c r="R12" s="331">
        <f t="shared" si="1"/>
        <v>11569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10447</v>
      </c>
      <c r="E13" s="319">
        <v>88</v>
      </c>
      <c r="F13" s="319">
        <v>-29</v>
      </c>
      <c r="G13" s="320">
        <f t="shared" si="2"/>
        <v>10564</v>
      </c>
      <c r="H13" s="319"/>
      <c r="I13" s="319"/>
      <c r="J13" s="320">
        <f t="shared" si="3"/>
        <v>10564</v>
      </c>
      <c r="K13" s="319">
        <v>6895</v>
      </c>
      <c r="L13" s="319">
        <v>195</v>
      </c>
      <c r="M13" s="319">
        <v>3</v>
      </c>
      <c r="N13" s="320">
        <f aca="true" t="shared" si="4" ref="N13:N41">K13+L13-M13</f>
        <v>7087</v>
      </c>
      <c r="O13" s="319"/>
      <c r="P13" s="319"/>
      <c r="Q13" s="320">
        <f t="shared" si="0"/>
        <v>7087</v>
      </c>
      <c r="R13" s="331">
        <f t="shared" si="1"/>
        <v>3477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5020</v>
      </c>
      <c r="E14" s="319"/>
      <c r="F14" s="319"/>
      <c r="G14" s="320">
        <f t="shared" si="2"/>
        <v>5020</v>
      </c>
      <c r="H14" s="319"/>
      <c r="I14" s="319"/>
      <c r="J14" s="320">
        <f t="shared" si="3"/>
        <v>5020</v>
      </c>
      <c r="K14" s="319">
        <v>618</v>
      </c>
      <c r="L14" s="319">
        <v>73</v>
      </c>
      <c r="M14" s="319"/>
      <c r="N14" s="320">
        <f t="shared" si="4"/>
        <v>691</v>
      </c>
      <c r="O14" s="319"/>
      <c r="P14" s="319"/>
      <c r="Q14" s="320">
        <f t="shared" si="0"/>
        <v>691</v>
      </c>
      <c r="R14" s="331">
        <f t="shared" si="1"/>
        <v>4329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1408</v>
      </c>
      <c r="E15" s="319"/>
      <c r="F15" s="319"/>
      <c r="G15" s="320">
        <f t="shared" si="2"/>
        <v>1408</v>
      </c>
      <c r="H15" s="319"/>
      <c r="I15" s="319"/>
      <c r="J15" s="320">
        <f t="shared" si="3"/>
        <v>1408</v>
      </c>
      <c r="K15" s="319">
        <v>1089</v>
      </c>
      <c r="L15" s="319">
        <v>18</v>
      </c>
      <c r="M15" s="319"/>
      <c r="N15" s="320">
        <f t="shared" si="4"/>
        <v>1107</v>
      </c>
      <c r="O15" s="319"/>
      <c r="P15" s="319"/>
      <c r="Q15" s="320">
        <f t="shared" si="0"/>
        <v>1107</v>
      </c>
      <c r="R15" s="331">
        <f t="shared" si="1"/>
        <v>301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1373</v>
      </c>
      <c r="E16" s="319">
        <v>12</v>
      </c>
      <c r="F16" s="319">
        <v>6</v>
      </c>
      <c r="G16" s="320">
        <f t="shared" si="2"/>
        <v>1379</v>
      </c>
      <c r="H16" s="319"/>
      <c r="I16" s="319"/>
      <c r="J16" s="320">
        <f t="shared" si="3"/>
        <v>1379</v>
      </c>
      <c r="K16" s="319">
        <v>1003</v>
      </c>
      <c r="L16" s="319">
        <v>25</v>
      </c>
      <c r="M16" s="319">
        <v>1</v>
      </c>
      <c r="N16" s="320">
        <f t="shared" si="4"/>
        <v>1027</v>
      </c>
      <c r="O16" s="319"/>
      <c r="P16" s="319"/>
      <c r="Q16" s="320">
        <f t="shared" si="0"/>
        <v>1027</v>
      </c>
      <c r="R16" s="331">
        <f t="shared" si="1"/>
        <v>352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5918</v>
      </c>
      <c r="E17" s="319">
        <v>297</v>
      </c>
      <c r="F17" s="319">
        <f>44+63</f>
        <v>107</v>
      </c>
      <c r="G17" s="320">
        <f t="shared" si="2"/>
        <v>6108</v>
      </c>
      <c r="H17" s="319"/>
      <c r="I17" s="319"/>
      <c r="J17" s="320">
        <f t="shared" si="3"/>
        <v>6108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6108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0</v>
      </c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51380</v>
      </c>
      <c r="E19" s="321">
        <f>SUM(E11:E18)</f>
        <v>397</v>
      </c>
      <c r="F19" s="321">
        <f>SUM(F11:F18)</f>
        <v>84</v>
      </c>
      <c r="G19" s="320">
        <f t="shared" si="2"/>
        <v>51693</v>
      </c>
      <c r="H19" s="321">
        <f>SUM(H11:H18)</f>
        <v>0</v>
      </c>
      <c r="I19" s="321">
        <f>SUM(I11:I18)</f>
        <v>0</v>
      </c>
      <c r="J19" s="320">
        <f t="shared" si="3"/>
        <v>51693</v>
      </c>
      <c r="K19" s="321">
        <f>SUM(K11:K18)</f>
        <v>12408</v>
      </c>
      <c r="L19" s="321">
        <f>SUM(L11:L18)</f>
        <v>416</v>
      </c>
      <c r="M19" s="321">
        <f>SUM(M11:M18)</f>
        <v>4</v>
      </c>
      <c r="N19" s="320">
        <f t="shared" si="4"/>
        <v>12820</v>
      </c>
      <c r="O19" s="321">
        <f>SUM(O11:O18)</f>
        <v>0</v>
      </c>
      <c r="P19" s="321">
        <f>SUM(P11:P18)</f>
        <v>0</v>
      </c>
      <c r="Q19" s="320">
        <f t="shared" si="0"/>
        <v>12820</v>
      </c>
      <c r="R19" s="331">
        <f t="shared" si="1"/>
        <v>38873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27830</v>
      </c>
      <c r="E20" s="319"/>
      <c r="F20" s="319"/>
      <c r="G20" s="320">
        <f t="shared" si="2"/>
        <v>27830</v>
      </c>
      <c r="H20" s="319"/>
      <c r="I20" s="319"/>
      <c r="J20" s="320">
        <f t="shared" si="3"/>
        <v>27830</v>
      </c>
      <c r="K20" s="319">
        <v>138</v>
      </c>
      <c r="L20" s="319">
        <v>38</v>
      </c>
      <c r="M20" s="319"/>
      <c r="N20" s="320">
        <f t="shared" si="4"/>
        <v>176</v>
      </c>
      <c r="O20" s="319"/>
      <c r="P20" s="319"/>
      <c r="Q20" s="320">
        <f t="shared" si="0"/>
        <v>176</v>
      </c>
      <c r="R20" s="331">
        <f t="shared" si="1"/>
        <v>27654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1261</v>
      </c>
      <c r="E23" s="319"/>
      <c r="F23" s="319"/>
      <c r="G23" s="320">
        <f t="shared" si="2"/>
        <v>1261</v>
      </c>
      <c r="H23" s="319"/>
      <c r="I23" s="319"/>
      <c r="J23" s="320">
        <f t="shared" si="3"/>
        <v>1261</v>
      </c>
      <c r="K23" s="319">
        <v>1134</v>
      </c>
      <c r="L23" s="319">
        <v>45</v>
      </c>
      <c r="M23" s="319"/>
      <c r="N23" s="320">
        <f t="shared" si="4"/>
        <v>1179</v>
      </c>
      <c r="O23" s="319"/>
      <c r="P23" s="319"/>
      <c r="Q23" s="320">
        <f t="shared" si="0"/>
        <v>1179</v>
      </c>
      <c r="R23" s="331">
        <f t="shared" si="1"/>
        <v>82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536</v>
      </c>
      <c r="E26" s="319"/>
      <c r="F26" s="319"/>
      <c r="G26" s="320">
        <f t="shared" si="2"/>
        <v>536</v>
      </c>
      <c r="H26" s="319"/>
      <c r="I26" s="319"/>
      <c r="J26" s="320">
        <f t="shared" si="3"/>
        <v>536</v>
      </c>
      <c r="K26" s="319">
        <v>84</v>
      </c>
      <c r="L26" s="319">
        <v>21</v>
      </c>
      <c r="M26" s="319"/>
      <c r="N26" s="320">
        <f t="shared" si="4"/>
        <v>105</v>
      </c>
      <c r="O26" s="319"/>
      <c r="P26" s="319"/>
      <c r="Q26" s="320">
        <f t="shared" si="0"/>
        <v>105</v>
      </c>
      <c r="R26" s="331">
        <f t="shared" si="1"/>
        <v>431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1797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1797</v>
      </c>
      <c r="H27" s="323">
        <f t="shared" si="5"/>
        <v>0</v>
      </c>
      <c r="I27" s="323">
        <f t="shared" si="5"/>
        <v>0</v>
      </c>
      <c r="J27" s="324">
        <f t="shared" si="3"/>
        <v>1797</v>
      </c>
      <c r="K27" s="323">
        <f t="shared" si="5"/>
        <v>1218</v>
      </c>
      <c r="L27" s="323">
        <f t="shared" si="5"/>
        <v>66</v>
      </c>
      <c r="M27" s="323">
        <f t="shared" si="5"/>
        <v>0</v>
      </c>
      <c r="N27" s="324">
        <f t="shared" si="4"/>
        <v>1284</v>
      </c>
      <c r="O27" s="323">
        <f t="shared" si="5"/>
        <v>0</v>
      </c>
      <c r="P27" s="323">
        <f t="shared" si="5"/>
        <v>0</v>
      </c>
      <c r="Q27" s="324">
        <f t="shared" si="0"/>
        <v>1284</v>
      </c>
      <c r="R27" s="334">
        <f t="shared" si="1"/>
        <v>513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1645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1645</v>
      </c>
      <c r="H29" s="326">
        <f t="shared" si="6"/>
        <v>0</v>
      </c>
      <c r="I29" s="326">
        <f t="shared" si="6"/>
        <v>0</v>
      </c>
      <c r="J29" s="327">
        <f t="shared" si="3"/>
        <v>1645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1645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1645</v>
      </c>
      <c r="E33" s="319"/>
      <c r="F33" s="319"/>
      <c r="G33" s="320">
        <f t="shared" si="2"/>
        <v>1645</v>
      </c>
      <c r="H33" s="319"/>
      <c r="I33" s="319"/>
      <c r="J33" s="320">
        <f t="shared" si="3"/>
        <v>1645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1645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5152</v>
      </c>
      <c r="E39" s="319">
        <v>1503</v>
      </c>
      <c r="F39" s="319"/>
      <c r="G39" s="320">
        <f t="shared" si="2"/>
        <v>6655</v>
      </c>
      <c r="H39" s="319"/>
      <c r="I39" s="319"/>
      <c r="J39" s="320">
        <f t="shared" si="3"/>
        <v>6655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6655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6797</v>
      </c>
      <c r="E40" s="321">
        <f aca="true" t="shared" si="10" ref="E40:P40">E29+E34+E39</f>
        <v>1503</v>
      </c>
      <c r="F40" s="321">
        <f t="shared" si="10"/>
        <v>0</v>
      </c>
      <c r="G40" s="320">
        <f t="shared" si="2"/>
        <v>8300</v>
      </c>
      <c r="H40" s="321">
        <f t="shared" si="10"/>
        <v>0</v>
      </c>
      <c r="I40" s="321">
        <f t="shared" si="10"/>
        <v>0</v>
      </c>
      <c r="J40" s="320">
        <f t="shared" si="3"/>
        <v>8300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8300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3535</v>
      </c>
      <c r="E41" s="319"/>
      <c r="F41" s="319"/>
      <c r="G41" s="320">
        <f t="shared" si="2"/>
        <v>3535</v>
      </c>
      <c r="H41" s="319"/>
      <c r="I41" s="319"/>
      <c r="J41" s="320">
        <f t="shared" si="3"/>
        <v>3535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3535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91339</v>
      </c>
      <c r="E42" s="340">
        <f>E19+E20+E21+E27+E40+E41</f>
        <v>1900</v>
      </c>
      <c r="F42" s="340">
        <f aca="true" t="shared" si="11" ref="F42:R42">F19+F20+F21+F27+F40+F41</f>
        <v>84</v>
      </c>
      <c r="G42" s="340">
        <f t="shared" si="11"/>
        <v>93155</v>
      </c>
      <c r="H42" s="340">
        <f t="shared" si="11"/>
        <v>0</v>
      </c>
      <c r="I42" s="340">
        <f t="shared" si="11"/>
        <v>0</v>
      </c>
      <c r="J42" s="340">
        <f t="shared" si="11"/>
        <v>93155</v>
      </c>
      <c r="K42" s="340">
        <f t="shared" si="11"/>
        <v>13764</v>
      </c>
      <c r="L42" s="340">
        <f t="shared" si="11"/>
        <v>520</v>
      </c>
      <c r="M42" s="340">
        <f t="shared" si="11"/>
        <v>4</v>
      </c>
      <c r="N42" s="340">
        <f t="shared" si="11"/>
        <v>14280</v>
      </c>
      <c r="O42" s="340">
        <f t="shared" si="11"/>
        <v>0</v>
      </c>
      <c r="P42" s="340">
        <f t="shared" si="11"/>
        <v>0</v>
      </c>
      <c r="Q42" s="340">
        <f t="shared" si="11"/>
        <v>14280</v>
      </c>
      <c r="R42" s="341">
        <f t="shared" si="11"/>
        <v>78875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0">
        <f>pdeReportingDate</f>
        <v>43612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1" t="str">
        <f>authorName</f>
        <v>Васил Парашкевов Деков</v>
      </c>
      <c r="D47" s="671"/>
      <c r="E47" s="671"/>
      <c r="F47" s="671"/>
      <c r="G47" s="671"/>
      <c r="H47" s="671"/>
      <c r="I47" s="671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2"/>
      <c r="C50" s="669" t="s">
        <v>952</v>
      </c>
      <c r="D50" s="669"/>
      <c r="E50" s="669"/>
      <c r="F50" s="669"/>
      <c r="G50" s="543"/>
      <c r="H50" s="44"/>
      <c r="I50" s="41"/>
    </row>
    <row r="51" spans="2:9" ht="15.75">
      <c r="B51" s="662"/>
      <c r="C51" s="669" t="s">
        <v>952</v>
      </c>
      <c r="D51" s="669"/>
      <c r="E51" s="669"/>
      <c r="F51" s="669"/>
      <c r="G51" s="543"/>
      <c r="H51" s="44"/>
      <c r="I51" s="41"/>
    </row>
    <row r="52" spans="2:9" ht="15.75">
      <c r="B52" s="662"/>
      <c r="C52" s="669" t="s">
        <v>952</v>
      </c>
      <c r="D52" s="669"/>
      <c r="E52" s="669"/>
      <c r="F52" s="669"/>
      <c r="G52" s="543"/>
      <c r="H52" s="44"/>
      <c r="I52" s="41"/>
    </row>
    <row r="53" spans="2:9" ht="15.75">
      <c r="B53" s="662"/>
      <c r="C53" s="669" t="s">
        <v>952</v>
      </c>
      <c r="D53" s="669"/>
      <c r="E53" s="669"/>
      <c r="F53" s="669"/>
      <c r="G53" s="543"/>
      <c r="H53" s="44"/>
      <c r="I53" s="41"/>
    </row>
    <row r="54" spans="2:9" ht="15.75">
      <c r="B54" s="662"/>
      <c r="C54" s="669"/>
      <c r="D54" s="669"/>
      <c r="E54" s="669"/>
      <c r="F54" s="669"/>
      <c r="G54" s="543"/>
      <c r="H54" s="44"/>
      <c r="I54" s="41"/>
    </row>
    <row r="55" spans="2:9" ht="15.75">
      <c r="B55" s="662"/>
      <c r="C55" s="669"/>
      <c r="D55" s="669"/>
      <c r="E55" s="669"/>
      <c r="F55" s="669"/>
      <c r="G55" s="543"/>
      <c r="H55" s="44"/>
      <c r="I55" s="41"/>
    </row>
    <row r="56" spans="2:9" ht="15.75">
      <c r="B56" s="662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65" sqref="D6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49</v>
      </c>
      <c r="D23" s="434"/>
      <c r="E23" s="433">
        <f t="shared" si="0"/>
        <v>49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250</v>
      </c>
      <c r="D26" s="353">
        <f>SUM(D27:D29)</f>
        <v>250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250</v>
      </c>
      <c r="D27" s="359">
        <v>250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10602</v>
      </c>
      <c r="D30" s="359">
        <v>10602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24888</v>
      </c>
      <c r="D32" s="359">
        <v>24888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87</v>
      </c>
      <c r="D35" s="353">
        <f>SUM(D36:D39)</f>
        <v>87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87</v>
      </c>
      <c r="D37" s="359">
        <v>87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3222</v>
      </c>
      <c r="D40" s="353">
        <f>SUM(D41:D44)</f>
        <v>3222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438</v>
      </c>
      <c r="D41" s="359">
        <v>438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2784</v>
      </c>
      <c r="D44" s="359">
        <v>2784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39049</v>
      </c>
      <c r="D45" s="429">
        <f>D26+D30+D31+D33+D32+D34+D35+D40</f>
        <v>39049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39098</v>
      </c>
      <c r="D46" s="435">
        <f>D45+D23+D21+D11</f>
        <v>39049</v>
      </c>
      <c r="E46" s="436">
        <f>E45+E23+E21+E11</f>
        <v>49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59463</v>
      </c>
      <c r="D58" s="129">
        <f>D59+D61</f>
        <v>0</v>
      </c>
      <c r="E58" s="127">
        <f t="shared" si="1"/>
        <v>59463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59463</v>
      </c>
      <c r="D59" s="188"/>
      <c r="E59" s="127">
        <f t="shared" si="1"/>
        <v>59463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26403</v>
      </c>
      <c r="D65" s="188"/>
      <c r="E65" s="127">
        <f t="shared" si="1"/>
        <v>26403</v>
      </c>
      <c r="F65" s="187"/>
    </row>
    <row r="66" spans="1:6" ht="15.75">
      <c r="A66" s="361" t="s">
        <v>682</v>
      </c>
      <c r="B66" s="126" t="s">
        <v>683</v>
      </c>
      <c r="C66" s="188">
        <v>9799</v>
      </c>
      <c r="D66" s="188"/>
      <c r="E66" s="127">
        <f t="shared" si="1"/>
        <v>9799</v>
      </c>
      <c r="F66" s="187"/>
    </row>
    <row r="67" spans="1:6" ht="15.75">
      <c r="A67" s="361" t="s">
        <v>684</v>
      </c>
      <c r="B67" s="126" t="s">
        <v>685</v>
      </c>
      <c r="C67" s="188">
        <v>127</v>
      </c>
      <c r="D67" s="188"/>
      <c r="E67" s="127">
        <f t="shared" si="1"/>
        <v>127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95665</v>
      </c>
      <c r="D68" s="426">
        <f>D54+D58+D63+D64+D65+D66</f>
        <v>0</v>
      </c>
      <c r="E68" s="427">
        <f t="shared" si="1"/>
        <v>95665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2618</v>
      </c>
      <c r="D70" s="188"/>
      <c r="E70" s="127">
        <f t="shared" si="1"/>
        <v>2618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7737</v>
      </c>
      <c r="D77" s="129">
        <f>D78+D80</f>
        <v>7737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7737</v>
      </c>
      <c r="D78" s="188">
        <v>7737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3069</v>
      </c>
      <c r="D82" s="129">
        <f>SUM(D83:D86)</f>
        <v>3069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3057</v>
      </c>
      <c r="D84" s="188">
        <v>3057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12</v>
      </c>
      <c r="D86" s="188">
        <v>12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3612</v>
      </c>
      <c r="D87" s="125">
        <f>SUM(D88:D92)+D96</f>
        <v>3612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2557</v>
      </c>
      <c r="D89" s="188">
        <v>2557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</v>
      </c>
      <c r="D90" s="188">
        <v>10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418</v>
      </c>
      <c r="D91" s="188">
        <v>418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447</v>
      </c>
      <c r="D92" s="129">
        <f>SUM(D93:D95)</f>
        <v>447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94</v>
      </c>
      <c r="D93" s="188">
        <v>94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52</v>
      </c>
      <c r="D94" s="188">
        <v>52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301</v>
      </c>
      <c r="D95" s="188">
        <v>301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180</v>
      </c>
      <c r="D96" s="188">
        <v>180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1149</v>
      </c>
      <c r="D97" s="188">
        <v>1149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15567</v>
      </c>
      <c r="D98" s="424">
        <f>D87+D82+D77+D73+D97</f>
        <v>15567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113850</v>
      </c>
      <c r="D99" s="418">
        <f>D98+D70+D68</f>
        <v>15567</v>
      </c>
      <c r="E99" s="418">
        <f>E98+E70+E68</f>
        <v>98283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0">
        <f>pdeReportingDate</f>
        <v>43612</v>
      </c>
      <c r="C111" s="670"/>
      <c r="D111" s="670"/>
      <c r="E111" s="670"/>
      <c r="F111" s="670"/>
      <c r="G111" s="51"/>
      <c r="H111" s="51"/>
    </row>
    <row r="112" spans="1:8" ht="15.75">
      <c r="A112" s="660"/>
      <c r="B112" s="670"/>
      <c r="C112" s="670"/>
      <c r="D112" s="670"/>
      <c r="E112" s="670"/>
      <c r="F112" s="670"/>
      <c r="G112" s="51"/>
      <c r="H112" s="51"/>
    </row>
    <row r="113" spans="1:8" ht="15.75">
      <c r="A113" s="661" t="s">
        <v>8</v>
      </c>
      <c r="B113" s="671" t="str">
        <f>authorName</f>
        <v>Васил Парашкевов Деков</v>
      </c>
      <c r="C113" s="671"/>
      <c r="D113" s="671"/>
      <c r="E113" s="671"/>
      <c r="F113" s="671"/>
      <c r="G113" s="75"/>
      <c r="H113" s="75"/>
    </row>
    <row r="114" spans="1:8" ht="15.75">
      <c r="A114" s="661"/>
      <c r="B114" s="671"/>
      <c r="C114" s="671"/>
      <c r="D114" s="671"/>
      <c r="E114" s="671"/>
      <c r="F114" s="671"/>
      <c r="G114" s="75"/>
      <c r="H114" s="75"/>
    </row>
    <row r="115" spans="1:8" ht="15.75">
      <c r="A115" s="661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2"/>
      <c r="B116" s="669" t="s">
        <v>952</v>
      </c>
      <c r="C116" s="669"/>
      <c r="D116" s="669"/>
      <c r="E116" s="669"/>
      <c r="F116" s="669"/>
      <c r="G116" s="662"/>
      <c r="H116" s="662"/>
    </row>
    <row r="117" spans="1:8" ht="15.75" customHeight="1">
      <c r="A117" s="662"/>
      <c r="B117" s="669" t="s">
        <v>952</v>
      </c>
      <c r="C117" s="669"/>
      <c r="D117" s="669"/>
      <c r="E117" s="669"/>
      <c r="F117" s="669"/>
      <c r="G117" s="662"/>
      <c r="H117" s="662"/>
    </row>
    <row r="118" spans="1:8" ht="15.75" customHeight="1">
      <c r="A118" s="662"/>
      <c r="B118" s="669" t="s">
        <v>952</v>
      </c>
      <c r="C118" s="669"/>
      <c r="D118" s="669"/>
      <c r="E118" s="669"/>
      <c r="F118" s="669"/>
      <c r="G118" s="662"/>
      <c r="H118" s="662"/>
    </row>
    <row r="119" spans="1:8" ht="15.75" customHeight="1">
      <c r="A119" s="662"/>
      <c r="B119" s="669" t="s">
        <v>952</v>
      </c>
      <c r="C119" s="669"/>
      <c r="D119" s="669"/>
      <c r="E119" s="669"/>
      <c r="F119" s="669"/>
      <c r="G119" s="662"/>
      <c r="H119" s="662"/>
    </row>
    <row r="120" spans="1:8" ht="15.75">
      <c r="A120" s="662"/>
      <c r="B120" s="669"/>
      <c r="C120" s="669"/>
      <c r="D120" s="669"/>
      <c r="E120" s="669"/>
      <c r="F120" s="669"/>
      <c r="G120" s="662"/>
      <c r="H120" s="662"/>
    </row>
    <row r="121" spans="1:8" ht="15.75">
      <c r="A121" s="662"/>
      <c r="B121" s="669"/>
      <c r="C121" s="669"/>
      <c r="D121" s="669"/>
      <c r="E121" s="669"/>
      <c r="F121" s="669"/>
      <c r="G121" s="662"/>
      <c r="H121" s="662"/>
    </row>
    <row r="122" spans="1:8" ht="15.75">
      <c r="A122" s="662"/>
      <c r="B122" s="669"/>
      <c r="C122" s="669"/>
      <c r="D122" s="669"/>
      <c r="E122" s="669"/>
      <c r="F122" s="669"/>
      <c r="G122" s="662"/>
      <c r="H122" s="662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B1">
      <selection activeCell="G30" sqref="G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40511</v>
      </c>
      <c r="D13" s="440"/>
      <c r="E13" s="440"/>
      <c r="F13" s="440">
        <v>187</v>
      </c>
      <c r="G13" s="440"/>
      <c r="H13" s="440"/>
      <c r="I13" s="441">
        <f>F13+G13-H13</f>
        <v>187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740512</v>
      </c>
      <c r="D17" s="440"/>
      <c r="E17" s="440"/>
      <c r="F17" s="440">
        <v>1458</v>
      </c>
      <c r="G17" s="440"/>
      <c r="H17" s="440"/>
      <c r="I17" s="441">
        <f t="shared" si="0"/>
        <v>1458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781023</v>
      </c>
      <c r="D18" s="447">
        <f t="shared" si="1"/>
        <v>0</v>
      </c>
      <c r="E18" s="447">
        <f t="shared" si="1"/>
        <v>0</v>
      </c>
      <c r="F18" s="447">
        <f t="shared" si="1"/>
        <v>1645</v>
      </c>
      <c r="G18" s="447">
        <f t="shared" si="1"/>
        <v>0</v>
      </c>
      <c r="H18" s="447">
        <f t="shared" si="1"/>
        <v>0</v>
      </c>
      <c r="I18" s="448">
        <f t="shared" si="0"/>
        <v>1645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38678</v>
      </c>
      <c r="D20" s="440"/>
      <c r="E20" s="440"/>
      <c r="F20" s="440">
        <v>5143</v>
      </c>
      <c r="G20" s="440"/>
      <c r="H20" s="440"/>
      <c r="I20" s="441">
        <f t="shared" si="0"/>
        <v>5143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64152</v>
      </c>
      <c r="D26" s="440"/>
      <c r="E26" s="440"/>
      <c r="F26" s="440">
        <v>1512</v>
      </c>
      <c r="G26" s="440"/>
      <c r="H26" s="440"/>
      <c r="I26" s="441">
        <f t="shared" si="0"/>
        <v>1512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102830</v>
      </c>
      <c r="D27" s="447">
        <f t="shared" si="2"/>
        <v>0</v>
      </c>
      <c r="E27" s="447">
        <f t="shared" si="2"/>
        <v>0</v>
      </c>
      <c r="F27" s="447">
        <f t="shared" si="2"/>
        <v>6655</v>
      </c>
      <c r="G27" s="447">
        <f t="shared" si="2"/>
        <v>0</v>
      </c>
      <c r="H27" s="447">
        <f t="shared" si="2"/>
        <v>0</v>
      </c>
      <c r="I27" s="448">
        <f t="shared" si="0"/>
        <v>6655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0">
        <f>pdeReportingDate</f>
        <v>43612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0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1" t="s">
        <v>8</v>
      </c>
      <c r="B33" s="671" t="str">
        <f>authorName</f>
        <v>Васил Парашкевов Деков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1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1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2"/>
      <c r="B36" s="669" t="s">
        <v>952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2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2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2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2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2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2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31.03.2019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133910</v>
      </c>
      <c r="D6" s="643">
        <f aca="true" t="shared" si="0" ref="D6:D15">C6-E6</f>
        <v>0</v>
      </c>
      <c r="E6" s="642">
        <f>'1-Баланс'!G95</f>
        <v>133910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16442</v>
      </c>
      <c r="D7" s="643">
        <f t="shared" si="0"/>
        <v>12332</v>
      </c>
      <c r="E7" s="642">
        <f>'1-Баланс'!G18</f>
        <v>4110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860</v>
      </c>
      <c r="D8" s="643">
        <f t="shared" si="0"/>
        <v>0</v>
      </c>
      <c r="E8" s="642">
        <f>ABS('2-Отчет за доходите'!C44)-ABS('2-Отчет за доходите'!G44)</f>
        <v>860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1421</v>
      </c>
      <c r="D9" s="643">
        <f t="shared" si="0"/>
        <v>0</v>
      </c>
      <c r="E9" s="642">
        <f>'3-Отчет за паричния поток'!C45</f>
        <v>1421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1001</v>
      </c>
      <c r="D10" s="643">
        <f t="shared" si="0"/>
        <v>0</v>
      </c>
      <c r="E10" s="642">
        <f>'3-Отчет за паричния поток'!C46</f>
        <v>1001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16442</v>
      </c>
      <c r="D11" s="643">
        <f t="shared" si="0"/>
        <v>0</v>
      </c>
      <c r="E11" s="642">
        <f>'4-Отчет за собствения капитал'!L34</f>
        <v>16442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1645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2019-05-30T08:54:34Z</cp:lastPrinted>
  <dcterms:created xsi:type="dcterms:W3CDTF">2006-09-16T00:00:00Z</dcterms:created>
  <dcterms:modified xsi:type="dcterms:W3CDTF">2019-05-30T11:18:05Z</dcterms:modified>
  <cp:category/>
  <cp:version/>
  <cp:contentType/>
  <cp:contentStatus/>
</cp:coreProperties>
</file>