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Nikolov\Documents\HIKA GROUP TOTAL\FS REPORTS\Account\2018\Finanical report\IV\"/>
    </mc:Choice>
  </mc:AlternateContent>
  <xr:revisionPtr revIDLastSave="0" documentId="13_ncr:1_{63D3B7C8-FC70-4BEF-8CEE-DDFC0A747D9F}" xr6:coauthVersionLast="40" xr6:coauthVersionMax="40" xr10:uidLastSave="{00000000-0000-0000-0000-000000000000}"/>
  <bookViews>
    <workbookView xWindow="9540" yWindow="60" windowWidth="9600" windowHeight="9312" tabRatio="923" activeTab="3" xr2:uid="{00000000-000D-0000-FFFF-FFFF00000000}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state="hidden" r:id="rId5"/>
    <sheet name="справка №6" sheetId="6" state="hidden" r:id="rId6"/>
    <sheet name="справка №7" sheetId="7" state="hidden" r:id="rId7"/>
    <sheet name="справка №8" sheetId="8" state="hidden" r:id="rId8"/>
    <sheet name="Report" sheetId="9" r:id="rId9"/>
  </sheets>
  <definedNames>
    <definedName name="_1_0011">'справка №1-БАЛАНС'!$C$10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0">'справка №1-БАЛАНС'!$A$1:$H$97</definedName>
    <definedName name="_xlnm.Print_Area" localSheetId="1">'справка №2-ОТЧЕТ ЗА ДОХОДИТЕ'!$A$1:$H$48</definedName>
    <definedName name="_xlnm.Print_Area" localSheetId="3">'справка №4-ОСК'!$A$1:$N$36</definedName>
    <definedName name="_xlnm.Print_Titles" localSheetId="0">'справка №1-БАЛАНС'!$7:$7</definedName>
  </definedNames>
  <calcPr calcId="181029"/>
</workbook>
</file>

<file path=xl/calcChain.xml><?xml version="1.0" encoding="utf-8"?>
<calcChain xmlns="http://schemas.openxmlformats.org/spreadsheetml/2006/main">
  <c r="C66" i="1" l="1"/>
  <c r="C46" i="1"/>
  <c r="D19" i="3"/>
  <c r="C10" i="2" l="1"/>
  <c r="G18" i="1"/>
  <c r="C46" i="3" l="1"/>
  <c r="G21" i="2"/>
  <c r="C23" i="2"/>
  <c r="C88" i="1"/>
  <c r="C40" i="3" l="1"/>
  <c r="C19" i="3"/>
  <c r="G10" i="1" l="1"/>
  <c r="I11" i="4" l="1"/>
  <c r="C20" i="3" l="1"/>
  <c r="F12" i="7" l="1"/>
  <c r="F17" i="7" s="1"/>
  <c r="C12" i="7"/>
  <c r="C47" i="3"/>
  <c r="C90" i="1" l="1"/>
  <c r="D20" i="3"/>
  <c r="C17" i="7" l="1"/>
  <c r="F26" i="7"/>
  <c r="C26" i="7"/>
  <c r="C30" i="8" l="1"/>
  <c r="C28" i="8"/>
  <c r="E25" i="8"/>
  <c r="E28" i="8" s="1"/>
  <c r="I19" i="7"/>
  <c r="L11" i="4"/>
  <c r="C19" i="2"/>
  <c r="D42" i="3" l="1"/>
  <c r="D35" i="2"/>
  <c r="D19" i="2"/>
  <c r="H26" i="1"/>
  <c r="H32" i="1" s="1"/>
  <c r="D77" i="1"/>
  <c r="D83" i="1" s="1"/>
  <c r="C77" i="1"/>
  <c r="C83" i="1" s="1"/>
  <c r="C36" i="1" l="1"/>
  <c r="C34" i="8"/>
  <c r="F24" i="8"/>
  <c r="F25" i="8"/>
  <c r="F26" i="8"/>
  <c r="F14" i="8"/>
  <c r="D31" i="5" l="1"/>
  <c r="E15" i="8"/>
  <c r="F15" i="8" s="1"/>
  <c r="E16" i="8" l="1"/>
  <c r="D36" i="1"/>
  <c r="D30" i="5"/>
  <c r="N16" i="5" l="1"/>
  <c r="G16" i="5"/>
  <c r="J16" i="5" s="1"/>
  <c r="C42" i="3"/>
  <c r="C32" i="3" l="1"/>
  <c r="C43" i="3" s="1"/>
  <c r="G60" i="1"/>
  <c r="G70" i="1" s="1"/>
  <c r="C104" i="6" l="1"/>
  <c r="G26" i="1"/>
  <c r="G32" i="1" s="1"/>
  <c r="B41" i="9" l="1"/>
  <c r="D26" i="2"/>
  <c r="D28" i="2" s="1"/>
  <c r="H13" i="2"/>
  <c r="C23" i="9" s="1"/>
  <c r="H24" i="2"/>
  <c r="C24" i="9" s="1"/>
  <c r="C29" i="9"/>
  <c r="B29" i="9"/>
  <c r="B27" i="9"/>
  <c r="C27" i="9"/>
  <c r="I12" i="7"/>
  <c r="C71" i="6"/>
  <c r="D32" i="3"/>
  <c r="C39" i="9" s="1"/>
  <c r="C95" i="6"/>
  <c r="D95" i="6" s="1"/>
  <c r="C13" i="8"/>
  <c r="C27" i="6"/>
  <c r="B40" i="9"/>
  <c r="G24" i="2"/>
  <c r="B24" i="9" s="1"/>
  <c r="C89" i="6"/>
  <c r="C87" i="6"/>
  <c r="D87" i="6" s="1"/>
  <c r="E87" i="6" s="1"/>
  <c r="C42" i="6"/>
  <c r="C38" i="6" s="1"/>
  <c r="Q16" i="5"/>
  <c r="R16" i="5" s="1"/>
  <c r="B18" i="9"/>
  <c r="C50" i="1"/>
  <c r="B12" i="9" s="1"/>
  <c r="D50" i="1"/>
  <c r="C12" i="9" s="1"/>
  <c r="I27" i="4"/>
  <c r="L27" i="4" s="1"/>
  <c r="H60" i="1"/>
  <c r="D18" i="1"/>
  <c r="C9" i="9" s="1"/>
  <c r="D74" i="1"/>
  <c r="C16" i="9" s="1"/>
  <c r="C18" i="9"/>
  <c r="D90" i="1"/>
  <c r="C35" i="2"/>
  <c r="F12" i="8"/>
  <c r="C105" i="6"/>
  <c r="C74" i="1"/>
  <c r="B16" i="9" s="1"/>
  <c r="C12" i="6"/>
  <c r="C11" i="6" s="1"/>
  <c r="B4" i="2"/>
  <c r="C28" i="6"/>
  <c r="C29" i="6"/>
  <c r="C31" i="6"/>
  <c r="D31" i="6" s="1"/>
  <c r="C30" i="6"/>
  <c r="E30" i="6" s="1"/>
  <c r="I26" i="8"/>
  <c r="B17" i="9"/>
  <c r="C5" i="9"/>
  <c r="C4" i="9"/>
  <c r="C93" i="6"/>
  <c r="C90" i="6" s="1"/>
  <c r="C94" i="6"/>
  <c r="D94" i="6" s="1"/>
  <c r="G20" i="1"/>
  <c r="G24" i="1" s="1"/>
  <c r="B6" i="3"/>
  <c r="D25" i="6"/>
  <c r="B39" i="9"/>
  <c r="D42" i="6"/>
  <c r="D38" i="6" s="1"/>
  <c r="H48" i="1"/>
  <c r="H54" i="1" s="1"/>
  <c r="C7" i="9" s="1"/>
  <c r="H20" i="1"/>
  <c r="H24" i="1" s="1"/>
  <c r="H16" i="1"/>
  <c r="D63" i="1"/>
  <c r="D38" i="1"/>
  <c r="D31" i="1"/>
  <c r="D26" i="1"/>
  <c r="E105" i="6"/>
  <c r="D105" i="6"/>
  <c r="E34" i="8"/>
  <c r="F31" i="8"/>
  <c r="C26" i="2"/>
  <c r="B28" i="9" s="1"/>
  <c r="E31" i="6"/>
  <c r="C3" i="5"/>
  <c r="D33" i="6"/>
  <c r="C33" i="6"/>
  <c r="E26" i="6"/>
  <c r="C21" i="6"/>
  <c r="E21" i="6" s="1"/>
  <c r="E15" i="6"/>
  <c r="C37" i="1"/>
  <c r="C42" i="8"/>
  <c r="G13" i="2"/>
  <c r="B23" i="9" s="1"/>
  <c r="G16" i="1"/>
  <c r="B35" i="9"/>
  <c r="C35" i="9"/>
  <c r="B13" i="9"/>
  <c r="E36" i="6"/>
  <c r="F33" i="8"/>
  <c r="F32" i="8"/>
  <c r="G48" i="1"/>
  <c r="G54" i="1" s="1"/>
  <c r="B7" i="9" s="1"/>
  <c r="A4" i="3"/>
  <c r="F27" i="8"/>
  <c r="F28" i="8" s="1"/>
  <c r="C17" i="9"/>
  <c r="C15" i="9"/>
  <c r="C13" i="9"/>
  <c r="C10" i="9"/>
  <c r="D92" i="6"/>
  <c r="E92" i="6" s="1"/>
  <c r="D91" i="6"/>
  <c r="E91" i="6" s="1"/>
  <c r="A63" i="8"/>
  <c r="A45" i="2"/>
  <c r="C47" i="9"/>
  <c r="B47" i="9"/>
  <c r="C46" i="9"/>
  <c r="B46" i="9"/>
  <c r="C38" i="9"/>
  <c r="B38" i="9"/>
  <c r="C37" i="9"/>
  <c r="B37" i="9"/>
  <c r="C34" i="9"/>
  <c r="B34" i="9"/>
  <c r="C26" i="9"/>
  <c r="B26" i="9"/>
  <c r="B15" i="9"/>
  <c r="B10" i="9"/>
  <c r="B4" i="9"/>
  <c r="B43" i="5"/>
  <c r="A34" i="4"/>
  <c r="A49" i="3"/>
  <c r="A28" i="7"/>
  <c r="A108" i="6"/>
  <c r="C38" i="1"/>
  <c r="C31" i="1"/>
  <c r="C18" i="1"/>
  <c r="B9" i="9" s="1"/>
  <c r="C26" i="1"/>
  <c r="C63" i="1"/>
  <c r="B3" i="2"/>
  <c r="B2" i="2"/>
  <c r="H3" i="2"/>
  <c r="H2" i="2"/>
  <c r="D5" i="3"/>
  <c r="D4" i="3"/>
  <c r="B5" i="3"/>
  <c r="H12" i="4"/>
  <c r="H17" i="4"/>
  <c r="H21" i="4"/>
  <c r="H24" i="4"/>
  <c r="M4" i="4"/>
  <c r="M3" i="4"/>
  <c r="B5" i="4"/>
  <c r="B3" i="4"/>
  <c r="B4" i="4"/>
  <c r="F17" i="4"/>
  <c r="M12" i="4"/>
  <c r="M15" i="4" s="1"/>
  <c r="M17" i="4"/>
  <c r="M21" i="4"/>
  <c r="M24" i="4"/>
  <c r="D17" i="4"/>
  <c r="D21" i="4"/>
  <c r="D24" i="4"/>
  <c r="D12" i="4"/>
  <c r="D15" i="4" s="1"/>
  <c r="E12" i="4"/>
  <c r="E15" i="4" s="1"/>
  <c r="E17" i="4"/>
  <c r="L17" i="4" s="1"/>
  <c r="E21" i="4"/>
  <c r="E24" i="4"/>
  <c r="F12" i="4"/>
  <c r="F15" i="4" s="1"/>
  <c r="F21" i="4"/>
  <c r="F24" i="4"/>
  <c r="G12" i="4"/>
  <c r="G17" i="4"/>
  <c r="G21" i="4"/>
  <c r="G24" i="4"/>
  <c r="I12" i="4"/>
  <c r="I15" i="4" s="1"/>
  <c r="I21" i="4"/>
  <c r="I24" i="4"/>
  <c r="J12" i="4"/>
  <c r="J15" i="4" s="1"/>
  <c r="J17" i="4"/>
  <c r="J21" i="4"/>
  <c r="J24" i="4"/>
  <c r="K17" i="4"/>
  <c r="K21" i="4"/>
  <c r="K24" i="4"/>
  <c r="K12" i="4"/>
  <c r="K15" i="4" s="1"/>
  <c r="C12" i="4"/>
  <c r="C15" i="4" s="1"/>
  <c r="C21" i="4"/>
  <c r="C24" i="4"/>
  <c r="L24" i="4" s="1"/>
  <c r="L13" i="4"/>
  <c r="L14" i="4"/>
  <c r="L18" i="4"/>
  <c r="L19" i="4"/>
  <c r="L20" i="4"/>
  <c r="L22" i="4"/>
  <c r="L23" i="4"/>
  <c r="L25" i="4"/>
  <c r="L26" i="4"/>
  <c r="L28" i="4"/>
  <c r="L30" i="4"/>
  <c r="L31" i="4"/>
  <c r="O3" i="5"/>
  <c r="O2" i="5"/>
  <c r="C2" i="5"/>
  <c r="G15" i="5"/>
  <c r="J15" i="5" s="1"/>
  <c r="N15" i="5"/>
  <c r="Q15" i="5" s="1"/>
  <c r="D17" i="5"/>
  <c r="D25" i="5"/>
  <c r="D32" i="5"/>
  <c r="E25" i="5"/>
  <c r="E27" i="5"/>
  <c r="E32" i="5"/>
  <c r="F17" i="5"/>
  <c r="F25" i="5"/>
  <c r="G25" i="5" s="1"/>
  <c r="F32" i="5"/>
  <c r="H17" i="5"/>
  <c r="I17" i="5"/>
  <c r="G18" i="5"/>
  <c r="J18" i="5" s="1"/>
  <c r="G19" i="5"/>
  <c r="J19" i="5"/>
  <c r="H25" i="5"/>
  <c r="I25" i="5"/>
  <c r="G39" i="5"/>
  <c r="J39" i="5" s="1"/>
  <c r="H27" i="5"/>
  <c r="H32" i="5"/>
  <c r="I27" i="5"/>
  <c r="I32" i="5"/>
  <c r="N19" i="5"/>
  <c r="Q19" i="5"/>
  <c r="R19" i="5" s="1"/>
  <c r="K17" i="5"/>
  <c r="K25" i="5"/>
  <c r="K27" i="5"/>
  <c r="K38" i="5" s="1"/>
  <c r="K32" i="5"/>
  <c r="L17" i="5"/>
  <c r="L25" i="5"/>
  <c r="L27" i="5"/>
  <c r="N27" i="5" s="1"/>
  <c r="Q27" i="5" s="1"/>
  <c r="L32" i="5"/>
  <c r="M17" i="5"/>
  <c r="M25" i="5"/>
  <c r="M27" i="5"/>
  <c r="M32" i="5"/>
  <c r="O17" i="5"/>
  <c r="P17" i="5"/>
  <c r="N18" i="5"/>
  <c r="Q18" i="5" s="1"/>
  <c r="O25" i="5"/>
  <c r="P25" i="5"/>
  <c r="N39" i="5"/>
  <c r="Q39" i="5" s="1"/>
  <c r="O27" i="5"/>
  <c r="O32" i="5"/>
  <c r="P27" i="5"/>
  <c r="P32" i="5"/>
  <c r="P38" i="5"/>
  <c r="P40" i="5" s="1"/>
  <c r="N28" i="5"/>
  <c r="Q28" i="5" s="1"/>
  <c r="N29" i="5"/>
  <c r="Q29" i="5"/>
  <c r="G29" i="5"/>
  <c r="J29" i="5" s="1"/>
  <c r="N30" i="5"/>
  <c r="Q30" i="5" s="1"/>
  <c r="N31" i="5"/>
  <c r="Q31" i="5" s="1"/>
  <c r="N33" i="5"/>
  <c r="Q33" i="5" s="1"/>
  <c r="G33" i="5"/>
  <c r="J33" i="5" s="1"/>
  <c r="N34" i="5"/>
  <c r="Q34" i="5" s="1"/>
  <c r="G34" i="5"/>
  <c r="J34" i="5" s="1"/>
  <c r="N35" i="5"/>
  <c r="Q35" i="5"/>
  <c r="G35" i="5"/>
  <c r="J35" i="5" s="1"/>
  <c r="N36" i="5"/>
  <c r="Q36" i="5" s="1"/>
  <c r="G36" i="5"/>
  <c r="J36" i="5" s="1"/>
  <c r="R36" i="5" s="1"/>
  <c r="N37" i="5"/>
  <c r="Q37" i="5" s="1"/>
  <c r="G37" i="5"/>
  <c r="J37" i="5"/>
  <c r="G20" i="5"/>
  <c r="J20" i="5" s="1"/>
  <c r="G21" i="5"/>
  <c r="J21" i="5" s="1"/>
  <c r="G22" i="5"/>
  <c r="J22" i="5" s="1"/>
  <c r="G23" i="5"/>
  <c r="J23" i="5" s="1"/>
  <c r="G24" i="5"/>
  <c r="J24" i="5" s="1"/>
  <c r="N20" i="5"/>
  <c r="Q20" i="5" s="1"/>
  <c r="N21" i="5"/>
  <c r="Q21" i="5" s="1"/>
  <c r="N22" i="5"/>
  <c r="Q22" i="5" s="1"/>
  <c r="N23" i="5"/>
  <c r="Q23" i="5" s="1"/>
  <c r="N24" i="5"/>
  <c r="Q24" i="5" s="1"/>
  <c r="G10" i="5"/>
  <c r="J10" i="5" s="1"/>
  <c r="G11" i="5"/>
  <c r="J11" i="5" s="1"/>
  <c r="G12" i="5"/>
  <c r="J12" i="5" s="1"/>
  <c r="G13" i="5"/>
  <c r="J13" i="5" s="1"/>
  <c r="G14" i="5"/>
  <c r="G9" i="5"/>
  <c r="J9" i="5" s="1"/>
  <c r="N9" i="5"/>
  <c r="Q9" i="5" s="1"/>
  <c r="N10" i="5"/>
  <c r="Q10" i="5" s="1"/>
  <c r="N11" i="5"/>
  <c r="Q11" i="5" s="1"/>
  <c r="N12" i="5"/>
  <c r="Q12" i="5" s="1"/>
  <c r="N13" i="5"/>
  <c r="Q13" i="5" s="1"/>
  <c r="J14" i="5"/>
  <c r="N14" i="5"/>
  <c r="Q14" i="5" s="1"/>
  <c r="C68" i="6"/>
  <c r="E68" i="6" s="1"/>
  <c r="E29" i="6"/>
  <c r="C17" i="6"/>
  <c r="E17" i="6" s="1"/>
  <c r="E86" i="6"/>
  <c r="E88" i="6"/>
  <c r="E81" i="6"/>
  <c r="E82" i="6"/>
  <c r="E83" i="6"/>
  <c r="C53" i="6"/>
  <c r="C52" i="6" s="1"/>
  <c r="C64" i="6"/>
  <c r="E64" i="6" s="1"/>
  <c r="E84" i="6"/>
  <c r="E76" i="6"/>
  <c r="E78" i="6"/>
  <c r="E72" i="6"/>
  <c r="E73" i="6"/>
  <c r="E74" i="6"/>
  <c r="B4" i="6"/>
  <c r="B3" i="6"/>
  <c r="E4" i="6"/>
  <c r="E3" i="6"/>
  <c r="F71" i="6"/>
  <c r="D71" i="6"/>
  <c r="F75" i="6"/>
  <c r="D75" i="6"/>
  <c r="F80" i="6"/>
  <c r="D80" i="6"/>
  <c r="F90" i="6"/>
  <c r="F85" i="6" s="1"/>
  <c r="D52" i="6"/>
  <c r="D56" i="6"/>
  <c r="F56" i="6"/>
  <c r="F52" i="6"/>
  <c r="C56" i="6"/>
  <c r="C75" i="6"/>
  <c r="C80" i="6"/>
  <c r="D16" i="6"/>
  <c r="F103" i="6"/>
  <c r="F102" i="6"/>
  <c r="F104" i="6"/>
  <c r="E54" i="6"/>
  <c r="E55" i="6"/>
  <c r="E57" i="6"/>
  <c r="E58" i="6"/>
  <c r="E59" i="6"/>
  <c r="E60" i="6"/>
  <c r="E61" i="6"/>
  <c r="E62" i="6"/>
  <c r="E63" i="6"/>
  <c r="E65" i="6"/>
  <c r="E77" i="6"/>
  <c r="E79" i="6"/>
  <c r="E13" i="6"/>
  <c r="E14" i="6"/>
  <c r="E9" i="6"/>
  <c r="E37" i="6"/>
  <c r="E35" i="6"/>
  <c r="E34" i="6"/>
  <c r="E40" i="6"/>
  <c r="E39" i="6"/>
  <c r="E41" i="6"/>
  <c r="E32" i="6"/>
  <c r="D11" i="6"/>
  <c r="E20" i="6"/>
  <c r="E18" i="6"/>
  <c r="I5" i="7"/>
  <c r="I4" i="7"/>
  <c r="B5" i="7"/>
  <c r="B4" i="7"/>
  <c r="I13" i="7"/>
  <c r="I14" i="7"/>
  <c r="I15" i="7"/>
  <c r="I16" i="7"/>
  <c r="G17" i="7"/>
  <c r="H17" i="7"/>
  <c r="I20" i="7"/>
  <c r="I21" i="7"/>
  <c r="I22" i="7"/>
  <c r="I23" i="7"/>
  <c r="I24" i="7"/>
  <c r="I25" i="7"/>
  <c r="G26" i="7"/>
  <c r="H26" i="7"/>
  <c r="E26" i="7"/>
  <c r="D26" i="7"/>
  <c r="E17" i="7"/>
  <c r="D17" i="7"/>
  <c r="F6" i="8"/>
  <c r="F5" i="8"/>
  <c r="B6" i="8"/>
  <c r="B5" i="8"/>
  <c r="C54" i="8"/>
  <c r="F59" i="8"/>
  <c r="F58" i="8"/>
  <c r="F57" i="8"/>
  <c r="F56" i="8"/>
  <c r="F53" i="8"/>
  <c r="F52" i="8"/>
  <c r="F51" i="8"/>
  <c r="F50" i="8"/>
  <c r="F47" i="8"/>
  <c r="F46" i="8"/>
  <c r="F45" i="8"/>
  <c r="F44" i="8"/>
  <c r="F41" i="8"/>
  <c r="F40" i="8"/>
  <c r="F39" i="8"/>
  <c r="F38" i="8"/>
  <c r="F21" i="8"/>
  <c r="F20" i="8"/>
  <c r="F19" i="8"/>
  <c r="F18" i="8"/>
  <c r="C60" i="8"/>
  <c r="C48" i="8"/>
  <c r="E60" i="8"/>
  <c r="E54" i="8"/>
  <c r="E48" i="8"/>
  <c r="E42" i="8"/>
  <c r="C22" i="8"/>
  <c r="E22" i="8"/>
  <c r="C25" i="9"/>
  <c r="C40" i="9"/>
  <c r="F30" i="8"/>
  <c r="E53" i="6"/>
  <c r="E28" i="6"/>
  <c r="G30" i="5"/>
  <c r="J30" i="5" s="1"/>
  <c r="H15" i="4"/>
  <c r="M38" i="5"/>
  <c r="G15" i="4"/>
  <c r="D89" i="6"/>
  <c r="E89" i="6" s="1"/>
  <c r="B19" i="9"/>
  <c r="B25" i="9"/>
  <c r="G78" i="1"/>
  <c r="M40" i="5"/>
  <c r="D93" i="6"/>
  <c r="E93" i="6" s="1"/>
  <c r="E17" i="5"/>
  <c r="I27" i="8"/>
  <c r="F13" i="8"/>
  <c r="E42" i="6" l="1"/>
  <c r="E38" i="6" s="1"/>
  <c r="J25" i="5"/>
  <c r="R37" i="5"/>
  <c r="N17" i="5"/>
  <c r="Q17" i="5" s="1"/>
  <c r="R17" i="5" s="1"/>
  <c r="I38" i="5"/>
  <c r="I40" i="5" s="1"/>
  <c r="R13" i="5"/>
  <c r="R18" i="5"/>
  <c r="O38" i="5"/>
  <c r="O40" i="5" s="1"/>
  <c r="H38" i="5"/>
  <c r="R11" i="5"/>
  <c r="R39" i="5"/>
  <c r="B8" i="9"/>
  <c r="M29" i="4"/>
  <c r="M32" i="4" s="1"/>
  <c r="H40" i="5"/>
  <c r="E90" i="6"/>
  <c r="R14" i="5"/>
  <c r="R9" i="5"/>
  <c r="R22" i="5"/>
  <c r="G32" i="5"/>
  <c r="J32" i="5" s="1"/>
  <c r="F16" i="8"/>
  <c r="D19" i="6"/>
  <c r="R21" i="5"/>
  <c r="N25" i="5"/>
  <c r="Q25" i="5" s="1"/>
  <c r="R25" i="5" s="1"/>
  <c r="C16" i="6"/>
  <c r="E16" i="6" s="1"/>
  <c r="G17" i="5"/>
  <c r="J17" i="5" s="1"/>
  <c r="C19" i="6"/>
  <c r="R34" i="5"/>
  <c r="I17" i="7"/>
  <c r="E33" i="6"/>
  <c r="E56" i="6"/>
  <c r="R24" i="5"/>
  <c r="E38" i="5"/>
  <c r="E40" i="5" s="1"/>
  <c r="D29" i="4"/>
  <c r="D32" i="4" s="1"/>
  <c r="E12" i="6"/>
  <c r="E11" i="6" s="1"/>
  <c r="E19" i="6" s="1"/>
  <c r="C44" i="3"/>
  <c r="C45" i="3" s="1"/>
  <c r="G28" i="2"/>
  <c r="G33" i="2" s="1"/>
  <c r="B43" i="9" s="1"/>
  <c r="E52" i="6"/>
  <c r="C66" i="6"/>
  <c r="F29" i="4"/>
  <c r="F32" i="4" s="1"/>
  <c r="H29" i="4"/>
  <c r="H32" i="4" s="1"/>
  <c r="D66" i="6"/>
  <c r="E29" i="4"/>
  <c r="E32" i="4" s="1"/>
  <c r="C92" i="1"/>
  <c r="R12" i="5"/>
  <c r="R33" i="5"/>
  <c r="L21" i="4"/>
  <c r="K29" i="4"/>
  <c r="K32" i="4" s="1"/>
  <c r="G29" i="4"/>
  <c r="G32" i="4" s="1"/>
  <c r="H70" i="1"/>
  <c r="H78" i="1" s="1"/>
  <c r="C8" i="9" s="1"/>
  <c r="K40" i="5"/>
  <c r="R30" i="5"/>
  <c r="I26" i="7"/>
  <c r="F96" i="6"/>
  <c r="E71" i="6"/>
  <c r="E80" i="6"/>
  <c r="R20" i="5"/>
  <c r="R29" i="5"/>
  <c r="L38" i="5"/>
  <c r="N38" i="5" s="1"/>
  <c r="Q38" i="5" s="1"/>
  <c r="C16" i="8"/>
  <c r="C35" i="8" s="1"/>
  <c r="C36" i="9"/>
  <c r="D43" i="3"/>
  <c r="C85" i="6"/>
  <c r="C96" i="6" s="1"/>
  <c r="C97" i="6" s="1"/>
  <c r="H28" i="2"/>
  <c r="H33" i="2" s="1"/>
  <c r="H35" i="1"/>
  <c r="C19" i="9"/>
  <c r="D92" i="1"/>
  <c r="C14" i="9" s="1"/>
  <c r="C61" i="8"/>
  <c r="F22" i="8"/>
  <c r="F48" i="8"/>
  <c r="F60" i="8"/>
  <c r="F34" i="8"/>
  <c r="E35" i="8"/>
  <c r="F42" i="8"/>
  <c r="F54" i="8"/>
  <c r="G31" i="5"/>
  <c r="E61" i="8"/>
  <c r="F105" i="6"/>
  <c r="D90" i="6"/>
  <c r="D85" i="6" s="1"/>
  <c r="D96" i="6" s="1"/>
  <c r="D97" i="6" s="1"/>
  <c r="E94" i="6"/>
  <c r="L15" i="4"/>
  <c r="R10" i="5"/>
  <c r="D27" i="6"/>
  <c r="D24" i="6" s="1"/>
  <c r="D43" i="6" s="1"/>
  <c r="D44" i="6" s="1"/>
  <c r="C24" i="6"/>
  <c r="C43" i="6" s="1"/>
  <c r="C28" i="9"/>
  <c r="C29" i="4"/>
  <c r="C32" i="4" s="1"/>
  <c r="E95" i="6"/>
  <c r="L12" i="4"/>
  <c r="N32" i="5"/>
  <c r="Q32" i="5" s="1"/>
  <c r="F66" i="6"/>
  <c r="F97" i="6" s="1"/>
  <c r="E75" i="6"/>
  <c r="R23" i="5"/>
  <c r="R35" i="5"/>
  <c r="R15" i="5"/>
  <c r="C28" i="2"/>
  <c r="B36" i="9"/>
  <c r="Q40" i="5" l="1"/>
  <c r="E85" i="6"/>
  <c r="C43" i="9"/>
  <c r="C44" i="6"/>
  <c r="C34" i="1"/>
  <c r="R32" i="5"/>
  <c r="E27" i="6"/>
  <c r="E24" i="6" s="1"/>
  <c r="E43" i="6" s="1"/>
  <c r="E44" i="6" s="1"/>
  <c r="H93" i="1"/>
  <c r="C3" i="9"/>
  <c r="C48" i="3"/>
  <c r="N40" i="5"/>
  <c r="E66" i="6"/>
  <c r="L40" i="5"/>
  <c r="F61" i="8"/>
  <c r="D45" i="3"/>
  <c r="C41" i="9"/>
  <c r="H30" i="2"/>
  <c r="F35" i="8"/>
  <c r="J31" i="5"/>
  <c r="R31" i="5" s="1"/>
  <c r="F31" i="5"/>
  <c r="F27" i="5" s="1"/>
  <c r="B14" i="9"/>
  <c r="D33" i="2"/>
  <c r="D34" i="2" s="1"/>
  <c r="D30" i="2"/>
  <c r="G30" i="2"/>
  <c r="C33" i="2"/>
  <c r="C30" i="2"/>
  <c r="E96" i="6"/>
  <c r="E97" i="6" l="1"/>
  <c r="D39" i="2"/>
  <c r="C33" i="1"/>
  <c r="C44" i="1" s="1"/>
  <c r="C54" i="1" s="1"/>
  <c r="C93" i="1" s="1"/>
  <c r="D34" i="1"/>
  <c r="D33" i="1" s="1"/>
  <c r="D44" i="1" s="1"/>
  <c r="C11" i="9" s="1"/>
  <c r="D28" i="5"/>
  <c r="H34" i="2"/>
  <c r="D41" i="2"/>
  <c r="D54" i="1"/>
  <c r="D93" i="1" s="1"/>
  <c r="H95" i="1" s="1"/>
  <c r="F38" i="5"/>
  <c r="B44" i="9"/>
  <c r="G34" i="2"/>
  <c r="C34" i="2"/>
  <c r="C39" i="2"/>
  <c r="C41" i="2" s="1"/>
  <c r="C44" i="9"/>
  <c r="C30" i="9"/>
  <c r="B11" i="9" l="1"/>
  <c r="D27" i="5"/>
  <c r="G28" i="5"/>
  <c r="J28" i="5" s="1"/>
  <c r="R28" i="5" s="1"/>
  <c r="C20" i="9"/>
  <c r="D42" i="2"/>
  <c r="C42" i="2"/>
  <c r="I16" i="4"/>
  <c r="B20" i="9"/>
  <c r="F40" i="5"/>
  <c r="G39" i="2"/>
  <c r="G42" i="2" s="1"/>
  <c r="C31" i="9"/>
  <c r="H39" i="2"/>
  <c r="B30" i="9"/>
  <c r="B31" i="9"/>
  <c r="I29" i="4" l="1"/>
  <c r="I32" i="4" s="1"/>
  <c r="D38" i="5"/>
  <c r="G27" i="5"/>
  <c r="J27" i="5" s="1"/>
  <c r="R27" i="5" s="1"/>
  <c r="G45" i="2"/>
  <c r="G41" i="2"/>
  <c r="H42" i="2"/>
  <c r="H45" i="2" s="1"/>
  <c r="H41" i="2"/>
  <c r="C45" i="9" s="1"/>
  <c r="D40" i="5" l="1"/>
  <c r="G38" i="5"/>
  <c r="J16" i="4"/>
  <c r="L16" i="4" s="1"/>
  <c r="B45" i="9"/>
  <c r="B5" i="9"/>
  <c r="G35" i="1"/>
  <c r="G93" i="1" l="1"/>
  <c r="G95" i="1" s="1"/>
  <c r="G40" i="5"/>
  <c r="J38" i="5"/>
  <c r="J29" i="4"/>
  <c r="J32" i="4" s="1"/>
  <c r="L32" i="4" s="1"/>
  <c r="L37" i="4" s="1"/>
  <c r="B3" i="9"/>
  <c r="L29" i="4" l="1"/>
  <c r="R38" i="5"/>
  <c r="R40" i="5" s="1"/>
  <c r="J40" i="5"/>
</calcChain>
</file>

<file path=xl/sharedStrings.xml><?xml version="1.0" encoding="utf-8"?>
<sst xmlns="http://schemas.openxmlformats.org/spreadsheetml/2006/main" count="1130" uniqueCount="916">
  <si>
    <t xml:space="preserve">Име на отчитащото се предприятие: </t>
  </si>
  <si>
    <t>ЕИК по БУЛСТАТ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</si>
  <si>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</si>
  <si>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</si>
  <si>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</si>
  <si>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</si>
  <si>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</si>
  <si>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</si>
  <si>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</si>
  <si>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</si>
  <si>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</si>
  <si>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</si>
  <si>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</si>
  <si>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</si>
  <si>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</si>
  <si>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</si>
  <si>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</si>
  <si>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</si>
  <si>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</si>
  <si>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</si>
  <si>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</si>
  <si>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</si>
  <si>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</si>
  <si>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</si>
  <si>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</si>
  <si>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</si>
  <si>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</si>
  <si>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</si>
  <si>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</si>
  <si>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</si>
  <si>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</si>
  <si>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</si>
  <si>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</si>
  <si>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</si>
  <si>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</si>
  <si>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</si>
  <si>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</si>
  <si>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</si>
  <si>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</si>
  <si>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</si>
  <si>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</si>
  <si>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</si>
  <si>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</si>
  <si>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</si>
  <si>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</si>
  <si>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</si>
  <si>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</si>
  <si>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</si>
  <si>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</si>
  <si>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</si>
  <si>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</si>
  <si>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</si>
  <si>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</si>
  <si>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</si>
  <si>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</si>
  <si>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</si>
  <si>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</si>
  <si>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</si>
  <si>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</si>
  <si>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</si>
  <si>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</si>
  <si>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</si>
  <si>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</si>
  <si>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</si>
  <si>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</si>
  <si>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</si>
  <si>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</si>
  <si>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</si>
  <si>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</si>
  <si>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</si>
  <si>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</si>
  <si>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</si>
  <si>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</si>
  <si>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</si>
  <si>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</si>
  <si>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</si>
  <si>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</si>
  <si>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</si>
  <si>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</si>
  <si>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</si>
  <si>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</si>
  <si>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</si>
  <si>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</si>
  <si>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</si>
  <si>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</si>
  <si>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</si>
  <si>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</si>
  <si>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</si>
  <si>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</si>
  <si>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</si>
  <si>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</si>
  <si>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</si>
  <si>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</si>
  <si>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</si>
  <si>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</si>
  <si>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</si>
  <si>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</si>
  <si>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</si>
  <si>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</si>
  <si>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</si>
  <si>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</si>
  <si>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</si>
  <si>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</si>
  <si>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</si>
  <si>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</si>
  <si>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</si>
  <si>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</si>
  <si>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</si>
  <si>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</si>
  <si>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</si>
  <si>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</si>
  <si>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</si>
  <si>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</si>
  <si>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</si>
  <si>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</si>
  <si>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</si>
  <si>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</si>
  <si>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</si>
  <si>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</si>
  <si>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</si>
  <si>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</si>
  <si>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</si>
  <si>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</si>
  <si>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</si>
  <si>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</si>
  <si>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</si>
  <si>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</si>
  <si>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</si>
  <si>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</si>
  <si>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</si>
  <si>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</si>
  <si>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</si>
  <si>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</si>
  <si>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</si>
  <si>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</si>
  <si>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</si>
  <si>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</si>
  <si>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</si>
  <si>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</si>
  <si>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</si>
  <si>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</si>
  <si>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</si>
  <si>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</si>
  <si>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</si>
  <si>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</si>
  <si>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</si>
  <si>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</si>
  <si>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</si>
  <si>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</si>
  <si>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</si>
  <si>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</si>
  <si>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</si>
  <si>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</si>
  <si>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</si>
  <si>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</si>
  <si>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</si>
  <si>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</si>
  <si>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</si>
  <si>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</si>
  <si>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</si>
  <si>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</si>
  <si>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</si>
  <si>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</si>
  <si>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</si>
  <si>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</si>
  <si>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</si>
  <si>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</si>
  <si>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</si>
  <si>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</si>
  <si>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</si>
  <si>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</si>
  <si>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</si>
  <si>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</si>
  <si>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</si>
  <si>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</si>
  <si>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</si>
  <si>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</si>
  <si>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</si>
  <si>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</si>
  <si>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</si>
  <si>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</si>
  <si>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</si>
  <si>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</si>
  <si>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</si>
  <si>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</si>
  <si>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</si>
  <si>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</si>
  <si>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</si>
  <si>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</si>
  <si>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</si>
  <si>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</si>
  <si>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</si>
  <si>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</si>
  <si>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</si>
  <si>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</si>
  <si>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</si>
  <si>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</si>
  <si>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</si>
  <si>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</si>
  <si>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</si>
  <si>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</si>
  <si>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</si>
  <si>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</si>
  <si>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</si>
  <si>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</si>
  <si>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</si>
  <si>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</si>
  <si>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</si>
  <si>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</si>
  <si>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</si>
  <si>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</si>
  <si>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</si>
  <si>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</si>
  <si>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</si>
  <si>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</si>
  <si>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</si>
  <si>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</si>
  <si>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</si>
  <si>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</si>
  <si>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</si>
  <si>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</si>
  <si>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</si>
  <si>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</si>
  <si>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</si>
  <si>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</si>
  <si>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</si>
  <si>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</si>
  <si>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</si>
  <si>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</si>
  <si>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</si>
  <si>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</si>
  <si>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</si>
  <si>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</si>
  <si>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</si>
  <si>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</si>
  <si>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</si>
  <si>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</si>
  <si>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</si>
  <si>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</si>
  <si>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</si>
  <si>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</si>
  <si>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</si>
  <si>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</si>
  <si>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</si>
  <si>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</si>
  <si>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</si>
  <si>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</si>
  <si>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</si>
  <si>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</si>
  <si>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</si>
  <si>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</si>
  <si>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</si>
  <si>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</si>
  <si>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</si>
  <si>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</si>
  <si>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</si>
  <si>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</si>
  <si>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</si>
  <si>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</si>
  <si>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</si>
  <si>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</si>
  <si>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</si>
  <si>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</si>
  <si>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</si>
  <si>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</si>
  <si>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</si>
  <si>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</si>
  <si>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</si>
  <si>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</si>
  <si>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</si>
  <si>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</si>
  <si>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</si>
  <si>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</si>
  <si>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</si>
  <si>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</si>
  <si>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</si>
  <si>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</si>
  <si>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</si>
  <si>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</si>
  <si>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</si>
  <si>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</si>
  <si>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</si>
  <si>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</si>
  <si>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</si>
  <si>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</si>
  <si>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</si>
  <si>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</si>
  <si>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</si>
  <si>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</si>
  <si>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</si>
  <si>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</si>
  <si>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</si>
  <si>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</si>
  <si>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</si>
  <si>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</si>
  <si>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</si>
  <si>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</si>
  <si>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</si>
  <si>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</si>
  <si>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</si>
  <si>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</si>
  <si>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</si>
  <si>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</si>
  <si>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</si>
  <si>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</si>
  <si>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</si>
  <si>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</si>
  <si>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</si>
  <si>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</si>
  <si>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</si>
  <si>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</si>
  <si>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</si>
  <si>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</si>
  <si>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</si>
  <si>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</si>
  <si>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</si>
  <si>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</si>
  <si>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</si>
  <si>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</si>
  <si>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</si>
  <si>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</si>
  <si>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</si>
  <si>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</si>
  <si>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</si>
  <si>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</si>
  <si>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</si>
  <si>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</si>
  <si>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</si>
  <si>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</si>
  <si>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</si>
  <si>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</si>
  <si>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</si>
  <si>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</si>
  <si>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</si>
  <si>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</si>
  <si>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</si>
  <si>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</si>
  <si>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</si>
  <si>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</si>
  <si>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</si>
  <si>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</si>
  <si>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</si>
  <si>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</si>
  <si>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</si>
  <si>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</si>
  <si>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</si>
  <si>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</si>
  <si>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</si>
  <si>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</si>
  <si>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</si>
  <si>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</si>
  <si>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</si>
  <si>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</si>
  <si>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</si>
  <si>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</si>
  <si>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</si>
  <si>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</si>
  <si>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</si>
  <si>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</si>
  <si>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</si>
  <si>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</si>
  <si>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</si>
  <si>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</si>
  <si>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</si>
  <si>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</si>
  <si>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</si>
  <si>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</si>
  <si>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</si>
  <si>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</si>
  <si>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</si>
  <si>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</si>
  <si>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</si>
  <si>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</si>
  <si>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</si>
  <si>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</si>
  <si>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</si>
  <si>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</si>
  <si>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</si>
  <si>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</si>
  <si>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</si>
  <si>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</si>
  <si>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</si>
  <si>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</si>
  <si>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</si>
  <si>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</si>
  <si>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</si>
  <si>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</si>
  <si>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</si>
  <si>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</si>
  <si>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</si>
  <si>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</si>
  <si>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</si>
  <si>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</si>
  <si>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</si>
  <si>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</si>
  <si>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</si>
  <si>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</si>
  <si>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</si>
  <si>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</si>
  <si>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</si>
  <si>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</si>
  <si>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</si>
  <si>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</si>
  <si>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</si>
  <si>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</si>
  <si>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</si>
  <si>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</si>
  <si>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</si>
  <si>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</si>
  <si>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</si>
  <si>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</si>
  <si>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</si>
  <si>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</si>
  <si>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</si>
  <si>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</si>
  <si>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</si>
  <si>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</si>
  <si>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</si>
  <si>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</si>
  <si>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</si>
  <si>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</si>
  <si>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</si>
  <si>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</si>
  <si>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</si>
  <si>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</si>
  <si>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</si>
  <si>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</si>
  <si>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</si>
  <si>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</si>
  <si>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</si>
  <si>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</si>
  <si>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</si>
  <si>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</si>
  <si>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</si>
  <si>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</si>
  <si>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</si>
  <si>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</si>
  <si>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</si>
  <si>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</si>
  <si>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</si>
  <si>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</si>
  <si>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</si>
  <si>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</si>
  <si>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</si>
  <si>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</si>
  <si>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</si>
  <si>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</si>
  <si>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</si>
  <si>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</si>
  <si>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</si>
  <si>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</si>
  <si>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</si>
  <si>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</si>
  <si>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</si>
  <si>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</si>
  <si>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</si>
  <si>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</si>
  <si>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</si>
  <si>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</si>
  <si>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</si>
  <si>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</si>
  <si>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</si>
  <si>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</si>
  <si>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</si>
  <si>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</si>
  <si>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</si>
  <si>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</si>
  <si>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</si>
  <si>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</si>
  <si>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</si>
  <si>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</si>
  <si>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</si>
  <si>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</si>
  <si>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</si>
  <si>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</si>
  <si>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</si>
  <si>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</si>
  <si>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</si>
  <si>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</si>
  <si>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</si>
  <si>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</si>
  <si>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</si>
  <si>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</si>
  <si>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</si>
  <si>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</si>
  <si>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</si>
  <si>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</si>
  <si>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</si>
  <si>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</si>
  <si>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</si>
  <si>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</si>
  <si>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</si>
  <si>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</si>
  <si>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</si>
  <si>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</si>
  <si>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</si>
  <si>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</si>
  <si>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</si>
  <si>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</si>
  <si>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</si>
  <si>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</si>
  <si>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</si>
  <si>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</si>
  <si>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</si>
  <si>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</si>
  <si>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</si>
  <si>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</si>
  <si>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</si>
  <si>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</si>
  <si>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</si>
  <si>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</si>
  <si>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</si>
  <si>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</si>
  <si>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</si>
  <si>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</si>
  <si>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</si>
  <si>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</si>
  <si>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</si>
  <si>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</si>
  <si>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</si>
  <si>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</si>
  <si>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</si>
  <si>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</si>
  <si>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</si>
  <si>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</si>
  <si>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</si>
  <si>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</si>
  <si>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</si>
  <si>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</si>
  <si>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</si>
  <si>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</si>
  <si>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</si>
  <si>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</si>
  <si>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</si>
  <si>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</si>
  <si>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</si>
  <si>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</si>
  <si>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</si>
  <si>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</si>
  <si>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</si>
  <si>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</si>
  <si>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</si>
  <si>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</si>
  <si>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</si>
  <si>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</si>
  <si>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</si>
  <si>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</si>
  <si>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</si>
  <si>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</si>
  <si>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</si>
  <si>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</si>
  <si>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</si>
  <si>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</si>
  <si>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</si>
  <si>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</si>
  <si>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</si>
  <si>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</si>
  <si>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</si>
  <si>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</si>
  <si>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</si>
  <si>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</si>
  <si>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</si>
  <si>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</si>
  <si>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</si>
  <si>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</si>
  <si>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</si>
  <si>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</si>
  <si>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</si>
  <si>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</si>
  <si>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</si>
  <si>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</si>
  <si>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</si>
  <si>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</si>
  <si>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</si>
  <si>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</si>
  <si>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</si>
  <si>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</si>
  <si>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</si>
  <si>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</si>
  <si>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</si>
  <si>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</si>
  <si>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</si>
  <si>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</si>
  <si>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</si>
  <si>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</si>
  <si>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</si>
  <si>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</si>
  <si>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</si>
  <si>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</si>
  <si>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</si>
  <si>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</si>
  <si>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</si>
  <si>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</si>
  <si>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</si>
  <si>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</si>
  <si>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</si>
  <si>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</si>
  <si>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</si>
  <si>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</si>
  <si>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</si>
  <si>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</si>
  <si>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</si>
  <si>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</si>
  <si>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</si>
  <si>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</si>
  <si>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</si>
  <si>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</si>
  <si>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</si>
  <si>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</si>
  <si>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</si>
  <si>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</si>
  <si>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</si>
  <si>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</si>
  <si>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</si>
  <si>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</si>
  <si>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</si>
  <si>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</si>
  <si>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</si>
  <si>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</si>
  <si>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</si>
  <si>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</si>
  <si>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</si>
  <si>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</si>
  <si>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</si>
  <si>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</si>
  <si>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</si>
  <si>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</si>
  <si>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</si>
  <si>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</si>
  <si>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</si>
  <si>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</si>
  <si>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</si>
  <si>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</si>
  <si>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</si>
  <si>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</si>
  <si>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</si>
  <si>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</si>
  <si>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</si>
  <si>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</si>
  <si>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</si>
  <si>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</si>
  <si>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</si>
  <si>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</si>
  <si>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</si>
  <si>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</si>
  <si>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</si>
  <si>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</si>
  <si>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</si>
  <si>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</si>
  <si>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</si>
  <si>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</si>
  <si>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</si>
  <si>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</si>
  <si>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</si>
  <si>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</si>
  <si>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</si>
  <si>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</si>
  <si>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</si>
  <si>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</si>
  <si>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</si>
  <si>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</si>
  <si>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</si>
  <si>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</si>
  <si>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</si>
  <si>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</si>
  <si>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</si>
  <si>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</si>
  <si>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</si>
  <si>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</si>
  <si>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</si>
  <si>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</si>
  <si>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</si>
  <si>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</si>
  <si>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</si>
  <si>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</si>
  <si>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</si>
  <si>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</si>
  <si>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</si>
  <si>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</si>
  <si>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</si>
  <si>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</si>
  <si>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</si>
  <si>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</si>
  <si>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</si>
  <si>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</si>
  <si>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</si>
  <si>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</si>
  <si>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</si>
  <si>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</si>
  <si>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</si>
  <si>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</si>
  <si>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</si>
  <si>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</si>
  <si>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</si>
  <si>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</si>
  <si>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</si>
  <si>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</si>
  <si>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</si>
  <si>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</si>
  <si>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</si>
  <si>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</si>
  <si>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</si>
  <si>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</si>
  <si>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</si>
  <si>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</si>
  <si>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</si>
  <si>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</si>
  <si>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</si>
  <si>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</si>
  <si>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</si>
  <si>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</si>
  <si>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</si>
  <si>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</si>
  <si>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</si>
  <si>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</si>
  <si>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</si>
  <si>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</si>
  <si>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</si>
  <si>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</si>
  <si>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</si>
  <si>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</si>
  <si>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</si>
  <si>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</si>
  <si>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</si>
  <si>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</si>
  <si>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</si>
  <si>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</si>
  <si>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</si>
  <si>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</si>
  <si>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</si>
  <si>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</si>
  <si>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</si>
  <si>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</si>
  <si>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</si>
  <si>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</si>
  <si>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</si>
  <si>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</si>
  <si>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</si>
  <si>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</si>
  <si>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</si>
  <si>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</si>
  <si>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</si>
  <si>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</si>
  <si>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</si>
  <si>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</si>
  <si>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</si>
  <si>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</si>
  <si>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</si>
  <si>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</si>
  <si>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</si>
  <si>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</si>
  <si>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</si>
  <si>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</si>
  <si>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</si>
  <si>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</si>
  <si>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</si>
  <si>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</si>
  <si>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</si>
  <si>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</si>
  <si>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</si>
  <si>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</si>
  <si>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</si>
  <si>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</si>
  <si>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</si>
  <si>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</si>
  <si>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</si>
  <si>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</si>
  <si>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</si>
  <si>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</si>
  <si>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</si>
  <si>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</si>
  <si>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</si>
  <si>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</si>
  <si>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</si>
  <si>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СПРАВКА</t>
  </si>
  <si>
    <t>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</si>
  <si>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</si>
  <si>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</si>
  <si>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</si>
  <si>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</si>
  <si>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</si>
  <si>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</si>
  <si>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</si>
  <si>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</si>
  <si>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</si>
  <si>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</si>
  <si>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</si>
  <si>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</si>
  <si>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</si>
  <si>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</si>
  <si>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</si>
  <si>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</si>
  <si>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</si>
  <si>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</si>
  <si>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</si>
  <si>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</si>
  <si>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</si>
  <si>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</si>
  <si>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</si>
  <si>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</si>
  <si>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</si>
  <si>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</si>
  <si>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</si>
  <si>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</si>
  <si>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</si>
  <si>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</si>
  <si>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</si>
  <si>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</si>
  <si>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 инвестициите в дъщерни, смесени, асоциирани и други предприятия</t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</si>
  <si>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</si>
  <si>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</si>
  <si>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</si>
  <si>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</si>
  <si>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</si>
  <si>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</si>
  <si>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</si>
  <si>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</si>
  <si>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</si>
  <si>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</si>
  <si>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</si>
  <si>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</si>
  <si>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</si>
  <si>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</si>
  <si>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</si>
  <si>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</si>
  <si>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</si>
  <si>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</si>
  <si>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</si>
  <si>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</si>
  <si>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</si>
  <si>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</si>
  <si>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</si>
  <si>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</si>
  <si>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</si>
  <si>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</si>
  <si>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</si>
  <si>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</si>
  <si>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</si>
  <si>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</si>
  <si>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</si>
  <si>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</si>
  <si>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</si>
  <si>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</si>
  <si>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</si>
  <si>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</si>
  <si>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</si>
  <si>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 xml:space="preserve">Вид на отчета: консолидиран/неконсолидиран: </t>
  </si>
  <si>
    <t>неконсолидиран</t>
  </si>
  <si>
    <t>"Индустриален капитал-холдинг" АД</t>
  </si>
  <si>
    <t>Съставител:</t>
  </si>
  <si>
    <t>Собствен капитал</t>
  </si>
  <si>
    <t>Малцинствено участие</t>
  </si>
  <si>
    <t>Финансов резултат</t>
  </si>
  <si>
    <t>Нетекущи пасиви</t>
  </si>
  <si>
    <t>Текущи пасиви</t>
  </si>
  <si>
    <t>Имоти, машини, съоражения и оборудване</t>
  </si>
  <si>
    <t xml:space="preserve">Инвестиционни имоти </t>
  </si>
  <si>
    <t>Нетекущи финансови активи</t>
  </si>
  <si>
    <t>Нетекущи търговски и други вземания</t>
  </si>
  <si>
    <t>Нетекущи  вземания от свързани предприятия</t>
  </si>
  <si>
    <t>Текущи активи</t>
  </si>
  <si>
    <t>Материални запаси</t>
  </si>
  <si>
    <t>Текущи търговски и други вземания</t>
  </si>
  <si>
    <t>Текущи  вземания от свързани предприятия</t>
  </si>
  <si>
    <t>Текущи финансови активи</t>
  </si>
  <si>
    <t>Парични средства</t>
  </si>
  <si>
    <t>Общо активи</t>
  </si>
  <si>
    <t>ОТЧЕТ ЗА ДОХОДИТЕ</t>
  </si>
  <si>
    <t>Нетни приходи от продажби</t>
  </si>
  <si>
    <t>Финансови   приходи</t>
  </si>
  <si>
    <t>Разходи по икономически елементи</t>
  </si>
  <si>
    <t>Разходи за материали</t>
  </si>
  <si>
    <t>Разходи за амортизации</t>
  </si>
  <si>
    <t>Разходи за лихви</t>
  </si>
  <si>
    <t>Финансови   разходи</t>
  </si>
  <si>
    <t>ОТЧЕТ ЗА ПАРИЧНИТЕ ПОТОЦИ</t>
  </si>
  <si>
    <t xml:space="preserve">Нетен поток от инвестиционна дейност </t>
  </si>
  <si>
    <t>Нетен паричен поток от финансова дейност</t>
  </si>
  <si>
    <t>Изменения на паричните средства през периода</t>
  </si>
  <si>
    <t>БАЛАНС</t>
  </si>
  <si>
    <t xml:space="preserve">Постъпления от клиенти </t>
  </si>
  <si>
    <t>Плащания на доставчици</t>
  </si>
  <si>
    <t>Нетен паричен поток от оперативна дейност</t>
  </si>
  <si>
    <t>Постъпления от продажба на инвестиции</t>
  </si>
  <si>
    <t xml:space="preserve">Покупка на инвестиции </t>
  </si>
  <si>
    <t>Печалба преди облагане с данъци</t>
  </si>
  <si>
    <t xml:space="preserve">Нетна печалба за периода </t>
  </si>
  <si>
    <t>Общо приходи</t>
  </si>
  <si>
    <t>Общо разходи</t>
  </si>
  <si>
    <t>Приходи от лихви</t>
  </si>
  <si>
    <t>Приходи от дивиденти</t>
  </si>
  <si>
    <t>Изп. Директор</t>
  </si>
  <si>
    <t>/ Милко Ангелов /</t>
  </si>
  <si>
    <t>/ Димитър Тановски /</t>
  </si>
  <si>
    <t xml:space="preserve">Съставител: </t>
  </si>
  <si>
    <t>/ Н. Николов /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</si>
  <si>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</si>
  <si>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 / Н. Николов /</t>
  </si>
  <si>
    <t>/  Н. Николов /</t>
  </si>
  <si>
    <t>Изп. директор</t>
  </si>
  <si>
    <t>преоценена стойност (4+5-6)</t>
  </si>
  <si>
    <t>2</t>
  </si>
  <si>
    <t>1. Оптела - Лазерни Технологии АД</t>
  </si>
  <si>
    <t>2. Фурнир АД</t>
  </si>
  <si>
    <t>3. Балкарс консорциум ООД</t>
  </si>
  <si>
    <t>1. Силома АД (гр. Силистра )</t>
  </si>
  <si>
    <t>2. Руболт АД (гр. Русе )</t>
  </si>
  <si>
    <t xml:space="preserve">6 </t>
  </si>
  <si>
    <t>( в хил.)</t>
  </si>
  <si>
    <t>3. М+С Хидравлик АД (гр. Казанлък )</t>
  </si>
  <si>
    <t>1. ЗАИ АД (гр. Берковица )</t>
  </si>
  <si>
    <t>2. ЕМКА АД (гр. Севлиево )</t>
  </si>
  <si>
    <t xml:space="preserve">3. </t>
  </si>
  <si>
    <t xml:space="preserve">4. </t>
  </si>
  <si>
    <t>01.01.2018-31.12.2018</t>
  </si>
  <si>
    <t>Дата на съставяне: 21.01.2019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</si>
</sst>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л_в_._-;\-* #,##0.00\ _л_в_._-;_-* &quot;-&quot;??\ _л_в_._-;_-@_-"/>
    <numFmt numFmtId="165" formatCode="_-* #,##0.00\ &quot;лв&quot;_-;\-* #,##0.00\ &quot;лв&quot;_-;_-* &quot;-&quot;??\ &quot;лв&quot;_-;_-@_-"/>
    <numFmt numFmtId="166" formatCode="d/m/yyyy&quot; &quot;&quot;г.&quot;;@"/>
    <numFmt numFmtId="167" formatCode="dd/mm/yyyy&quot; &quot;&quot;г.&quot;;@"/>
    <numFmt numFmtId="168" formatCode="#,###"/>
  </numFmts>
  <fonts count="37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ms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9"/>
      <name val="TmsCyr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12">
    <xf numFmtId="0" fontId="0" fillId="0" borderId="0" xfId="0"/>
    <xf numFmtId="0" fontId="9" fillId="0" borderId="0" xfId="11" applyFont="1"/>
    <xf numFmtId="0" fontId="8" fillId="0" borderId="0" xfId="11" applyFont="1" applyAlignment="1"/>
    <xf numFmtId="0" fontId="8" fillId="0" borderId="0" xfId="9" applyFont="1" applyAlignment="1">
      <alignment wrapText="1"/>
    </xf>
    <xf numFmtId="0" fontId="8" fillId="0" borderId="1" xfId="11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Continuous" vertical="center" wrapText="1"/>
    </xf>
    <xf numFmtId="0" fontId="8" fillId="0" borderId="0" xfId="1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9" fillId="0" borderId="1" xfId="11" applyNumberFormat="1" applyFont="1" applyFill="1" applyBorder="1" applyAlignment="1">
      <alignment horizontal="center" vertical="center" wrapText="1"/>
    </xf>
    <xf numFmtId="0" fontId="8" fillId="0" borderId="1" xfId="11" applyFont="1" applyBorder="1" applyAlignment="1">
      <alignment vertical="center" wrapText="1"/>
    </xf>
    <xf numFmtId="0" fontId="9" fillId="0" borderId="0" xfId="11" applyFont="1" applyBorder="1"/>
    <xf numFmtId="0" fontId="9" fillId="0" borderId="1" xfId="11" applyFont="1" applyBorder="1" applyAlignment="1">
      <alignment vertical="center" wrapText="1"/>
    </xf>
    <xf numFmtId="0" fontId="9" fillId="0" borderId="1" xfId="11" applyFont="1" applyBorder="1" applyAlignment="1">
      <alignment wrapText="1"/>
    </xf>
    <xf numFmtId="3" fontId="9" fillId="0" borderId="0" xfId="11" applyNumberFormat="1" applyFont="1" applyBorder="1" applyAlignment="1" applyProtection="1">
      <alignment vertical="center"/>
      <protection locked="0"/>
    </xf>
    <xf numFmtId="0" fontId="8" fillId="0" borderId="0" xfId="11" applyFont="1" applyBorder="1" applyProtection="1">
      <protection locked="0"/>
    </xf>
    <xf numFmtId="49" fontId="8" fillId="0" borderId="1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wrapText="1"/>
    </xf>
    <xf numFmtId="49" fontId="8" fillId="0" borderId="0" xfId="11" applyNumberFormat="1" applyFont="1" applyBorder="1" applyAlignment="1" applyProtection="1">
      <alignment horizontal="center" wrapText="1"/>
      <protection locked="0"/>
    </xf>
    <xf numFmtId="49" fontId="9" fillId="2" borderId="1" xfId="11" applyNumberFormat="1" applyFont="1" applyFill="1" applyBorder="1" applyAlignment="1">
      <alignment horizontal="center" vertical="center" wrapText="1"/>
    </xf>
    <xf numFmtId="0" fontId="9" fillId="0" borderId="0" xfId="7" applyFont="1"/>
    <xf numFmtId="0" fontId="9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49" fontId="14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1" fontId="9" fillId="5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1" fontId="8" fillId="3" borderId="1" xfId="10" applyNumberFormat="1" applyFont="1" applyFill="1" applyBorder="1" applyAlignment="1" applyProtection="1">
      <alignment vertical="center"/>
      <protection locked="0"/>
    </xf>
    <xf numFmtId="3" fontId="8" fillId="0" borderId="1" xfId="10" applyNumberFormat="1" applyFont="1" applyBorder="1" applyAlignment="1" applyProtection="1">
      <alignment vertical="center"/>
    </xf>
    <xf numFmtId="3" fontId="9" fillId="0" borderId="1" xfId="10" applyNumberFormat="1" applyFont="1" applyBorder="1" applyProtection="1"/>
    <xf numFmtId="1" fontId="9" fillId="4" borderId="1" xfId="9" applyNumberFormat="1" applyFont="1" applyFill="1" applyBorder="1" applyAlignment="1" applyProtection="1">
      <alignment wrapText="1"/>
      <protection locked="0"/>
    </xf>
    <xf numFmtId="3" fontId="9" fillId="0" borderId="1" xfId="9" applyNumberFormat="1" applyFont="1" applyFill="1" applyBorder="1" applyAlignment="1" applyProtection="1">
      <alignment wrapText="1"/>
    </xf>
    <xf numFmtId="1" fontId="9" fillId="5" borderId="1" xfId="9" applyNumberFormat="1" applyFont="1" applyFill="1" applyBorder="1" applyAlignment="1" applyProtection="1">
      <alignment wrapText="1"/>
      <protection locked="0"/>
    </xf>
    <xf numFmtId="49" fontId="9" fillId="0" borderId="1" xfId="11" applyNumberFormat="1" applyFont="1" applyBorder="1" applyAlignment="1" applyProtection="1">
      <alignment horizontal="center" vertical="center" wrapText="1"/>
    </xf>
    <xf numFmtId="3" fontId="9" fillId="0" borderId="1" xfId="11" applyNumberFormat="1" applyFont="1" applyFill="1" applyBorder="1" applyAlignment="1" applyProtection="1">
      <alignment vertical="center"/>
    </xf>
    <xf numFmtId="3" fontId="9" fillId="0" borderId="1" xfId="11" applyNumberFormat="1" applyFont="1" applyBorder="1" applyAlignment="1" applyProtection="1">
      <alignment vertical="center"/>
    </xf>
    <xf numFmtId="3" fontId="9" fillId="0" borderId="2" xfId="11" applyNumberFormat="1" applyFont="1" applyBorder="1" applyAlignment="1" applyProtection="1">
      <alignment vertical="center"/>
    </xf>
    <xf numFmtId="3" fontId="9" fillId="0" borderId="3" xfId="11" applyNumberFormat="1" applyFont="1" applyBorder="1" applyAlignment="1" applyProtection="1">
      <alignment vertical="center"/>
    </xf>
    <xf numFmtId="0" fontId="9" fillId="0" borderId="1" xfId="4" applyFont="1" applyBorder="1" applyAlignment="1" applyProtection="1">
      <alignment horizontal="left" vertical="center" wrapText="1"/>
    </xf>
    <xf numFmtId="49" fontId="8" fillId="0" borderId="2" xfId="4" applyNumberFormat="1" applyFont="1" applyBorder="1" applyAlignment="1" applyProtection="1">
      <alignment horizontal="center" vertical="center" wrapText="1"/>
    </xf>
    <xf numFmtId="0" fontId="8" fillId="0" borderId="1" xfId="4" applyFont="1" applyBorder="1" applyAlignment="1" applyProtection="1">
      <alignment horizontal="center" vertical="center" wrapText="1"/>
    </xf>
    <xf numFmtId="0" fontId="8" fillId="0" borderId="1" xfId="4" applyFont="1" applyBorder="1" applyAlignment="1" applyProtection="1">
      <alignment horizontal="left" vertical="center" wrapText="1"/>
    </xf>
    <xf numFmtId="0" fontId="10" fillId="0" borderId="1" xfId="4" applyFont="1" applyBorder="1" applyAlignment="1" applyProtection="1">
      <alignment horizontal="right" vertical="center" wrapText="1"/>
    </xf>
    <xf numFmtId="0" fontId="9" fillId="0" borderId="1" xfId="4" applyFont="1" applyFill="1" applyBorder="1" applyAlignment="1" applyProtection="1">
      <alignment vertical="center" wrapText="1"/>
    </xf>
    <xf numFmtId="0" fontId="9" fillId="0" borderId="0" xfId="3" applyFont="1" applyAlignment="1"/>
    <xf numFmtId="0" fontId="8" fillId="0" borderId="0" xfId="7" applyFont="1"/>
    <xf numFmtId="0" fontId="9" fillId="0" borderId="0" xfId="7" applyFont="1" applyBorder="1"/>
    <xf numFmtId="49" fontId="9" fillId="0" borderId="0" xfId="7" applyNumberFormat="1" applyFont="1"/>
    <xf numFmtId="0" fontId="9" fillId="0" borderId="1" xfId="3" applyFont="1" applyBorder="1" applyAlignment="1" applyProtection="1">
      <alignment horizontal="right" vertical="center" wrapText="1"/>
    </xf>
    <xf numFmtId="1" fontId="9" fillId="0" borderId="1" xfId="3" applyNumberFormat="1" applyFont="1" applyBorder="1" applyAlignment="1" applyProtection="1">
      <alignment horizontal="right" vertical="center" wrapText="1"/>
    </xf>
    <xf numFmtId="0" fontId="9" fillId="0" borderId="1" xfId="3" applyFont="1" applyFill="1" applyBorder="1" applyAlignment="1" applyProtection="1">
      <alignment horizontal="right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1" fontId="9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9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9" fillId="3" borderId="1" xfId="3" applyNumberFormat="1" applyFont="1" applyFill="1" applyBorder="1" applyAlignment="1" applyProtection="1">
      <alignment horizontal="right"/>
      <protection locked="0"/>
    </xf>
    <xf numFmtId="1" fontId="9" fillId="5" borderId="1" xfId="3" applyNumberFormat="1" applyFont="1" applyFill="1" applyBorder="1" applyAlignment="1" applyProtection="1">
      <alignment horizontal="right"/>
      <protection locked="0"/>
    </xf>
    <xf numFmtId="1" fontId="9" fillId="0" borderId="1" xfId="3" applyNumberFormat="1" applyFont="1" applyBorder="1" applyAlignment="1" applyProtection="1">
      <alignment horizontal="right"/>
    </xf>
    <xf numFmtId="1" fontId="9" fillId="0" borderId="0" xfId="3" applyNumberFormat="1" applyFont="1" applyBorder="1" applyAlignment="1" applyProtection="1">
      <alignment horizontal="left" vertical="center" wrapText="1"/>
    </xf>
    <xf numFmtId="1" fontId="9" fillId="0" borderId="0" xfId="3" applyNumberFormat="1" applyFont="1" applyBorder="1" applyProtection="1"/>
    <xf numFmtId="0" fontId="8" fillId="0" borderId="1" xfId="3" applyFont="1" applyBorder="1" applyAlignment="1" applyProtection="1">
      <alignment horizontal="center" vertical="center" wrapText="1"/>
    </xf>
    <xf numFmtId="0" fontId="8" fillId="0" borderId="0" xfId="7" applyFont="1" applyAlignment="1" applyProtection="1">
      <alignment horizontal="center"/>
    </xf>
    <xf numFmtId="0" fontId="8" fillId="0" borderId="1" xfId="3" applyFont="1" applyBorder="1" applyAlignment="1" applyProtection="1">
      <alignment horizontal="center"/>
    </xf>
    <xf numFmtId="1" fontId="9" fillId="0" borderId="1" xfId="3" applyNumberFormat="1" applyFont="1" applyFill="1" applyBorder="1" applyAlignment="1" applyProtection="1">
      <alignment horizontal="right" vertical="center" wrapText="1"/>
    </xf>
    <xf numFmtId="0" fontId="8" fillId="0" borderId="0" xfId="3" applyFont="1" applyBorder="1" applyProtection="1"/>
    <xf numFmtId="0" fontId="8" fillId="0" borderId="0" xfId="7" applyFont="1" applyProtection="1"/>
    <xf numFmtId="1" fontId="9" fillId="0" borderId="1" xfId="3" applyNumberFormat="1" applyFont="1" applyFill="1" applyBorder="1" applyAlignment="1" applyProtection="1">
      <alignment horizontal="right"/>
    </xf>
    <xf numFmtId="1" fontId="8" fillId="3" borderId="4" xfId="10" applyNumberFormat="1" applyFont="1" applyFill="1" applyBorder="1" applyAlignment="1" applyProtection="1">
      <alignment vertical="center"/>
      <protection locked="0"/>
    </xf>
    <xf numFmtId="0" fontId="8" fillId="0" borderId="1" xfId="10" applyFont="1" applyBorder="1" applyAlignment="1" applyProtection="1">
      <alignment vertical="center" wrapText="1"/>
    </xf>
    <xf numFmtId="0" fontId="8" fillId="0" borderId="1" xfId="10" applyFont="1" applyBorder="1" applyAlignment="1" applyProtection="1">
      <alignment horizontal="left" vertical="center" wrapText="1"/>
    </xf>
    <xf numFmtId="0" fontId="9" fillId="0" borderId="0" xfId="9" applyFont="1" applyBorder="1" applyAlignment="1" applyProtection="1">
      <alignment wrapText="1"/>
    </xf>
    <xf numFmtId="0" fontId="9" fillId="0" borderId="0" xfId="9" applyFont="1" applyAlignment="1" applyProtection="1">
      <alignment wrapText="1"/>
    </xf>
    <xf numFmtId="1" fontId="9" fillId="0" borderId="0" xfId="9" applyNumberFormat="1" applyFont="1" applyAlignment="1" applyProtection="1">
      <alignment wrapText="1"/>
    </xf>
    <xf numFmtId="0" fontId="9" fillId="0" borderId="0" xfId="11" applyFont="1" applyBorder="1" applyProtection="1"/>
    <xf numFmtId="0" fontId="8" fillId="0" borderId="0" xfId="11" applyFont="1" applyBorder="1" applyAlignment="1">
      <alignment horizontal="centerContinuous" vertical="center" wrapText="1"/>
    </xf>
    <xf numFmtId="0" fontId="8" fillId="0" borderId="0" xfId="11" applyFont="1" applyBorder="1" applyAlignment="1" applyProtection="1">
      <alignment horizontal="left" vertical="center" wrapText="1"/>
    </xf>
    <xf numFmtId="0" fontId="9" fillId="0" borderId="0" xfId="3" applyFont="1" applyAlignment="1">
      <alignment horizontal="centerContinuous" vertical="center" wrapText="1"/>
    </xf>
    <xf numFmtId="0" fontId="8" fillId="0" borderId="1" xfId="3" applyFont="1" applyBorder="1" applyAlignment="1" applyProtection="1">
      <alignment horizontal="centerContinuous" vertical="center" wrapText="1"/>
    </xf>
    <xf numFmtId="1" fontId="9" fillId="0" borderId="0" xfId="6" applyNumberFormat="1" applyFont="1" applyBorder="1" applyAlignment="1">
      <alignment vertical="justify" wrapText="1"/>
    </xf>
    <xf numFmtId="0" fontId="8" fillId="0" borderId="5" xfId="4" applyFont="1" applyBorder="1" applyAlignment="1" applyProtection="1">
      <alignment horizontal="centerContinuous" vertical="center" wrapText="1"/>
    </xf>
    <xf numFmtId="0" fontId="8" fillId="0" borderId="6" xfId="4" applyFont="1" applyBorder="1" applyAlignment="1" applyProtection="1">
      <alignment horizontal="centerContinuous" vertical="center" wrapText="1"/>
    </xf>
    <xf numFmtId="0" fontId="8" fillId="0" borderId="4" xfId="4" applyFont="1" applyBorder="1" applyAlignment="1" applyProtection="1">
      <alignment horizontal="centerContinuous" vertical="center" wrapText="1"/>
    </xf>
    <xf numFmtId="0" fontId="8" fillId="0" borderId="1" xfId="4" applyFont="1" applyBorder="1" applyAlignment="1" applyProtection="1">
      <alignment horizontal="centerContinuous" vertical="center" wrapText="1"/>
    </xf>
    <xf numFmtId="165" fontId="8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4" fillId="0" borderId="0" xfId="8" applyNumberFormat="1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8" fillId="0" borderId="2" xfId="11" applyFont="1" applyBorder="1" applyAlignment="1">
      <alignment horizontal="centerContinuous" vertical="center" wrapText="1"/>
    </xf>
    <xf numFmtId="0" fontId="8" fillId="0" borderId="7" xfId="11" applyFont="1" applyBorder="1" applyAlignment="1">
      <alignment horizontal="centerContinuous" vertical="center" wrapText="1"/>
    </xf>
    <xf numFmtId="0" fontId="8" fillId="0" borderId="3" xfId="11" applyFont="1" applyBorder="1" applyAlignment="1">
      <alignment horizontal="centerContinuous" vertical="center" wrapText="1"/>
    </xf>
    <xf numFmtId="0" fontId="8" fillId="2" borderId="2" xfId="11" applyFont="1" applyFill="1" applyBorder="1" applyAlignment="1">
      <alignment horizontal="centerContinuous" vertical="center" wrapText="1"/>
    </xf>
    <xf numFmtId="0" fontId="8" fillId="2" borderId="3" xfId="11" applyFont="1" applyFill="1" applyBorder="1" applyAlignment="1">
      <alignment horizontal="centerContinuous" vertical="center" wrapText="1"/>
    </xf>
    <xf numFmtId="0" fontId="8" fillId="0" borderId="2" xfId="11" applyFont="1" applyBorder="1" applyAlignment="1">
      <alignment horizontal="left" vertical="center" wrapText="1"/>
    </xf>
    <xf numFmtId="1" fontId="9" fillId="3" borderId="1" xfId="6" applyNumberFormat="1" applyFont="1" applyFill="1" applyBorder="1" applyAlignment="1" applyProtection="1">
      <alignment vertical="center" wrapText="1"/>
      <protection locked="0"/>
    </xf>
    <xf numFmtId="0" fontId="9" fillId="0" borderId="1" xfId="6" applyFont="1" applyBorder="1" applyAlignment="1" applyProtection="1">
      <alignment vertical="center" wrapText="1"/>
    </xf>
    <xf numFmtId="3" fontId="9" fillId="0" borderId="0" xfId="11" applyNumberFormat="1" applyFont="1" applyBorder="1" applyProtection="1"/>
    <xf numFmtId="0" fontId="8" fillId="0" borderId="5" xfId="11" applyFont="1" applyBorder="1" applyAlignment="1">
      <alignment horizontal="centerContinuous" vertical="center" wrapText="1"/>
    </xf>
    <xf numFmtId="0" fontId="8" fillId="0" borderId="4" xfId="11" applyFont="1" applyBorder="1" applyAlignment="1">
      <alignment horizontal="centerContinuous" vertical="center" wrapText="1"/>
    </xf>
    <xf numFmtId="0" fontId="8" fillId="0" borderId="8" xfId="11" applyFont="1" applyBorder="1" applyAlignment="1">
      <alignment horizontal="left" vertical="center" wrapText="1"/>
    </xf>
    <xf numFmtId="0" fontId="8" fillId="0" borderId="9" xfId="11" applyFont="1" applyBorder="1" applyAlignment="1">
      <alignment horizontal="centerContinuous" vertical="center" wrapText="1"/>
    </xf>
    <xf numFmtId="0" fontId="8" fillId="2" borderId="7" xfId="11" applyFont="1" applyFill="1" applyBorder="1" applyAlignment="1">
      <alignment horizontal="center" vertical="center" wrapText="1"/>
    </xf>
    <xf numFmtId="0" fontId="8" fillId="0" borderId="8" xfId="11" applyFont="1" applyBorder="1" applyAlignment="1">
      <alignment horizontal="centerContinuous" vertical="center" wrapText="1"/>
    </xf>
    <xf numFmtId="0" fontId="8" fillId="0" borderId="10" xfId="11" applyFont="1" applyBorder="1" applyAlignment="1">
      <alignment horizontal="center" vertical="center" wrapText="1"/>
    </xf>
    <xf numFmtId="0" fontId="8" fillId="0" borderId="11" xfId="11" applyFont="1" applyBorder="1" applyAlignment="1">
      <alignment horizontal="centerContinuous" vertical="center" wrapText="1"/>
    </xf>
    <xf numFmtId="0" fontId="8" fillId="0" borderId="12" xfId="11" applyFont="1" applyBorder="1" applyAlignment="1">
      <alignment horizontal="centerContinuous" vertical="center" wrapText="1"/>
    </xf>
    <xf numFmtId="49" fontId="8" fillId="0" borderId="8" xfId="11" applyNumberFormat="1" applyFont="1" applyBorder="1" applyAlignment="1">
      <alignment horizontal="centerContinuous" vertical="center" wrapText="1"/>
    </xf>
    <xf numFmtId="49" fontId="8" fillId="0" borderId="10" xfId="11" applyNumberFormat="1" applyFont="1" applyBorder="1" applyAlignment="1">
      <alignment horizontal="centerContinuous" vertical="center" wrapText="1"/>
    </xf>
    <xf numFmtId="0" fontId="6" fillId="0" borderId="0" xfId="9" applyFont="1" applyAlignment="1" applyProtection="1">
      <alignment wrapText="1"/>
      <protection locked="0"/>
    </xf>
    <xf numFmtId="0" fontId="16" fillId="6" borderId="13" xfId="8" applyFont="1" applyFill="1" applyBorder="1" applyAlignment="1" applyProtection="1">
      <alignment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8" fillId="0" borderId="1" xfId="10" applyFont="1" applyBorder="1" applyAlignment="1" applyProtection="1">
      <alignment horizontal="center" vertical="center" wrapText="1"/>
    </xf>
    <xf numFmtId="0" fontId="8" fillId="0" borderId="5" xfId="10" applyFont="1" applyBorder="1" applyAlignment="1" applyProtection="1">
      <alignment horizontal="center" vertical="center" wrapText="1"/>
    </xf>
    <xf numFmtId="0" fontId="10" fillId="0" borderId="1" xfId="10" applyFont="1" applyBorder="1" applyAlignment="1" applyProtection="1">
      <alignment vertical="center" wrapText="1"/>
    </xf>
    <xf numFmtId="0" fontId="9" fillId="0" borderId="1" xfId="10" applyFont="1" applyFill="1" applyBorder="1" applyProtection="1"/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Fill="1" applyBorder="1" applyAlignment="1" applyProtection="1">
      <alignment vertical="center" wrapText="1"/>
    </xf>
    <xf numFmtId="0" fontId="10" fillId="0" borderId="1" xfId="10" applyFont="1" applyBorder="1" applyAlignment="1" applyProtection="1">
      <alignment horizontal="right" vertical="center" wrapText="1"/>
    </xf>
    <xf numFmtId="0" fontId="9" fillId="0" borderId="1" xfId="10" applyFont="1" applyBorder="1" applyAlignment="1" applyProtection="1">
      <alignment horizontal="left" vertical="center" wrapText="1"/>
    </xf>
    <xf numFmtId="0" fontId="9" fillId="0" borderId="1" xfId="10" applyFont="1" applyBorder="1" applyAlignment="1" applyProtection="1">
      <alignment wrapText="1"/>
    </xf>
    <xf numFmtId="0" fontId="11" fillId="0" borderId="1" xfId="10" applyFont="1" applyBorder="1" applyAlignment="1" applyProtection="1">
      <alignment vertical="center" wrapText="1"/>
    </xf>
    <xf numFmtId="0" fontId="9" fillId="0" borderId="13" xfId="10" applyFont="1" applyBorder="1" applyAlignment="1" applyProtection="1">
      <alignment vertical="center" wrapText="1"/>
    </xf>
    <xf numFmtId="0" fontId="9" fillId="0" borderId="6" xfId="10" applyFont="1" applyBorder="1" applyAlignment="1" applyProtection="1">
      <alignment vertical="center" wrapText="1"/>
    </xf>
    <xf numFmtId="0" fontId="8" fillId="0" borderId="5" xfId="10" applyFont="1" applyBorder="1" applyAlignment="1" applyProtection="1">
      <alignment vertical="center" wrapText="1"/>
    </xf>
    <xf numFmtId="0" fontId="12" fillId="0" borderId="1" xfId="10" applyFont="1" applyBorder="1" applyAlignment="1" applyProtection="1">
      <alignment vertical="center" wrapText="1"/>
    </xf>
    <xf numFmtId="0" fontId="9" fillId="0" borderId="0" xfId="10" applyFont="1" applyBorder="1" applyAlignment="1" applyProtection="1">
      <alignment wrapText="1"/>
    </xf>
    <xf numFmtId="1" fontId="9" fillId="0" borderId="1" xfId="10" applyNumberFormat="1" applyFont="1" applyBorder="1" applyAlignment="1" applyProtection="1">
      <alignment vertical="center"/>
    </xf>
    <xf numFmtId="0" fontId="9" fillId="0" borderId="0" xfId="9" applyFont="1" applyAlignment="1" applyProtection="1">
      <alignment wrapText="1"/>
      <protection locked="0"/>
    </xf>
    <xf numFmtId="0" fontId="9" fillId="0" borderId="0" xfId="9" applyFont="1" applyFill="1" applyAlignment="1" applyProtection="1">
      <alignment wrapText="1"/>
      <protection locked="0"/>
    </xf>
    <xf numFmtId="0" fontId="8" fillId="0" borderId="0" xfId="9" applyFont="1" applyBorder="1" applyAlignment="1" applyProtection="1">
      <alignment horizontal="centerContinuous" vertical="center" wrapText="1"/>
      <protection locked="0"/>
    </xf>
    <xf numFmtId="0" fontId="8" fillId="0" borderId="0" xfId="9" applyFont="1" applyFill="1" applyBorder="1" applyAlignment="1" applyProtection="1">
      <alignment horizontal="centerContinuous" vertical="center" wrapText="1"/>
      <protection locked="0"/>
    </xf>
    <xf numFmtId="1" fontId="9" fillId="0" borderId="0" xfId="9" applyNumberFormat="1" applyFont="1" applyBorder="1" applyAlignment="1" applyProtection="1">
      <alignment wrapText="1"/>
    </xf>
    <xf numFmtId="0" fontId="9" fillId="0" borderId="0" xfId="9" applyFont="1" applyAlignment="1" applyProtection="1">
      <alignment horizontal="centerContinuous" wrapText="1"/>
    </xf>
    <xf numFmtId="0" fontId="9" fillId="0" borderId="0" xfId="9" applyFont="1" applyAlignment="1" applyProtection="1">
      <alignment horizontal="center" wrapText="1"/>
    </xf>
    <xf numFmtId="0" fontId="8" fillId="0" borderId="0" xfId="9" applyFont="1" applyAlignment="1" applyProtection="1">
      <alignment wrapText="1"/>
    </xf>
    <xf numFmtId="0" fontId="8" fillId="0" borderId="1" xfId="9" applyFont="1" applyBorder="1" applyAlignment="1" applyProtection="1">
      <alignment horizontal="center" vertical="center" wrapText="1"/>
    </xf>
    <xf numFmtId="14" fontId="8" fillId="0" borderId="1" xfId="9" applyNumberFormat="1" applyFont="1" applyFill="1" applyBorder="1" applyAlignment="1" applyProtection="1">
      <alignment horizontal="center" vertical="center" wrapText="1"/>
    </xf>
    <xf numFmtId="0" fontId="9" fillId="0" borderId="0" xfId="9" applyFont="1" applyBorder="1" applyAlignment="1" applyProtection="1">
      <alignment horizontal="center"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9" fillId="0" borderId="1" xfId="9" applyNumberFormat="1" applyFont="1" applyBorder="1" applyAlignment="1" applyProtection="1">
      <alignment horizontal="center" wrapText="1"/>
    </xf>
    <xf numFmtId="0" fontId="9" fillId="0" borderId="1" xfId="9" applyFont="1" applyFill="1" applyBorder="1" applyAlignment="1" applyProtection="1">
      <alignment wrapText="1"/>
    </xf>
    <xf numFmtId="49" fontId="9" fillId="0" borderId="1" xfId="9" applyNumberFormat="1" applyFont="1" applyFill="1" applyBorder="1" applyAlignment="1" applyProtection="1">
      <alignment horizontal="center" wrapText="1"/>
    </xf>
    <xf numFmtId="0" fontId="8" fillId="0" borderId="1" xfId="9" applyFont="1" applyBorder="1" applyAlignment="1" applyProtection="1">
      <alignment horizontal="right" wrapText="1"/>
    </xf>
    <xf numFmtId="49" fontId="8" fillId="0" borderId="1" xfId="9" applyNumberFormat="1" applyFont="1" applyBorder="1" applyAlignment="1" applyProtection="1">
      <alignment horizontal="center" wrapText="1"/>
    </xf>
    <xf numFmtId="49" fontId="10" fillId="0" borderId="1" xfId="9" applyNumberFormat="1" applyFont="1" applyBorder="1" applyAlignment="1" applyProtection="1">
      <alignment horizontal="center" wrapText="1"/>
    </xf>
    <xf numFmtId="1" fontId="9" fillId="0" borderId="1" xfId="9" applyNumberFormat="1" applyFont="1" applyFill="1" applyBorder="1" applyAlignment="1" applyProtection="1">
      <alignment wrapText="1"/>
    </xf>
    <xf numFmtId="0" fontId="8" fillId="0" borderId="1" xfId="9" applyFont="1" applyBorder="1" applyAlignment="1" applyProtection="1">
      <alignment wrapText="1"/>
    </xf>
    <xf numFmtId="49" fontId="9" fillId="0" borderId="0" xfId="9" applyNumberFormat="1" applyFont="1" applyBorder="1" applyAlignment="1" applyProtection="1">
      <alignment wrapText="1"/>
    </xf>
    <xf numFmtId="49" fontId="8" fillId="0" borderId="0" xfId="11" applyNumberFormat="1" applyFont="1" applyBorder="1" applyAlignment="1" applyProtection="1">
      <alignment horizontal="center" vertical="center" wrapText="1"/>
      <protection locked="0"/>
    </xf>
    <xf numFmtId="0" fontId="9" fillId="0" borderId="0" xfId="11" applyFont="1" applyBorder="1" applyProtection="1">
      <protection locked="0"/>
    </xf>
    <xf numFmtId="0" fontId="9" fillId="0" borderId="0" xfId="7" applyFont="1" applyProtection="1">
      <protection locked="0"/>
    </xf>
    <xf numFmtId="0" fontId="8" fillId="0" borderId="0" xfId="6" applyFont="1" applyAlignment="1" applyProtection="1">
      <alignment horizontal="centerContinuous"/>
      <protection locked="0"/>
    </xf>
    <xf numFmtId="0" fontId="9" fillId="0" borderId="0" xfId="6" applyFont="1" applyProtection="1">
      <protection locked="0"/>
    </xf>
    <xf numFmtId="0" fontId="9" fillId="0" borderId="0" xfId="6" applyFont="1" applyAlignment="1" applyProtection="1">
      <alignment horizontal="left" vertical="center" wrapText="1"/>
      <protection locked="0"/>
    </xf>
    <xf numFmtId="0" fontId="9" fillId="0" borderId="0" xfId="6" applyFont="1" applyAlignment="1" applyProtection="1">
      <alignment vertical="center" wrapText="1"/>
      <protection locked="0"/>
    </xf>
    <xf numFmtId="0" fontId="9" fillId="0" borderId="0" xfId="6" applyFont="1" applyAlignment="1" applyProtection="1">
      <protection locked="0"/>
    </xf>
    <xf numFmtId="0" fontId="8" fillId="0" borderId="0" xfId="6" applyFont="1" applyBorder="1" applyAlignment="1" applyProtection="1">
      <alignment horizontal="centerContinuous"/>
      <protection locked="0"/>
    </xf>
    <xf numFmtId="0" fontId="8" fillId="0" borderId="1" xfId="6" applyFont="1" applyBorder="1" applyAlignment="1" applyProtection="1">
      <alignment horizontal="centerContinuous" vertical="center" wrapText="1"/>
    </xf>
    <xf numFmtId="0" fontId="8" fillId="0" borderId="1" xfId="6" applyFont="1" applyBorder="1" applyAlignment="1" applyProtection="1">
      <alignment horizontal="center" vertical="center" wrapText="1"/>
    </xf>
    <xf numFmtId="0" fontId="8" fillId="0" borderId="1" xfId="6" applyFont="1" applyBorder="1" applyAlignment="1" applyProtection="1">
      <alignment wrapText="1"/>
    </xf>
    <xf numFmtId="0" fontId="8" fillId="0" borderId="1" xfId="6" applyFont="1" applyBorder="1" applyAlignment="1" applyProtection="1">
      <alignment vertical="justify" wrapText="1"/>
    </xf>
    <xf numFmtId="0" fontId="9" fillId="2" borderId="1" xfId="6" applyFont="1" applyFill="1" applyBorder="1" applyAlignment="1" applyProtection="1">
      <alignment horizontal="left" vertical="center" wrapText="1"/>
    </xf>
    <xf numFmtId="0" fontId="9" fillId="0" borderId="1" xfId="6" applyFont="1" applyBorder="1" applyProtection="1"/>
    <xf numFmtId="0" fontId="10" fillId="0" borderId="1" xfId="6" applyFont="1" applyBorder="1" applyAlignment="1" applyProtection="1">
      <alignment horizontal="right"/>
    </xf>
    <xf numFmtId="0" fontId="8" fillId="0" borderId="1" xfId="6" applyFont="1" applyBorder="1" applyProtection="1"/>
    <xf numFmtId="0" fontId="8" fillId="0" borderId="1" xfId="6" applyFont="1" applyBorder="1" applyAlignment="1" applyProtection="1">
      <alignment horizontal="left"/>
    </xf>
    <xf numFmtId="0" fontId="8" fillId="0" borderId="1" xfId="6" applyFont="1" applyBorder="1" applyAlignment="1" applyProtection="1">
      <alignment vertical="top" wrapText="1"/>
    </xf>
    <xf numFmtId="0" fontId="8" fillId="0" borderId="1" xfId="6" applyFont="1" applyBorder="1" applyAlignment="1" applyProtection="1">
      <alignment horizontal="left" vertical="center" wrapText="1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horizontal="left" vertical="center" wrapText="1"/>
    </xf>
    <xf numFmtId="0" fontId="8" fillId="0" borderId="5" xfId="6" applyFont="1" applyBorder="1" applyAlignment="1" applyProtection="1">
      <alignment vertical="justify" wrapText="1"/>
    </xf>
    <xf numFmtId="0" fontId="14" fillId="0" borderId="1" xfId="6" applyFont="1" applyBorder="1" applyAlignment="1" applyProtection="1">
      <alignment vertical="justify"/>
    </xf>
    <xf numFmtId="0" fontId="9" fillId="0" borderId="1" xfId="6" applyFont="1" applyBorder="1" applyAlignment="1" applyProtection="1">
      <alignment vertical="justify"/>
    </xf>
    <xf numFmtId="0" fontId="9" fillId="0" borderId="0" xfId="3" applyFont="1" applyAlignment="1" applyProtection="1">
      <alignment horizontal="left" vertical="center" wrapText="1"/>
      <protection locked="0"/>
    </xf>
    <xf numFmtId="49" fontId="9" fillId="0" borderId="0" xfId="3" applyNumberFormat="1" applyFont="1" applyAlignment="1" applyProtection="1">
      <alignment horizontal="left" vertical="center" wrapText="1"/>
      <protection locked="0"/>
    </xf>
    <xf numFmtId="49" fontId="9" fillId="0" borderId="0" xfId="7" applyNumberFormat="1" applyFont="1" applyProtection="1">
      <protection locked="0"/>
    </xf>
    <xf numFmtId="0" fontId="8" fillId="0" borderId="5" xfId="3" applyFont="1" applyBorder="1" applyAlignment="1" applyProtection="1">
      <alignment horizontal="centerContinuous" vertical="center" wrapText="1"/>
    </xf>
    <xf numFmtId="49" fontId="8" fillId="0" borderId="2" xfId="3" applyNumberFormat="1" applyFont="1" applyBorder="1" applyAlignment="1" applyProtection="1">
      <alignment horizontal="center" vertical="center" wrapText="1"/>
    </xf>
    <xf numFmtId="1" fontId="8" fillId="0" borderId="4" xfId="3" applyNumberFormat="1" applyFont="1" applyBorder="1" applyAlignment="1" applyProtection="1">
      <alignment horizontal="centerContinuous" vertical="center" wrapText="1"/>
    </xf>
    <xf numFmtId="49" fontId="8" fillId="0" borderId="3" xfId="3" applyNumberFormat="1" applyFont="1" applyBorder="1" applyAlignment="1" applyProtection="1">
      <alignment horizontal="center" vertical="center" wrapText="1"/>
    </xf>
    <xf numFmtId="0" fontId="8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right" vertical="center" wrapText="1"/>
    </xf>
    <xf numFmtId="49" fontId="8" fillId="0" borderId="1" xfId="3" applyNumberFormat="1" applyFont="1" applyBorder="1" applyAlignment="1" applyProtection="1">
      <alignment horizontal="left" vertical="center" wrapText="1"/>
    </xf>
    <xf numFmtId="0" fontId="8" fillId="0" borderId="0" xfId="3" applyFont="1" applyBorder="1" applyAlignment="1" applyProtection="1">
      <alignment horizontal="left" vertical="center" wrapText="1"/>
    </xf>
    <xf numFmtId="49" fontId="8" fillId="0" borderId="0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right" vertical="center" wrapText="1"/>
    </xf>
    <xf numFmtId="0" fontId="9" fillId="0" borderId="0" xfId="3" applyFont="1" applyBorder="1" applyAlignment="1" applyProtection="1">
      <alignment horizontal="left" vertical="center" wrapText="1"/>
    </xf>
    <xf numFmtId="0" fontId="8" fillId="0" borderId="4" xfId="3" applyFont="1" applyBorder="1" applyAlignment="1" applyProtection="1">
      <alignment horizontal="centerContinuous" vertical="center" wrapText="1"/>
    </xf>
    <xf numFmtId="0" fontId="9" fillId="0" borderId="1" xfId="3" applyFont="1" applyBorder="1" applyAlignment="1" applyProtection="1">
      <alignment horizontal="right"/>
    </xf>
    <xf numFmtId="0" fontId="9" fillId="0" borderId="1" xfId="3" applyFont="1" applyBorder="1" applyAlignment="1" applyProtection="1">
      <alignment vertical="center" wrapText="1"/>
    </xf>
    <xf numFmtId="49" fontId="14" fillId="0" borderId="1" xfId="3" applyNumberFormat="1" applyFont="1" applyBorder="1" applyAlignment="1" applyProtection="1">
      <alignment horizontal="center" vertical="center" wrapText="1"/>
    </xf>
    <xf numFmtId="0" fontId="9" fillId="0" borderId="1" xfId="3" quotePrefix="1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49" fontId="8" fillId="0" borderId="0" xfId="3" applyNumberFormat="1" applyFont="1" applyBorder="1" applyAlignment="1" applyProtection="1">
      <alignment horizontal="center" vertical="center" wrapText="1"/>
    </xf>
    <xf numFmtId="0" fontId="8" fillId="0" borderId="0" xfId="3" applyFont="1" applyBorder="1" applyAlignment="1" applyProtection="1">
      <alignment horizontal="center"/>
    </xf>
    <xf numFmtId="0" fontId="10" fillId="0" borderId="1" xfId="3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left" vertical="center" wrapText="1"/>
    </xf>
    <xf numFmtId="1" fontId="9" fillId="0" borderId="0" xfId="6" applyNumberFormat="1" applyFont="1" applyBorder="1" applyAlignment="1" applyProtection="1">
      <alignment vertical="justify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49" fontId="9" fillId="0" borderId="0" xfId="4" applyNumberFormat="1" applyFont="1" applyAlignment="1" applyProtection="1">
      <alignment vertical="center" wrapText="1"/>
      <protection locked="0"/>
    </xf>
    <xf numFmtId="0" fontId="8" fillId="0" borderId="0" xfId="4" applyFont="1" applyAlignment="1" applyProtection="1">
      <alignment vertical="center" wrapText="1"/>
      <protection locked="0"/>
    </xf>
    <xf numFmtId="0" fontId="8" fillId="0" borderId="0" xfId="4" applyFont="1" applyAlignment="1" applyProtection="1">
      <alignment horizontal="centerContinuous" vertical="center" wrapText="1"/>
      <protection locked="0"/>
    </xf>
    <xf numFmtId="0" fontId="8" fillId="0" borderId="0" xfId="4" applyFont="1" applyProtection="1">
      <protection locked="0"/>
    </xf>
    <xf numFmtId="0" fontId="8" fillId="0" borderId="0" xfId="10" applyFont="1" applyBorder="1" applyAlignment="1" applyProtection="1">
      <alignment wrapText="1"/>
      <protection locked="0"/>
    </xf>
    <xf numFmtId="1" fontId="9" fillId="0" borderId="0" xfId="10" applyNumberFormat="1" applyFont="1" applyBorder="1" applyProtection="1">
      <protection locked="0"/>
    </xf>
    <xf numFmtId="0" fontId="8" fillId="0" borderId="0" xfId="1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1" fontId="8" fillId="4" borderId="1" xfId="10" applyNumberFormat="1" applyFont="1" applyFill="1" applyBorder="1" applyAlignment="1" applyProtection="1">
      <alignment vertical="center"/>
      <protection locked="0"/>
    </xf>
    <xf numFmtId="0" fontId="15" fillId="6" borderId="14" xfId="8" applyFont="1" applyFill="1" applyBorder="1" applyAlignment="1" applyProtection="1">
      <alignment horizontal="left" vertical="top" wrapText="1"/>
    </xf>
    <xf numFmtId="0" fontId="15" fillId="6" borderId="13" xfId="8" applyFont="1" applyFill="1" applyBorder="1" applyAlignment="1" applyProtection="1">
      <alignment vertical="top" wrapText="1"/>
    </xf>
    <xf numFmtId="0" fontId="9" fillId="0" borderId="1" xfId="6" applyFont="1" applyBorder="1" applyAlignment="1" applyProtection="1"/>
    <xf numFmtId="3" fontId="8" fillId="0" borderId="4" xfId="10" applyNumberFormat="1" applyFont="1" applyFill="1" applyBorder="1" applyAlignment="1" applyProtection="1">
      <alignment vertical="center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8" fillId="0" borderId="0" xfId="10" applyFont="1" applyBorder="1" applyAlignment="1" applyProtection="1">
      <alignment horizontal="centerContinuous" vertical="center" wrapText="1"/>
    </xf>
    <xf numFmtId="0" fontId="9" fillId="0" borderId="0" xfId="10" applyFont="1" applyBorder="1" applyAlignment="1" applyProtection="1">
      <alignment horizontal="centerContinuous"/>
    </xf>
    <xf numFmtId="0" fontId="9" fillId="0" borderId="15" xfId="10" applyFont="1" applyBorder="1" applyAlignment="1" applyProtection="1">
      <alignment horizontal="centerContinuous"/>
    </xf>
    <xf numFmtId="0" fontId="9" fillId="0" borderId="0" xfId="10" applyFont="1" applyAlignment="1" applyProtection="1">
      <alignment horizontal="centerContinuous" wrapText="1"/>
    </xf>
    <xf numFmtId="0" fontId="8" fillId="0" borderId="0" xfId="8" applyFont="1" applyBorder="1" applyAlignment="1" applyProtection="1">
      <alignment vertical="top" wrapText="1"/>
    </xf>
    <xf numFmtId="0" fontId="8" fillId="0" borderId="0" xfId="9" applyFont="1" applyBorder="1" applyAlignment="1" applyProtection="1">
      <alignment horizontal="centerContinuous" vertical="center" wrapText="1"/>
    </xf>
    <xf numFmtId="0" fontId="8" fillId="0" borderId="0" xfId="9" applyFont="1" applyFill="1" applyBorder="1" applyAlignment="1" applyProtection="1">
      <alignment horizontal="centerContinuous" vertical="center" wrapText="1"/>
    </xf>
    <xf numFmtId="0" fontId="8" fillId="0" borderId="0" xfId="8" applyFont="1" applyBorder="1" applyAlignment="1" applyProtection="1">
      <alignment horizontal="left" vertical="top"/>
    </xf>
    <xf numFmtId="0" fontId="8" fillId="0" borderId="0" xfId="8" applyFont="1" applyBorder="1" applyAlignment="1" applyProtection="1">
      <alignment vertical="top"/>
    </xf>
    <xf numFmtId="0" fontId="8" fillId="0" borderId="0" xfId="8" applyFont="1" applyFill="1" applyBorder="1" applyAlignment="1" applyProtection="1">
      <alignment vertical="top" wrapText="1"/>
    </xf>
    <xf numFmtId="0" fontId="8" fillId="0" borderId="0" xfId="9" applyFont="1" applyFill="1" applyBorder="1" applyAlignment="1" applyProtection="1">
      <alignment horizontal="right" vertical="center" wrapText="1"/>
    </xf>
    <xf numFmtId="0" fontId="8" fillId="0" borderId="0" xfId="11" applyFont="1" applyAlignment="1" applyProtection="1">
      <alignment horizontal="centerContinuous" wrapText="1"/>
    </xf>
    <xf numFmtId="49" fontId="8" fillId="0" borderId="0" xfId="11" applyNumberFormat="1" applyFont="1" applyAlignment="1" applyProtection="1">
      <alignment horizontal="center" wrapText="1"/>
    </xf>
    <xf numFmtId="0" fontId="8" fillId="0" borderId="0" xfId="11" applyFont="1" applyAlignment="1" applyProtection="1">
      <alignment horizontal="centerContinuous"/>
    </xf>
    <xf numFmtId="0" fontId="9" fillId="0" borderId="0" xfId="11" applyFont="1" applyProtection="1"/>
    <xf numFmtId="0" fontId="8" fillId="0" borderId="0" xfId="11" applyFont="1" applyBorder="1" applyAlignment="1" applyProtection="1">
      <alignment horizontal="left" vertical="top" wrapText="1"/>
    </xf>
    <xf numFmtId="0" fontId="8" fillId="0" borderId="0" xfId="11" applyFont="1" applyProtection="1"/>
    <xf numFmtId="0" fontId="8" fillId="0" borderId="0" xfId="9" applyFont="1" applyAlignment="1" applyProtection="1">
      <alignment horizontal="right" wrapText="1"/>
    </xf>
    <xf numFmtId="0" fontId="8" fillId="0" borderId="0" xfId="6" applyFont="1" applyAlignment="1" applyProtection="1">
      <alignment horizontal="left"/>
    </xf>
    <xf numFmtId="0" fontId="8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Border="1" applyAlignment="1" applyProtection="1">
      <alignment horizontal="center" vertical="justify" wrapText="1"/>
    </xf>
    <xf numFmtId="0" fontId="9" fillId="0" borderId="0" xfId="6" applyFont="1" applyProtection="1"/>
    <xf numFmtId="0" fontId="8" fillId="0" borderId="0" xfId="6" applyFont="1" applyBorder="1" applyAlignment="1" applyProtection="1">
      <alignment vertical="justify" wrapText="1"/>
    </xf>
    <xf numFmtId="0" fontId="8" fillId="0" borderId="0" xfId="6" applyFont="1" applyAlignment="1" applyProtection="1">
      <alignment horizontal="left" vertical="center" wrapText="1"/>
    </xf>
    <xf numFmtId="0" fontId="8" fillId="0" borderId="0" xfId="3" applyFont="1" applyAlignment="1" applyProtection="1">
      <alignment horizontal="center" vertical="center"/>
    </xf>
    <xf numFmtId="49" fontId="8" fillId="0" borderId="0" xfId="3" applyNumberFormat="1" applyFont="1" applyAlignment="1" applyProtection="1">
      <alignment horizontal="center" vertical="center"/>
    </xf>
    <xf numFmtId="1" fontId="8" fillId="0" borderId="0" xfId="3" applyNumberFormat="1" applyFont="1" applyAlignment="1" applyProtection="1">
      <alignment horizontal="center" vertical="center"/>
    </xf>
    <xf numFmtId="0" fontId="8" fillId="0" borderId="0" xfId="6" applyFont="1" applyAlignment="1" applyProtection="1">
      <alignment horizontal="left" vertical="justify"/>
    </xf>
    <xf numFmtId="1" fontId="8" fillId="0" borderId="0" xfId="6" applyNumberFormat="1" applyFont="1" applyBorder="1" applyAlignment="1" applyProtection="1">
      <alignment vertical="justify" wrapText="1"/>
    </xf>
    <xf numFmtId="0" fontId="8" fillId="0" borderId="0" xfId="3" applyFont="1" applyAlignment="1" applyProtection="1">
      <alignment horizontal="left" vertical="center" wrapText="1"/>
    </xf>
    <xf numFmtId="49" fontId="8" fillId="0" borderId="0" xfId="3" applyNumberFormat="1" applyFont="1" applyAlignment="1" applyProtection="1">
      <alignment horizontal="left" vertical="center" wrapText="1"/>
    </xf>
    <xf numFmtId="1" fontId="9" fillId="0" borderId="0" xfId="3" applyNumberFormat="1" applyFont="1" applyAlignment="1" applyProtection="1">
      <alignment horizontal="left" vertical="center" wrapText="1"/>
    </xf>
    <xf numFmtId="0" fontId="8" fillId="0" borderId="0" xfId="3" applyFont="1" applyProtection="1"/>
    <xf numFmtId="0" fontId="8" fillId="0" borderId="0" xfId="6" applyFont="1" applyAlignment="1" applyProtection="1">
      <alignment vertical="justify"/>
    </xf>
    <xf numFmtId="0" fontId="8" fillId="0" borderId="0" xfId="6" applyFont="1" applyBorder="1" applyAlignment="1" applyProtection="1">
      <alignment vertical="justify"/>
    </xf>
    <xf numFmtId="49" fontId="8" fillId="0" borderId="0" xfId="6" applyNumberFormat="1" applyFont="1" applyBorder="1" applyAlignment="1" applyProtection="1">
      <alignment vertical="justify" wrapText="1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7" applyFont="1" applyAlignment="1"/>
    <xf numFmtId="0" fontId="3" fillId="0" borderId="0" xfId="7" applyFont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8" fillId="0" borderId="0" xfId="7" applyFont="1" applyBorder="1" applyProtection="1"/>
    <xf numFmtId="0" fontId="9" fillId="0" borderId="0" xfId="7" applyFont="1" applyBorder="1" applyProtection="1"/>
    <xf numFmtId="1" fontId="9" fillId="0" borderId="0" xfId="7" applyNumberFormat="1" applyFont="1" applyBorder="1" applyProtection="1"/>
    <xf numFmtId="1" fontId="9" fillId="0" borderId="0" xfId="7" applyNumberFormat="1" applyFont="1" applyProtection="1">
      <protection locked="0"/>
    </xf>
    <xf numFmtId="49" fontId="9" fillId="0" borderId="0" xfId="7" applyNumberFormat="1" applyFont="1" applyProtection="1"/>
    <xf numFmtId="1" fontId="9" fillId="0" borderId="0" xfId="7" applyNumberFormat="1" applyFont="1" applyProtection="1"/>
    <xf numFmtId="0" fontId="7" fillId="0" borderId="0" xfId="8" applyFont="1" applyAlignment="1" applyProtection="1">
      <alignment vertical="top"/>
    </xf>
    <xf numFmtId="0" fontId="7" fillId="0" borderId="0" xfId="8" applyFont="1" applyAlignment="1" applyProtection="1">
      <alignment vertical="top" wrapText="1"/>
    </xf>
    <xf numFmtId="0" fontId="8" fillId="0" borderId="0" xfId="7" applyFont="1" applyAlignment="1">
      <alignment horizontal="center"/>
    </xf>
    <xf numFmtId="0" fontId="9" fillId="0" borderId="0" xfId="7" applyFont="1" applyAlignment="1" applyProtection="1"/>
    <xf numFmtId="0" fontId="9" fillId="0" borderId="0" xfId="7" applyFont="1" applyAlignment="1"/>
    <xf numFmtId="0" fontId="9" fillId="0" borderId="0" xfId="7" applyFont="1" applyAlignment="1" applyProtection="1">
      <protection locked="0"/>
    </xf>
    <xf numFmtId="0" fontId="8" fillId="0" borderId="0" xfId="11" applyFont="1"/>
    <xf numFmtId="0" fontId="8" fillId="0" borderId="0" xfId="11" applyFont="1" applyAlignment="1">
      <alignment horizontal="center" vertical="center" wrapText="1"/>
    </xf>
    <xf numFmtId="0" fontId="4" fillId="0" borderId="9" xfId="0" applyFont="1" applyBorder="1" applyAlignment="1">
      <alignment horizontal="centerContinuous" vertical="center" wrapText="1"/>
    </xf>
    <xf numFmtId="0" fontId="4" fillId="0" borderId="9" xfId="0" applyFont="1" applyBorder="1" applyAlignment="1">
      <alignment vertical="center" wrapText="1"/>
    </xf>
    <xf numFmtId="0" fontId="9" fillId="0" borderId="0" xfId="11" applyFont="1" applyAlignment="1" applyProtection="1">
      <alignment wrapText="1"/>
      <protection locked="0"/>
    </xf>
    <xf numFmtId="49" fontId="9" fillId="0" borderId="0" xfId="11" applyNumberFormat="1" applyFont="1" applyAlignment="1" applyProtection="1">
      <alignment horizontal="center" wrapText="1"/>
      <protection locked="0"/>
    </xf>
    <xf numFmtId="0" fontId="9" fillId="0" borderId="0" xfId="11" applyFont="1" applyProtection="1">
      <protection locked="0"/>
    </xf>
    <xf numFmtId="0" fontId="9" fillId="0" borderId="0" xfId="11" applyFont="1" applyAlignment="1">
      <alignment wrapText="1"/>
    </xf>
    <xf numFmtId="49" fontId="9" fillId="0" borderId="0" xfId="11" applyNumberFormat="1" applyFont="1" applyAlignment="1">
      <alignment horizontal="center" wrapText="1"/>
    </xf>
    <xf numFmtId="0" fontId="7" fillId="0" borderId="0" xfId="8" applyFont="1" applyFill="1" applyAlignment="1" applyProtection="1">
      <alignment vertical="top"/>
    </xf>
    <xf numFmtId="0" fontId="7" fillId="0" borderId="0" xfId="8" applyFont="1" applyFill="1" applyAlignment="1" applyProtection="1">
      <alignment horizontal="right" vertical="top" wrapText="1"/>
    </xf>
    <xf numFmtId="0" fontId="9" fillId="0" borderId="0" xfId="9" applyFont="1" applyFill="1" applyAlignment="1" applyProtection="1">
      <alignment wrapText="1"/>
    </xf>
    <xf numFmtId="0" fontId="9" fillId="0" borderId="0" xfId="10" applyFont="1" applyProtection="1"/>
    <xf numFmtId="0" fontId="9" fillId="0" borderId="0" xfId="10" applyFont="1"/>
    <xf numFmtId="0" fontId="4" fillId="0" borderId="0" xfId="10" applyFont="1" applyAlignment="1" applyProtection="1">
      <alignment horizontal="left" wrapText="1"/>
    </xf>
    <xf numFmtId="0" fontId="8" fillId="0" borderId="0" xfId="10" applyFont="1" applyAlignment="1" applyProtection="1">
      <alignment horizontal="right"/>
    </xf>
    <xf numFmtId="0" fontId="9" fillId="0" borderId="1" xfId="10" applyFont="1" applyBorder="1" applyProtection="1"/>
    <xf numFmtId="1" fontId="9" fillId="3" borderId="1" xfId="10" applyNumberFormat="1" applyFont="1" applyFill="1" applyBorder="1" applyProtection="1">
      <protection locked="0"/>
    </xf>
    <xf numFmtId="1" fontId="9" fillId="0" borderId="1" xfId="10" applyNumberFormat="1" applyFont="1" applyBorder="1" applyProtection="1"/>
    <xf numFmtId="1" fontId="9" fillId="5" borderId="1" xfId="10" applyNumberFormat="1" applyFont="1" applyFill="1" applyBorder="1" applyProtection="1">
      <protection locked="0"/>
    </xf>
    <xf numFmtId="0" fontId="10" fillId="0" borderId="1" xfId="10" applyFont="1" applyBorder="1" applyAlignment="1" applyProtection="1">
      <alignment horizontal="left" vertical="center" wrapText="1"/>
    </xf>
    <xf numFmtId="3" fontId="9" fillId="0" borderId="1" xfId="10" applyNumberFormat="1" applyFont="1" applyFill="1" applyBorder="1" applyProtection="1"/>
    <xf numFmtId="0" fontId="9" fillId="0" borderId="0" xfId="10" applyFont="1" applyBorder="1" applyAlignment="1" applyProtection="1">
      <alignment wrapText="1"/>
      <protection locked="0"/>
    </xf>
    <xf numFmtId="0" fontId="17" fillId="0" borderId="0" xfId="10" applyFont="1" applyBorder="1" applyAlignment="1">
      <alignment vertical="center" wrapText="1"/>
    </xf>
    <xf numFmtId="0" fontId="17" fillId="0" borderId="0" xfId="10" applyFont="1" applyBorder="1" applyAlignment="1" applyProtection="1">
      <alignment vertical="center" wrapText="1"/>
      <protection locked="0"/>
    </xf>
    <xf numFmtId="1" fontId="9" fillId="0" borderId="0" xfId="10" applyNumberFormat="1" applyFont="1" applyProtection="1">
      <protection locked="0"/>
    </xf>
    <xf numFmtId="0" fontId="9" fillId="0" borderId="0" xfId="10" applyFont="1" applyBorder="1" applyAlignment="1">
      <alignment wrapText="1"/>
    </xf>
    <xf numFmtId="1" fontId="9" fillId="0" borderId="0" xfId="10" applyNumberFormat="1" applyFont="1" applyBorder="1"/>
    <xf numFmtId="1" fontId="9" fillId="0" borderId="0" xfId="10" applyNumberFormat="1" applyFont="1"/>
    <xf numFmtId="0" fontId="9" fillId="0" borderId="0" xfId="10" applyFont="1" applyBorder="1"/>
    <xf numFmtId="0" fontId="9" fillId="0" borderId="0" xfId="10" applyFont="1" applyAlignment="1">
      <alignment wrapText="1"/>
    </xf>
    <xf numFmtId="0" fontId="9" fillId="0" borderId="0" xfId="10" applyFont="1" applyProtection="1">
      <protection locked="0"/>
    </xf>
    <xf numFmtId="0" fontId="19" fillId="0" borderId="0" xfId="0" applyFont="1"/>
    <xf numFmtId="4" fontId="19" fillId="0" borderId="0" xfId="0" applyNumberFormat="1" applyFont="1"/>
    <xf numFmtId="0" fontId="21" fillId="0" borderId="0" xfId="0" applyFont="1"/>
    <xf numFmtId="0" fontId="22" fillId="6" borderId="0" xfId="8" applyFont="1" applyFill="1" applyBorder="1" applyAlignment="1" applyProtection="1">
      <alignment vertical="top" wrapText="1"/>
    </xf>
    <xf numFmtId="0" fontId="19" fillId="0" borderId="16" xfId="0" applyFont="1" applyBorder="1"/>
    <xf numFmtId="4" fontId="19" fillId="0" borderId="16" xfId="0" applyNumberFormat="1" applyFont="1" applyBorder="1"/>
    <xf numFmtId="0" fontId="20" fillId="6" borderId="16" xfId="8" applyFont="1" applyFill="1" applyBorder="1" applyAlignment="1" applyProtection="1">
      <alignment vertical="top" wrapText="1"/>
    </xf>
    <xf numFmtId="4" fontId="21" fillId="0" borderId="0" xfId="0" applyNumberFormat="1" applyFont="1" applyAlignment="1">
      <alignment horizontal="center"/>
    </xf>
    <xf numFmtId="0" fontId="19" fillId="0" borderId="16" xfId="10" applyFont="1" applyBorder="1" applyAlignment="1" applyProtection="1">
      <alignment vertical="center" wrapText="1"/>
    </xf>
    <xf numFmtId="0" fontId="19" fillId="0" borderId="16" xfId="10" applyFont="1" applyBorder="1" applyAlignment="1" applyProtection="1">
      <alignment wrapText="1"/>
    </xf>
    <xf numFmtId="0" fontId="19" fillId="0" borderId="16" xfId="10" applyFont="1" applyBorder="1" applyAlignment="1" applyProtection="1">
      <alignment horizontal="left" vertical="center" wrapText="1"/>
    </xf>
    <xf numFmtId="0" fontId="19" fillId="0" borderId="16" xfId="9" applyFont="1" applyBorder="1" applyAlignment="1" applyProtection="1">
      <alignment wrapText="1"/>
    </xf>
    <xf numFmtId="0" fontId="19" fillId="0" borderId="16" xfId="9" applyFont="1" applyBorder="1" applyAlignment="1" applyProtection="1">
      <alignment horizontal="left" wrapText="1"/>
    </xf>
    <xf numFmtId="0" fontId="23" fillId="0" borderId="0" xfId="8" applyFont="1" applyAlignment="1">
      <alignment vertical="top"/>
    </xf>
    <xf numFmtId="0" fontId="3" fillId="0" borderId="17" xfId="8" applyFont="1" applyBorder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23" fillId="0" borderId="13" xfId="8" applyFont="1" applyBorder="1" applyAlignment="1" applyProtection="1">
      <alignment horizontal="center" vertical="center" wrapText="1"/>
    </xf>
    <xf numFmtId="3" fontId="9" fillId="4" borderId="1" xfId="11" applyNumberFormat="1" applyFont="1" applyFill="1" applyBorder="1" applyAlignment="1" applyProtection="1">
      <alignment vertical="center"/>
      <protection locked="0"/>
    </xf>
    <xf numFmtId="3" fontId="9" fillId="3" borderId="1" xfId="11" applyNumberFormat="1" applyFont="1" applyFill="1" applyBorder="1" applyAlignment="1" applyProtection="1">
      <alignment vertical="center"/>
      <protection locked="0"/>
    </xf>
    <xf numFmtId="0" fontId="23" fillId="0" borderId="1" xfId="11" applyFont="1" applyBorder="1" applyAlignment="1">
      <alignment horizontal="center" vertical="center" wrapText="1"/>
    </xf>
    <xf numFmtId="49" fontId="23" fillId="0" borderId="3" xfId="11" applyNumberFormat="1" applyFont="1" applyBorder="1" applyAlignment="1">
      <alignment horizontal="center" vertical="center" wrapText="1"/>
    </xf>
    <xf numFmtId="0" fontId="23" fillId="0" borderId="3" xfId="11" applyFont="1" applyBorder="1" applyAlignment="1">
      <alignment horizontal="center" vertical="center" wrapText="1"/>
    </xf>
    <xf numFmtId="0" fontId="23" fillId="0" borderId="3" xfId="11" applyFont="1" applyFill="1" applyBorder="1" applyAlignment="1">
      <alignment horizontal="center" vertical="center" wrapText="1"/>
    </xf>
    <xf numFmtId="0" fontId="23" fillId="0" borderId="0" xfId="11" applyFont="1" applyBorder="1" applyAlignment="1">
      <alignment horizontal="center" vertical="center" wrapText="1"/>
    </xf>
    <xf numFmtId="0" fontId="23" fillId="0" borderId="0" xfId="11" applyFont="1" applyAlignment="1">
      <alignment horizontal="center" vertical="center" wrapText="1"/>
    </xf>
    <xf numFmtId="0" fontId="9" fillId="0" borderId="0" xfId="9" applyFont="1" applyFill="1" applyAlignment="1" applyProtection="1">
      <alignment horizontal="center" wrapText="1"/>
      <protection locked="0"/>
    </xf>
    <xf numFmtId="49" fontId="8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horizontal="right" vertical="top"/>
      <protection locked="0"/>
    </xf>
    <xf numFmtId="0" fontId="9" fillId="0" borderId="0" xfId="3" applyFont="1" applyAlignment="1" applyProtection="1"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1" fontId="9" fillId="0" borderId="0" xfId="10" applyNumberFormat="1" applyFont="1" applyBorder="1" applyAlignment="1" applyProtection="1">
      <alignment horizontal="left"/>
      <protection locked="0"/>
    </xf>
    <xf numFmtId="49" fontId="25" fillId="0" borderId="0" xfId="8" applyNumberFormat="1" applyFont="1" applyBorder="1" applyAlignment="1" applyProtection="1">
      <alignment vertical="top" wrapText="1"/>
      <protection locked="0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28" fillId="0" borderId="0" xfId="8" applyFont="1" applyBorder="1" applyAlignment="1" applyProtection="1">
      <alignment vertical="top" wrapText="1"/>
      <protection locked="0"/>
    </xf>
    <xf numFmtId="0" fontId="28" fillId="0" borderId="18" xfId="8" applyFont="1" applyBorder="1" applyAlignment="1" applyProtection="1">
      <alignment horizontal="center" vertical="top" wrapText="1"/>
    </xf>
    <xf numFmtId="0" fontId="29" fillId="0" borderId="1" xfId="8" applyFont="1" applyBorder="1" applyAlignment="1" applyProtection="1">
      <alignment horizontal="center" vertical="top" wrapText="1"/>
    </xf>
    <xf numFmtId="49" fontId="28" fillId="0" borderId="1" xfId="8" applyNumberFormat="1" applyFont="1" applyBorder="1" applyAlignment="1" applyProtection="1">
      <alignment horizontal="right" vertical="top" wrapText="1"/>
    </xf>
    <xf numFmtId="0" fontId="27" fillId="0" borderId="1" xfId="8" applyFont="1" applyBorder="1" applyAlignment="1" applyProtection="1">
      <alignment horizontal="right" vertical="top" wrapText="1"/>
    </xf>
    <xf numFmtId="49" fontId="27" fillId="0" borderId="1" xfId="8" applyNumberFormat="1" applyFont="1" applyBorder="1" applyAlignment="1" applyProtection="1">
      <alignment horizontal="right" vertical="top" wrapText="1"/>
    </xf>
    <xf numFmtId="49" fontId="27" fillId="0" borderId="1" xfId="8" applyNumberFormat="1" applyFont="1" applyFill="1" applyBorder="1" applyAlignment="1" applyProtection="1">
      <alignment horizontal="right" vertical="top" wrapText="1"/>
    </xf>
    <xf numFmtId="49" fontId="30" fillId="0" borderId="1" xfId="8" applyNumberFormat="1" applyFont="1" applyBorder="1" applyAlignment="1" applyProtection="1">
      <alignment horizontal="right" vertical="top" wrapText="1"/>
    </xf>
    <xf numFmtId="49" fontId="30" fillId="0" borderId="1" xfId="8" applyNumberFormat="1" applyFont="1" applyFill="1" applyBorder="1" applyAlignment="1" applyProtection="1">
      <alignment horizontal="right" vertical="top" wrapText="1"/>
    </xf>
    <xf numFmtId="49" fontId="27" fillId="0" borderId="5" xfId="8" applyNumberFormat="1" applyFont="1" applyBorder="1" applyAlignment="1" applyProtection="1">
      <alignment horizontal="right" vertical="top" wrapText="1"/>
    </xf>
    <xf numFmtId="49" fontId="28" fillId="0" borderId="19" xfId="8" applyNumberFormat="1" applyFont="1" applyBorder="1" applyAlignment="1" applyProtection="1">
      <alignment horizontal="right" vertical="top" wrapText="1"/>
    </xf>
    <xf numFmtId="0" fontId="27" fillId="0" borderId="0" xfId="8" applyFont="1" applyAlignment="1" applyProtection="1">
      <alignment vertical="top" wrapText="1"/>
      <protection locked="0"/>
    </xf>
    <xf numFmtId="0" fontId="27" fillId="0" borderId="0" xfId="8" applyFont="1" applyAlignment="1" applyProtection="1">
      <alignment horizontal="left" vertical="top"/>
      <protection locked="0"/>
    </xf>
    <xf numFmtId="0" fontId="27" fillId="0" borderId="10" xfId="8" applyFont="1" applyBorder="1" applyAlignment="1" applyProtection="1">
      <alignment horizontal="right" vertical="top" wrapText="1"/>
      <protection locked="0"/>
    </xf>
    <xf numFmtId="0" fontId="27" fillId="0" borderId="0" xfId="8" applyFont="1" applyAlignment="1" applyProtection="1">
      <alignment horizontal="left" vertical="top" wrapText="1"/>
      <protection locked="0"/>
    </xf>
    <xf numFmtId="49" fontId="28" fillId="2" borderId="1" xfId="8" applyNumberFormat="1" applyFont="1" applyFill="1" applyBorder="1" applyAlignment="1" applyProtection="1">
      <alignment horizontal="right" vertical="top" wrapText="1"/>
    </xf>
    <xf numFmtId="0" fontId="27" fillId="2" borderId="1" xfId="0" applyFont="1" applyFill="1" applyBorder="1" applyAlignment="1" applyProtection="1">
      <alignment vertical="top" wrapText="1"/>
    </xf>
    <xf numFmtId="1" fontId="27" fillId="0" borderId="1" xfId="8" applyNumberFormat="1" applyFont="1" applyBorder="1" applyAlignment="1" applyProtection="1">
      <alignment horizontal="right" vertical="top" wrapText="1"/>
    </xf>
    <xf numFmtId="1" fontId="30" fillId="0" borderId="1" xfId="8" applyNumberFormat="1" applyFont="1" applyBorder="1" applyAlignment="1" applyProtection="1">
      <alignment horizontal="right" vertical="top" wrapText="1"/>
    </xf>
    <xf numFmtId="1" fontId="28" fillId="0" borderId="1" xfId="8" applyNumberFormat="1" applyFont="1" applyBorder="1" applyAlignment="1" applyProtection="1">
      <alignment horizontal="right" vertical="top" wrapText="1"/>
    </xf>
    <xf numFmtId="1" fontId="27" fillId="0" borderId="1" xfId="0" applyNumberFormat="1" applyFont="1" applyBorder="1" applyAlignment="1" applyProtection="1">
      <alignment vertical="top" wrapText="1"/>
    </xf>
    <xf numFmtId="1" fontId="30" fillId="2" borderId="1" xfId="8" applyNumberFormat="1" applyFont="1" applyFill="1" applyBorder="1" applyAlignment="1" applyProtection="1">
      <alignment horizontal="right" vertical="top" wrapText="1"/>
    </xf>
    <xf numFmtId="1" fontId="27" fillId="2" borderId="1" xfId="0" applyNumberFormat="1" applyFont="1" applyFill="1" applyBorder="1" applyAlignment="1" applyProtection="1">
      <alignment vertical="top"/>
    </xf>
    <xf numFmtId="1" fontId="27" fillId="0" borderId="1" xfId="0" applyNumberFormat="1" applyFont="1" applyBorder="1" applyAlignment="1" applyProtection="1">
      <alignment vertical="top"/>
    </xf>
    <xf numFmtId="1" fontId="27" fillId="0" borderId="2" xfId="0" applyNumberFormat="1" applyFont="1" applyBorder="1" applyAlignment="1" applyProtection="1">
      <alignment vertical="top"/>
    </xf>
    <xf numFmtId="1" fontId="28" fillId="0" borderId="19" xfId="8" applyNumberFormat="1" applyFont="1" applyBorder="1" applyAlignment="1" applyProtection="1">
      <alignment horizontal="right" vertical="top" wrapText="1"/>
    </xf>
    <xf numFmtId="168" fontId="4" fillId="0" borderId="0" xfId="0" applyNumberFormat="1" applyFont="1" applyAlignment="1">
      <alignment vertical="top" wrapText="1"/>
    </xf>
    <xf numFmtId="168" fontId="4" fillId="0" borderId="0" xfId="0" applyNumberFormat="1" applyFont="1" applyAlignment="1">
      <alignment vertical="top"/>
    </xf>
    <xf numFmtId="168" fontId="6" fillId="0" borderId="0" xfId="8" applyNumberFormat="1" applyFont="1" applyBorder="1" applyAlignment="1" applyProtection="1">
      <alignment horizontal="center" vertical="top"/>
      <protection locked="0"/>
    </xf>
    <xf numFmtId="168" fontId="3" fillId="0" borderId="18" xfId="8" applyNumberFormat="1" applyFont="1" applyBorder="1" applyAlignment="1" applyProtection="1">
      <alignment horizontal="center" vertical="top" wrapText="1"/>
    </xf>
    <xf numFmtId="168" fontId="23" fillId="0" borderId="1" xfId="8" applyNumberFormat="1" applyFont="1" applyBorder="1" applyAlignment="1" applyProtection="1">
      <alignment horizontal="center" vertical="top" wrapText="1"/>
    </xf>
    <xf numFmtId="168" fontId="4" fillId="0" borderId="1" xfId="8" applyNumberFormat="1" applyFont="1" applyBorder="1" applyAlignment="1" applyProtection="1">
      <alignment vertical="top" wrapText="1"/>
    </xf>
    <xf numFmtId="168" fontId="4" fillId="0" borderId="5" xfId="8" applyNumberFormat="1" applyFont="1" applyBorder="1" applyAlignment="1" applyProtection="1">
      <alignment vertical="top" wrapText="1"/>
    </xf>
    <xf numFmtId="168" fontId="4" fillId="3" borderId="5" xfId="8" applyNumberFormat="1" applyFont="1" applyFill="1" applyBorder="1" applyAlignment="1" applyProtection="1">
      <alignment vertical="top" wrapText="1"/>
      <protection locked="0"/>
    </xf>
    <xf numFmtId="168" fontId="4" fillId="7" borderId="5" xfId="8" applyNumberFormat="1" applyFont="1" applyFill="1" applyBorder="1" applyAlignment="1" applyProtection="1">
      <alignment vertical="top" wrapText="1"/>
      <protection locked="0"/>
    </xf>
    <xf numFmtId="168" fontId="4" fillId="0" borderId="8" xfId="8" applyNumberFormat="1" applyFont="1" applyBorder="1" applyAlignment="1" applyProtection="1">
      <alignment vertical="top" wrapText="1"/>
    </xf>
    <xf numFmtId="168" fontId="4" fillId="5" borderId="10" xfId="8" applyNumberFormat="1" applyFont="1" applyFill="1" applyBorder="1" applyAlignment="1" applyProtection="1">
      <alignment vertical="top" wrapText="1"/>
      <protection locked="0"/>
    </xf>
    <xf numFmtId="168" fontId="3" fillId="0" borderId="20" xfId="8" applyNumberFormat="1" applyFont="1" applyBorder="1" applyAlignment="1" applyProtection="1">
      <alignment vertical="top" wrapText="1"/>
    </xf>
    <xf numFmtId="168" fontId="4" fillId="0" borderId="0" xfId="8" applyNumberFormat="1" applyFont="1" applyAlignment="1" applyProtection="1">
      <alignment vertical="top" wrapText="1"/>
      <protection locked="0"/>
    </xf>
    <xf numFmtId="168" fontId="9" fillId="0" borderId="0" xfId="10" applyNumberFormat="1" applyFont="1" applyBorder="1" applyProtection="1">
      <protection locked="0"/>
    </xf>
    <xf numFmtId="168" fontId="7" fillId="0" borderId="0" xfId="8" applyNumberFormat="1" applyFont="1" applyAlignment="1" applyProtection="1">
      <alignment vertical="top"/>
      <protection locked="0"/>
    </xf>
    <xf numFmtId="168" fontId="4" fillId="0" borderId="1" xfId="0" applyNumberFormat="1" applyFont="1" applyBorder="1" applyAlignment="1">
      <alignment horizontal="right" vertical="top" wrapText="1"/>
    </xf>
    <xf numFmtId="168" fontId="7" fillId="0" borderId="0" xfId="8" applyNumberFormat="1" applyFont="1" applyAlignment="1" applyProtection="1">
      <alignment vertical="top" wrapText="1"/>
      <protection locked="0"/>
    </xf>
    <xf numFmtId="168" fontId="4" fillId="2" borderId="1" xfId="0" applyNumberFormat="1" applyFont="1" applyFill="1" applyBorder="1" applyAlignment="1" applyProtection="1">
      <alignment vertical="top" wrapText="1"/>
    </xf>
    <xf numFmtId="168" fontId="4" fillId="3" borderId="1" xfId="8" applyNumberFormat="1" applyFont="1" applyFill="1" applyBorder="1" applyAlignment="1" applyProtection="1">
      <alignment vertical="top" wrapText="1"/>
      <protection locked="0"/>
    </xf>
    <xf numFmtId="168" fontId="4" fillId="5" borderId="1" xfId="8" applyNumberFormat="1" applyFont="1" applyFill="1" applyBorder="1" applyAlignment="1" applyProtection="1">
      <alignment vertical="top" wrapText="1"/>
      <protection locked="0"/>
    </xf>
    <xf numFmtId="168" fontId="4" fillId="7" borderId="1" xfId="8" applyNumberFormat="1" applyFont="1" applyFill="1" applyBorder="1" applyAlignment="1" applyProtection="1">
      <alignment vertical="top" wrapText="1"/>
      <protection locked="0"/>
    </xf>
    <xf numFmtId="168" fontId="4" fillId="0" borderId="1" xfId="0" applyNumberFormat="1" applyFont="1" applyBorder="1" applyAlignment="1" applyProtection="1">
      <alignment vertical="top" wrapText="1"/>
    </xf>
    <xf numFmtId="168" fontId="4" fillId="4" borderId="1" xfId="8" applyNumberFormat="1" applyFont="1" applyFill="1" applyBorder="1" applyAlignment="1" applyProtection="1">
      <alignment vertical="top" wrapText="1"/>
      <protection locked="0"/>
    </xf>
    <xf numFmtId="168" fontId="4" fillId="0" borderId="1" xfId="8" applyNumberFormat="1" applyFont="1" applyFill="1" applyBorder="1" applyAlignment="1" applyProtection="1">
      <alignment vertical="top" wrapText="1"/>
    </xf>
    <xf numFmtId="168" fontId="4" fillId="0" borderId="1" xfId="0" applyNumberFormat="1" applyFont="1" applyBorder="1" applyAlignment="1" applyProtection="1">
      <alignment vertical="top"/>
    </xf>
    <xf numFmtId="168" fontId="4" fillId="0" borderId="2" xfId="0" applyNumberFormat="1" applyFont="1" applyBorder="1" applyAlignment="1" applyProtection="1">
      <alignment vertical="top"/>
    </xf>
    <xf numFmtId="168" fontId="3" fillId="0" borderId="19" xfId="8" applyNumberFormat="1" applyFont="1" applyBorder="1" applyAlignment="1" applyProtection="1">
      <alignment vertical="top" wrapText="1"/>
    </xf>
    <xf numFmtId="168" fontId="5" fillId="0" borderId="5" xfId="8" applyNumberFormat="1" applyFont="1" applyBorder="1" applyAlignment="1" applyProtection="1">
      <alignment vertical="top" wrapText="1"/>
    </xf>
    <xf numFmtId="0" fontId="31" fillId="6" borderId="13" xfId="8" applyFont="1" applyFill="1" applyBorder="1" applyAlignment="1" applyProtection="1">
      <alignment horizontal="right" vertical="top" wrapText="1"/>
    </xf>
    <xf numFmtId="0" fontId="15" fillId="6" borderId="13" xfId="8" applyFont="1" applyFill="1" applyBorder="1" applyAlignment="1" applyProtection="1">
      <alignment horizontal="right" vertical="top" wrapText="1"/>
    </xf>
    <xf numFmtId="0" fontId="31" fillId="6" borderId="13" xfId="8" applyNumberFormat="1" applyFont="1" applyFill="1" applyBorder="1" applyAlignment="1" applyProtection="1">
      <alignment horizontal="right" vertical="top" wrapText="1"/>
    </xf>
    <xf numFmtId="49" fontId="30" fillId="0" borderId="2" xfId="8" applyNumberFormat="1" applyFont="1" applyBorder="1" applyAlignment="1" applyProtection="1">
      <alignment horizontal="right" vertical="top" wrapText="1"/>
    </xf>
    <xf numFmtId="168" fontId="5" fillId="0" borderId="8" xfId="8" applyNumberFormat="1" applyFont="1" applyBorder="1" applyAlignment="1" applyProtection="1">
      <alignment vertical="top" wrapText="1"/>
    </xf>
    <xf numFmtId="0" fontId="31" fillId="6" borderId="21" xfId="8" applyFont="1" applyFill="1" applyBorder="1" applyAlignment="1" applyProtection="1">
      <alignment horizontal="right" vertical="top" wrapText="1"/>
    </xf>
    <xf numFmtId="168" fontId="8" fillId="0" borderId="0" xfId="8" applyNumberFormat="1" applyFont="1" applyBorder="1" applyAlignment="1" applyProtection="1">
      <alignment horizontal="left" vertical="top"/>
      <protection locked="0"/>
    </xf>
    <xf numFmtId="168" fontId="5" fillId="0" borderId="1" xfId="8" applyNumberFormat="1" applyFont="1" applyBorder="1" applyAlignment="1" applyProtection="1">
      <alignment vertical="top" wrapText="1"/>
    </xf>
    <xf numFmtId="168" fontId="5" fillId="0" borderId="1" xfId="8" applyNumberFormat="1" applyFont="1" applyBorder="1" applyAlignment="1" applyProtection="1">
      <alignment horizontal="right" vertical="top" wrapText="1"/>
    </xf>
    <xf numFmtId="168" fontId="9" fillId="3" borderId="1" xfId="6" applyNumberFormat="1" applyFont="1" applyFill="1" applyBorder="1" applyAlignment="1" applyProtection="1">
      <alignment vertical="center" wrapText="1"/>
      <protection locked="0"/>
    </xf>
    <xf numFmtId="168" fontId="9" fillId="0" borderId="1" xfId="6" applyNumberFormat="1" applyFont="1" applyFill="1" applyBorder="1" applyAlignment="1" applyProtection="1">
      <alignment horizontal="center" vertical="center" wrapText="1"/>
    </xf>
    <xf numFmtId="168" fontId="9" fillId="3" borderId="1" xfId="6" applyNumberFormat="1" applyFont="1" applyFill="1" applyBorder="1" applyAlignment="1" applyProtection="1">
      <alignment horizontal="center" vertical="center" wrapText="1"/>
      <protection locked="0"/>
    </xf>
    <xf numFmtId="168" fontId="9" fillId="3" borderId="1" xfId="6" applyNumberFormat="1" applyFont="1" applyFill="1" applyBorder="1" applyAlignment="1" applyProtection="1">
      <alignment horizontal="right" vertical="center" wrapText="1" indent="1"/>
      <protection locked="0"/>
    </xf>
    <xf numFmtId="168" fontId="9" fillId="0" borderId="1" xfId="6" applyNumberFormat="1" applyFont="1" applyFill="1" applyBorder="1" applyAlignment="1" applyProtection="1">
      <alignment horizontal="right" vertical="center" wrapText="1" indent="1"/>
    </xf>
    <xf numFmtId="168" fontId="9" fillId="3" borderId="1" xfId="6" applyNumberFormat="1" applyFont="1" applyFill="1" applyBorder="1" applyAlignment="1" applyProtection="1">
      <alignment horizontal="right" vertical="center" indent="1"/>
      <protection locked="0"/>
    </xf>
    <xf numFmtId="168" fontId="10" fillId="3" borderId="1" xfId="6" applyNumberFormat="1" applyFont="1" applyFill="1" applyBorder="1" applyAlignment="1" applyProtection="1">
      <alignment horizontal="right" vertical="center" wrapText="1" indent="1"/>
      <protection locked="0"/>
    </xf>
    <xf numFmtId="168" fontId="9" fillId="0" borderId="1" xfId="6" applyNumberFormat="1" applyFont="1" applyBorder="1" applyAlignment="1" applyProtection="1">
      <alignment horizontal="right" vertical="center" wrapText="1" indent="1"/>
    </xf>
    <xf numFmtId="168" fontId="9" fillId="2" borderId="6" xfId="6" applyNumberFormat="1" applyFont="1" applyFill="1" applyBorder="1" applyAlignment="1" applyProtection="1">
      <alignment horizontal="right" vertical="center" wrapText="1" indent="1"/>
    </xf>
    <xf numFmtId="168" fontId="9" fillId="2" borderId="4" xfId="6" applyNumberFormat="1" applyFont="1" applyFill="1" applyBorder="1" applyAlignment="1" applyProtection="1">
      <alignment horizontal="right" vertical="center" wrapText="1" indent="1"/>
    </xf>
    <xf numFmtId="168" fontId="9" fillId="0" borderId="3" xfId="6" applyNumberFormat="1" applyFont="1" applyBorder="1" applyAlignment="1" applyProtection="1">
      <alignment horizontal="right" vertical="center" wrapText="1" indent="1"/>
    </xf>
    <xf numFmtId="168" fontId="9" fillId="0" borderId="3" xfId="6" applyNumberFormat="1" applyFont="1" applyFill="1" applyBorder="1" applyAlignment="1" applyProtection="1">
      <alignment horizontal="right" vertical="center" wrapText="1" indent="1"/>
    </xf>
    <xf numFmtId="168" fontId="8" fillId="0" borderId="1" xfId="6" applyNumberFormat="1" applyFont="1" applyBorder="1" applyAlignment="1" applyProtection="1">
      <alignment horizontal="right" vertical="center" wrapText="1" indent="1"/>
    </xf>
    <xf numFmtId="3" fontId="23" fillId="0" borderId="0" xfId="11" applyNumberFormat="1" applyFont="1" applyBorder="1" applyAlignment="1" applyProtection="1">
      <alignment vertical="center"/>
      <protection locked="0"/>
    </xf>
    <xf numFmtId="0" fontId="23" fillId="0" borderId="0" xfId="11" applyFont="1" applyBorder="1" applyProtection="1">
      <protection locked="0"/>
    </xf>
    <xf numFmtId="0" fontId="23" fillId="0" borderId="0" xfId="11" applyFont="1" applyBorder="1"/>
    <xf numFmtId="0" fontId="23" fillId="0" borderId="0" xfId="11" applyFont="1"/>
    <xf numFmtId="49" fontId="8" fillId="0" borderId="0" xfId="11" applyNumberFormat="1" applyFont="1" applyBorder="1" applyAlignment="1" applyProtection="1">
      <alignment horizontal="left" vertical="center"/>
      <protection locked="0"/>
    </xf>
    <xf numFmtId="168" fontId="8" fillId="0" borderId="0" xfId="8" applyNumberFormat="1" applyFont="1" applyBorder="1" applyAlignment="1" applyProtection="1">
      <alignment horizontal="right" vertical="top"/>
      <protection locked="0"/>
    </xf>
    <xf numFmtId="49" fontId="8" fillId="0" borderId="0" xfId="11" applyNumberFormat="1" applyFont="1" applyBorder="1" applyAlignment="1" applyProtection="1">
      <alignment horizontal="right" vertical="center"/>
      <protection locked="0"/>
    </xf>
    <xf numFmtId="0" fontId="14" fillId="0" borderId="0" xfId="11" applyFont="1" applyBorder="1" applyAlignment="1" applyProtection="1">
      <alignment horizontal="left" wrapText="1"/>
      <protection locked="0"/>
    </xf>
    <xf numFmtId="0" fontId="9" fillId="0" borderId="0" xfId="7" applyFont="1" applyBorder="1" applyAlignment="1" applyProtection="1">
      <alignment horizontal="left"/>
    </xf>
    <xf numFmtId="49" fontId="9" fillId="0" borderId="0" xfId="4" applyNumberFormat="1" applyFont="1" applyAlignment="1" applyProtection="1">
      <alignment horizontal="left" vertical="center"/>
    </xf>
    <xf numFmtId="1" fontId="9" fillId="0" borderId="0" xfId="4" applyNumberFormat="1" applyFont="1" applyAlignment="1" applyProtection="1">
      <alignment horizontal="left" vertical="center"/>
    </xf>
    <xf numFmtId="49" fontId="23" fillId="0" borderId="0" xfId="4" applyNumberFormat="1" applyFont="1" applyAlignment="1" applyProtection="1">
      <alignment horizontal="left" vertical="center"/>
    </xf>
    <xf numFmtId="0" fontId="10" fillId="0" borderId="0" xfId="11" applyFont="1" applyBorder="1" applyAlignment="1" applyProtection="1">
      <alignment horizontal="left" wrapText="1"/>
      <protection locked="0"/>
    </xf>
    <xf numFmtId="0" fontId="10" fillId="0" borderId="0" xfId="5" applyFont="1"/>
    <xf numFmtId="0" fontId="23" fillId="0" borderId="0" xfId="6" applyFont="1" applyProtection="1">
      <protection locked="0"/>
    </xf>
    <xf numFmtId="0" fontId="23" fillId="0" borderId="0" xfId="6" applyFont="1" applyAlignment="1" applyProtection="1">
      <alignment vertical="center" wrapText="1"/>
      <protection locked="0"/>
    </xf>
    <xf numFmtId="0" fontId="23" fillId="0" borderId="0" xfId="6" applyFont="1" applyAlignment="1" applyProtection="1">
      <alignment horizontal="left" vertical="center" wrapText="1"/>
      <protection locked="0"/>
    </xf>
    <xf numFmtId="0" fontId="23" fillId="0" borderId="0" xfId="7" applyFont="1"/>
    <xf numFmtId="0" fontId="10" fillId="0" borderId="0" xfId="0" applyFont="1" applyAlignment="1" applyProtection="1">
      <alignment horizontal="left" vertical="top"/>
      <protection locked="0"/>
    </xf>
    <xf numFmtId="0" fontId="9" fillId="0" borderId="0" xfId="10" applyFont="1" applyAlignment="1">
      <alignment horizontal="left" indent="6"/>
    </xf>
    <xf numFmtId="0" fontId="23" fillId="0" borderId="0" xfId="10" applyFont="1" applyBorder="1" applyAlignment="1" applyProtection="1">
      <alignment wrapText="1"/>
      <protection locked="0"/>
    </xf>
    <xf numFmtId="1" fontId="23" fillId="0" borderId="0" xfId="10" applyNumberFormat="1" applyFont="1" applyBorder="1" applyProtection="1">
      <protection locked="0"/>
    </xf>
    <xf numFmtId="0" fontId="23" fillId="0" borderId="0" xfId="10" applyFont="1"/>
    <xf numFmtId="0" fontId="14" fillId="0" borderId="0" xfId="0" applyFont="1" applyBorder="1" applyAlignment="1" applyProtection="1">
      <alignment horizontal="left" vertical="top"/>
    </xf>
    <xf numFmtId="0" fontId="24" fillId="0" borderId="0" xfId="8" applyFont="1" applyBorder="1" applyAlignment="1" applyProtection="1">
      <alignment vertical="top"/>
      <protection locked="0"/>
    </xf>
    <xf numFmtId="168" fontId="25" fillId="0" borderId="0" xfId="8" applyNumberFormat="1" applyFont="1" applyBorder="1" applyAlignment="1" applyProtection="1">
      <alignment vertical="top" wrapText="1"/>
      <protection locked="0"/>
    </xf>
    <xf numFmtId="1" fontId="24" fillId="0" borderId="0" xfId="8" applyNumberFormat="1" applyFont="1" applyBorder="1" applyAlignment="1" applyProtection="1">
      <alignment vertical="top" wrapText="1"/>
      <protection locked="0"/>
    </xf>
    <xf numFmtId="0" fontId="24" fillId="0" borderId="0" xfId="8" applyFont="1" applyAlignment="1" applyProtection="1">
      <alignment horizontal="left" vertical="top" wrapText="1"/>
      <protection locked="0"/>
    </xf>
    <xf numFmtId="168" fontId="24" fillId="0" borderId="0" xfId="8" applyNumberFormat="1" applyFont="1" applyAlignment="1" applyProtection="1">
      <alignment vertical="top" wrapText="1"/>
      <protection locked="0"/>
    </xf>
    <xf numFmtId="0" fontId="24" fillId="0" borderId="0" xfId="8" applyFont="1" applyAlignment="1">
      <alignment vertical="top"/>
    </xf>
    <xf numFmtId="1" fontId="24" fillId="0" borderId="0" xfId="8" applyNumberFormat="1" applyFont="1" applyAlignment="1">
      <alignment vertical="top"/>
    </xf>
    <xf numFmtId="0" fontId="10" fillId="0" borderId="0" xfId="0" applyFont="1" applyBorder="1" applyAlignment="1" applyProtection="1">
      <alignment horizontal="left" vertical="top"/>
      <protection locked="0"/>
    </xf>
    <xf numFmtId="168" fontId="9" fillId="0" borderId="0" xfId="10" applyNumberFormat="1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indent="15"/>
      <protection locked="0"/>
    </xf>
    <xf numFmtId="168" fontId="9" fillId="2" borderId="1" xfId="6" applyNumberFormat="1" applyFont="1" applyFill="1" applyBorder="1" applyAlignment="1" applyProtection="1">
      <alignment horizontal="left" vertical="center" wrapText="1"/>
    </xf>
    <xf numFmtId="0" fontId="8" fillId="0" borderId="1" xfId="3" applyFont="1" applyBorder="1" applyAlignment="1" applyProtection="1">
      <alignment horizontal="right" vertical="center" wrapText="1"/>
    </xf>
    <xf numFmtId="1" fontId="8" fillId="0" borderId="1" xfId="3" applyNumberFormat="1" applyFont="1" applyBorder="1" applyAlignment="1" applyProtection="1">
      <alignment horizontal="right" vertical="center" wrapText="1"/>
    </xf>
    <xf numFmtId="168" fontId="9" fillId="0" borderId="1" xfId="4" applyNumberFormat="1" applyFont="1" applyBorder="1" applyAlignment="1" applyProtection="1">
      <alignment horizontal="right" vertical="center" wrapText="1" indent="1"/>
    </xf>
    <xf numFmtId="168" fontId="9" fillId="3" borderId="1" xfId="4" applyNumberFormat="1" applyFont="1" applyFill="1" applyBorder="1" applyAlignment="1" applyProtection="1">
      <alignment horizontal="right" vertical="center" wrapText="1" indent="1"/>
      <protection locked="0"/>
    </xf>
    <xf numFmtId="168" fontId="9" fillId="5" borderId="1" xfId="4" applyNumberFormat="1" applyFont="1" applyFill="1" applyBorder="1" applyAlignment="1" applyProtection="1">
      <alignment horizontal="right" vertical="center" wrapText="1" indent="1"/>
      <protection locked="0"/>
    </xf>
    <xf numFmtId="168" fontId="9" fillId="3" borderId="1" xfId="7" applyNumberFormat="1" applyFont="1" applyFill="1" applyBorder="1" applyAlignment="1" applyProtection="1">
      <alignment horizontal="right" indent="1"/>
      <protection locked="0"/>
    </xf>
    <xf numFmtId="168" fontId="9" fillId="0" borderId="0" xfId="8" applyNumberFormat="1" applyFont="1" applyAlignment="1" applyProtection="1">
      <alignment horizontal="center" vertical="top" wrapText="1"/>
      <protection locked="0"/>
    </xf>
    <xf numFmtId="0" fontId="16" fillId="6" borderId="13" xfId="8" applyFont="1" applyFill="1" applyBorder="1" applyAlignment="1" applyProtection="1">
      <alignment horizontal="left" vertical="top" wrapText="1" indent="1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27" fillId="0" borderId="0" xfId="8" applyFont="1" applyAlignment="1" applyProtection="1">
      <alignment horizontal="centerContinuous" vertical="top" wrapText="1"/>
      <protection locked="0"/>
    </xf>
    <xf numFmtId="168" fontId="4" fillId="0" borderId="0" xfId="8" applyNumberFormat="1" applyFont="1" applyAlignment="1" applyProtection="1">
      <alignment horizontal="centerContinuous" vertical="top" wrapText="1"/>
      <protection locked="0"/>
    </xf>
    <xf numFmtId="0" fontId="4" fillId="0" borderId="0" xfId="8" applyFont="1" applyAlignment="1" applyProtection="1">
      <alignment horizontal="centerContinuous" vertical="top" wrapText="1"/>
      <protection locked="0"/>
    </xf>
    <xf numFmtId="3" fontId="8" fillId="0" borderId="1" xfId="10" applyNumberFormat="1" applyFont="1" applyBorder="1" applyProtection="1"/>
    <xf numFmtId="3" fontId="9" fillId="2" borderId="1" xfId="11" applyNumberFormat="1" applyFont="1" applyFill="1" applyBorder="1" applyAlignment="1" applyProtection="1">
      <alignment vertical="center"/>
      <protection locked="0"/>
    </xf>
    <xf numFmtId="3" fontId="9" fillId="0" borderId="1" xfId="11" applyNumberFormat="1" applyFont="1" applyFill="1" applyBorder="1" applyAlignment="1" applyProtection="1">
      <alignment vertical="center"/>
      <protection locked="0"/>
    </xf>
    <xf numFmtId="168" fontId="8" fillId="0" borderId="2" xfId="6" applyNumberFormat="1" applyFont="1" applyFill="1" applyBorder="1" applyAlignment="1" applyProtection="1">
      <alignment horizontal="right" vertical="center" wrapText="1" indent="1"/>
    </xf>
    <xf numFmtId="168" fontId="8" fillId="0" borderId="1" xfId="6" applyNumberFormat="1" applyFont="1" applyFill="1" applyBorder="1" applyAlignment="1" applyProtection="1">
      <alignment horizontal="right" vertical="center" wrapText="1" indent="1"/>
    </xf>
    <xf numFmtId="168" fontId="8" fillId="0" borderId="2" xfId="6" applyNumberFormat="1" applyFont="1" applyBorder="1" applyAlignment="1" applyProtection="1">
      <alignment horizontal="right" vertical="center" wrapText="1" indent="1"/>
    </xf>
    <xf numFmtId="3" fontId="4" fillId="0" borderId="0" xfId="5" applyNumberFormat="1" applyFont="1" applyAlignment="1">
      <alignment horizontal="left" vertical="center" wrapText="1"/>
    </xf>
    <xf numFmtId="3" fontId="3" fillId="0" borderId="0" xfId="5" applyNumberFormat="1" applyFont="1" applyAlignment="1">
      <alignment horizontal="centerContinuous" vertical="center" wrapText="1"/>
    </xf>
    <xf numFmtId="3" fontId="3" fillId="0" borderId="0" xfId="5" applyNumberFormat="1" applyFont="1" applyAlignment="1">
      <alignment horizontal="center" vertical="center" wrapText="1"/>
    </xf>
    <xf numFmtId="3" fontId="7" fillId="0" borderId="0" xfId="8" applyNumberFormat="1" applyFont="1" applyAlignment="1" applyProtection="1">
      <alignment horizontal="right" vertical="top"/>
      <protection locked="0"/>
    </xf>
    <xf numFmtId="3" fontId="7" fillId="0" borderId="0" xfId="8" applyNumberFormat="1" applyFont="1" applyAlignment="1" applyProtection="1">
      <alignment horizontal="right" vertical="top" wrapText="1"/>
      <protection locked="0"/>
    </xf>
    <xf numFmtId="3" fontId="4" fillId="0" borderId="0" xfId="6" applyNumberFormat="1" applyFont="1" applyBorder="1" applyAlignment="1">
      <alignment vertical="justify"/>
    </xf>
    <xf numFmtId="3" fontId="3" fillId="0" borderId="0" xfId="6" applyNumberFormat="1" applyFont="1" applyBorder="1" applyAlignment="1">
      <alignment horizontal="right" vertical="justify"/>
    </xf>
    <xf numFmtId="3" fontId="3" fillId="0" borderId="1" xfId="5" applyNumberFormat="1" applyFont="1" applyBorder="1" applyAlignment="1">
      <alignment horizontal="center" vertical="center" wrapText="1"/>
    </xf>
    <xf numFmtId="3" fontId="4" fillId="0" borderId="1" xfId="5" applyNumberFormat="1" applyFont="1" applyBorder="1" applyAlignment="1">
      <alignment horizontal="right" vertical="center" wrapText="1"/>
    </xf>
    <xf numFmtId="3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5" applyNumberFormat="1" applyFont="1" applyFill="1" applyBorder="1" applyAlignment="1" applyProtection="1">
      <alignment horizontal="right" vertical="center" wrapText="1"/>
    </xf>
    <xf numFmtId="3" fontId="4" fillId="0" borderId="1" xfId="5" applyNumberFormat="1" applyFont="1" applyBorder="1" applyAlignment="1" applyProtection="1">
      <alignment horizontal="right" vertical="center" wrapText="1"/>
    </xf>
    <xf numFmtId="3" fontId="3" fillId="0" borderId="1" xfId="5" applyNumberFormat="1" applyFont="1" applyBorder="1" applyAlignment="1">
      <alignment horizontal="right" vertical="center" wrapText="1"/>
    </xf>
    <xf numFmtId="3" fontId="3" fillId="0" borderId="1" xfId="5" applyNumberFormat="1" applyFont="1" applyBorder="1" applyAlignment="1" applyProtection="1">
      <alignment horizontal="right" vertical="center" wrapText="1"/>
    </xf>
    <xf numFmtId="3" fontId="4" fillId="0" borderId="0" xfId="5" applyNumberFormat="1" applyFont="1"/>
    <xf numFmtId="3" fontId="8" fillId="0" borderId="0" xfId="8" applyNumberFormat="1" applyFont="1" applyBorder="1" applyAlignment="1" applyProtection="1">
      <alignment horizontal="right" vertical="top"/>
      <protection locked="0"/>
    </xf>
    <xf numFmtId="3" fontId="8" fillId="0" borderId="0" xfId="10" applyNumberFormat="1" applyFont="1" applyBorder="1" applyAlignment="1" applyProtection="1">
      <alignment horizontal="right" vertical="center" wrapText="1"/>
      <protection locked="0"/>
    </xf>
    <xf numFmtId="3" fontId="8" fillId="0" borderId="0" xfId="8" applyNumberFormat="1" applyFont="1" applyBorder="1" applyAlignment="1" applyProtection="1">
      <alignment horizontal="left" vertical="top"/>
      <protection locked="0"/>
    </xf>
    <xf numFmtId="3" fontId="9" fillId="0" borderId="0" xfId="10" applyNumberFormat="1" applyFont="1" applyBorder="1" applyProtection="1">
      <protection locked="0"/>
    </xf>
    <xf numFmtId="3" fontId="4" fillId="0" borderId="0" xfId="7" applyNumberFormat="1" applyFont="1"/>
    <xf numFmtId="0" fontId="25" fillId="0" borderId="4" xfId="10" applyFont="1" applyBorder="1" applyAlignment="1" applyProtection="1">
      <alignment horizontal="center" vertical="center" wrapText="1"/>
    </xf>
    <xf numFmtId="0" fontId="25" fillId="0" borderId="3" xfId="10" applyFont="1" applyBorder="1" applyAlignment="1" applyProtection="1">
      <alignment horizontal="center" vertical="center" wrapText="1"/>
    </xf>
    <xf numFmtId="0" fontId="25" fillId="0" borderId="1" xfId="10" applyFont="1" applyBorder="1" applyAlignment="1" applyProtection="1">
      <alignment vertical="center" wrapText="1"/>
    </xf>
    <xf numFmtId="0" fontId="26" fillId="0" borderId="1" xfId="10" applyFont="1" applyBorder="1" applyAlignment="1" applyProtection="1">
      <alignment vertical="center" wrapText="1"/>
    </xf>
    <xf numFmtId="3" fontId="24" fillId="0" borderId="1" xfId="10" applyNumberFormat="1" applyFont="1" applyBorder="1" applyAlignment="1" applyProtection="1">
      <alignment horizontal="center" vertical="center"/>
    </xf>
    <xf numFmtId="3" fontId="26" fillId="0" borderId="1" xfId="10" applyNumberFormat="1" applyFont="1" applyBorder="1" applyAlignment="1" applyProtection="1">
      <alignment horizontal="center" vertical="center"/>
    </xf>
    <xf numFmtId="0" fontId="24" fillId="0" borderId="4" xfId="10" applyFont="1" applyBorder="1" applyAlignment="1" applyProtection="1">
      <alignment horizontal="center" vertical="center" wrapText="1"/>
    </xf>
    <xf numFmtId="0" fontId="26" fillId="0" borderId="4" xfId="10" applyFont="1" applyBorder="1" applyAlignment="1" applyProtection="1">
      <alignment horizontal="center" vertical="center" wrapText="1"/>
    </xf>
    <xf numFmtId="0" fontId="26" fillId="0" borderId="4" xfId="10" applyFont="1" applyBorder="1" applyAlignment="1" applyProtection="1">
      <alignment horizontal="center" wrapText="1"/>
    </xf>
    <xf numFmtId="49" fontId="24" fillId="0" borderId="4" xfId="10" applyNumberFormat="1" applyFont="1" applyBorder="1" applyAlignment="1" applyProtection="1">
      <alignment horizontal="center" vertical="center" wrapText="1"/>
    </xf>
    <xf numFmtId="49" fontId="25" fillId="0" borderId="1" xfId="10" applyNumberFormat="1" applyFont="1" applyBorder="1" applyAlignment="1" applyProtection="1">
      <alignment horizontal="center" vertical="center" wrapText="1"/>
    </xf>
    <xf numFmtId="0" fontId="25" fillId="0" borderId="1" xfId="10" applyFont="1" applyBorder="1" applyAlignment="1" applyProtection="1">
      <alignment horizontal="center" vertical="center" wrapText="1"/>
    </xf>
    <xf numFmtId="0" fontId="24" fillId="0" borderId="1" xfId="10" applyFont="1" applyBorder="1" applyAlignment="1" applyProtection="1">
      <alignment wrapText="1"/>
    </xf>
    <xf numFmtId="49" fontId="24" fillId="0" borderId="1" xfId="10" applyNumberFormat="1" applyFont="1" applyBorder="1" applyAlignment="1" applyProtection="1">
      <alignment horizontal="center" wrapText="1"/>
    </xf>
    <xf numFmtId="49" fontId="26" fillId="0" borderId="1" xfId="10" applyNumberFormat="1" applyFont="1" applyBorder="1" applyAlignment="1" applyProtection="1">
      <alignment horizontal="center" wrapText="1"/>
    </xf>
    <xf numFmtId="0" fontId="24" fillId="0" borderId="1" xfId="10" applyFont="1" applyBorder="1" applyAlignment="1" applyProtection="1">
      <alignment horizontal="center" wrapText="1"/>
    </xf>
    <xf numFmtId="0" fontId="26" fillId="0" borderId="1" xfId="10" applyFont="1" applyBorder="1" applyAlignment="1" applyProtection="1">
      <alignment horizontal="center" wrapText="1"/>
    </xf>
    <xf numFmtId="0" fontId="24" fillId="0" borderId="1" xfId="10" applyFont="1" applyBorder="1" applyAlignment="1" applyProtection="1">
      <alignment horizontal="centerContinuous" wrapText="1"/>
    </xf>
    <xf numFmtId="49" fontId="25" fillId="0" borderId="1" xfId="10" applyNumberFormat="1" applyFont="1" applyBorder="1" applyAlignment="1" applyProtection="1">
      <alignment horizontal="centerContinuous" wrapText="1"/>
    </xf>
    <xf numFmtId="0" fontId="23" fillId="0" borderId="3" xfId="10" applyFont="1" applyBorder="1" applyAlignment="1" applyProtection="1">
      <alignment horizontal="center" vertical="center" wrapText="1"/>
    </xf>
    <xf numFmtId="0" fontId="23" fillId="0" borderId="1" xfId="10" applyFont="1" applyBorder="1" applyAlignment="1" applyProtection="1">
      <alignment horizontal="center" vertical="center" wrapText="1"/>
    </xf>
    <xf numFmtId="168" fontId="4" fillId="0" borderId="0" xfId="0" applyNumberFormat="1" applyFont="1" applyBorder="1" applyAlignment="1">
      <alignment horizontal="right" vertical="top" wrapText="1"/>
    </xf>
    <xf numFmtId="0" fontId="7" fillId="0" borderId="1" xfId="8" applyFont="1" applyBorder="1" applyAlignment="1" applyProtection="1">
      <alignment vertical="top" wrapText="1"/>
    </xf>
    <xf numFmtId="0" fontId="7" fillId="0" borderId="1" xfId="8" applyFont="1" applyFill="1" applyBorder="1" applyAlignment="1" applyProtection="1">
      <alignment vertical="top"/>
    </xf>
    <xf numFmtId="0" fontId="7" fillId="0" borderId="1" xfId="11" applyFont="1" applyBorder="1" applyAlignment="1" applyProtection="1">
      <alignment horizontal="right"/>
    </xf>
    <xf numFmtId="0" fontId="7" fillId="0" borderId="0" xfId="11" applyFont="1" applyAlignment="1" applyProtection="1">
      <alignment horizontal="center"/>
    </xf>
    <xf numFmtId="0" fontId="8" fillId="0" borderId="1" xfId="6" applyFont="1" applyBorder="1" applyAlignment="1" applyProtection="1">
      <alignment horizontal="right"/>
    </xf>
    <xf numFmtId="0" fontId="9" fillId="0" borderId="0" xfId="7" applyFont="1" applyAlignment="1" applyProtection="1">
      <alignment horizontal="center"/>
    </xf>
    <xf numFmtId="0" fontId="9" fillId="0" borderId="1" xfId="7" applyFont="1" applyBorder="1" applyProtection="1"/>
    <xf numFmtId="0" fontId="7" fillId="0" borderId="0" xfId="6" applyFont="1" applyAlignment="1" applyProtection="1">
      <alignment horizontal="center"/>
    </xf>
    <xf numFmtId="0" fontId="7" fillId="0" borderId="1" xfId="6" applyFont="1" applyBorder="1" applyAlignment="1" applyProtection="1">
      <alignment horizontal="right"/>
    </xf>
    <xf numFmtId="3" fontId="3" fillId="0" borderId="0" xfId="5" applyNumberFormat="1" applyFont="1" applyBorder="1" applyAlignment="1" applyProtection="1">
      <alignment horizontal="center" vertical="center" wrapText="1"/>
      <protection locked="0"/>
    </xf>
    <xf numFmtId="0" fontId="24" fillId="0" borderId="0" xfId="7" applyFont="1"/>
    <xf numFmtId="0" fontId="23" fillId="0" borderId="1" xfId="5" applyFont="1" applyBorder="1" applyAlignment="1">
      <alignment horizontal="center" vertical="center" wrapText="1"/>
    </xf>
    <xf numFmtId="49" fontId="23" fillId="0" borderId="1" xfId="5" applyNumberFormat="1" applyFont="1" applyBorder="1" applyAlignment="1">
      <alignment horizontal="center" vertical="center" wrapText="1"/>
    </xf>
    <xf numFmtId="3" fontId="23" fillId="0" borderId="1" xfId="5" applyNumberFormat="1" applyFont="1" applyBorder="1" applyAlignment="1">
      <alignment horizontal="center" vertical="center" wrapText="1"/>
    </xf>
    <xf numFmtId="0" fontId="25" fillId="0" borderId="0" xfId="6" applyFont="1" applyAlignment="1" applyProtection="1">
      <alignment horizontal="centerContinuous"/>
      <protection locked="0"/>
    </xf>
    <xf numFmtId="0" fontId="25" fillId="0" borderId="0" xfId="6" applyFont="1" applyBorder="1" applyAlignment="1" applyProtection="1">
      <alignment vertical="justify" wrapText="1"/>
    </xf>
    <xf numFmtId="49" fontId="25" fillId="2" borderId="1" xfId="6" applyNumberFormat="1" applyFont="1" applyFill="1" applyBorder="1" applyAlignment="1" applyProtection="1">
      <alignment vertical="justify" wrapText="1"/>
    </xf>
    <xf numFmtId="49" fontId="24" fillId="0" borderId="1" xfId="6" applyNumberFormat="1" applyFont="1" applyBorder="1" applyAlignment="1" applyProtection="1">
      <alignment horizontal="center" vertical="center" wrapText="1"/>
    </xf>
    <xf numFmtId="49" fontId="24" fillId="0" borderId="1" xfId="6" applyNumberFormat="1" applyFont="1" applyBorder="1" applyAlignment="1" applyProtection="1">
      <alignment horizontal="center" vertical="center"/>
    </xf>
    <xf numFmtId="49" fontId="26" fillId="0" borderId="1" xfId="6" applyNumberFormat="1" applyFont="1" applyBorder="1" applyAlignment="1" applyProtection="1">
      <alignment horizontal="center" vertical="center" wrapText="1"/>
    </xf>
    <xf numFmtId="49" fontId="26" fillId="0" borderId="2" xfId="6" applyNumberFormat="1" applyFont="1" applyBorder="1" applyAlignment="1" applyProtection="1">
      <alignment horizontal="center" vertical="center" wrapText="1"/>
    </xf>
    <xf numFmtId="49" fontId="24" fillId="2" borderId="5" xfId="6" applyNumberFormat="1" applyFont="1" applyFill="1" applyBorder="1" applyAlignment="1" applyProtection="1">
      <alignment horizontal="center" vertical="center" wrapText="1"/>
    </xf>
    <xf numFmtId="49" fontId="24" fillId="0" borderId="3" xfId="6" applyNumberFormat="1" applyFont="1" applyBorder="1" applyAlignment="1" applyProtection="1">
      <alignment horizontal="center" vertical="center" wrapText="1"/>
    </xf>
    <xf numFmtId="49" fontId="25" fillId="0" borderId="1" xfId="6" applyNumberFormat="1" applyFont="1" applyBorder="1" applyAlignment="1" applyProtection="1">
      <alignment horizontal="center" vertical="center" wrapText="1"/>
    </xf>
    <xf numFmtId="0" fontId="24" fillId="0" borderId="0" xfId="7" applyFont="1" applyProtection="1">
      <protection locked="0"/>
    </xf>
    <xf numFmtId="0" fontId="24" fillId="0" borderId="0" xfId="6" applyFont="1" applyProtection="1">
      <protection locked="0"/>
    </xf>
    <xf numFmtId="0" fontId="25" fillId="0" borderId="0" xfId="6" applyFont="1" applyProtection="1">
      <protection locked="0"/>
    </xf>
    <xf numFmtId="0" fontId="26" fillId="0" borderId="0" xfId="7" applyFont="1"/>
    <xf numFmtId="0" fontId="23" fillId="0" borderId="1" xfId="6" applyFont="1" applyBorder="1" applyAlignment="1" applyProtection="1">
      <alignment horizontal="centerContinuous"/>
    </xf>
    <xf numFmtId="0" fontId="23" fillId="0" borderId="1" xfId="6" applyFont="1" applyBorder="1" applyAlignment="1" applyProtection="1">
      <alignment horizontal="center"/>
    </xf>
    <xf numFmtId="0" fontId="23" fillId="0" borderId="1" xfId="6" applyFont="1" applyBorder="1" applyAlignment="1" applyProtection="1">
      <alignment horizontal="center" vertical="center" wrapText="1"/>
    </xf>
    <xf numFmtId="0" fontId="26" fillId="0" borderId="1" xfId="3" applyFont="1" applyBorder="1" applyAlignment="1" applyProtection="1">
      <alignment horizontal="center" vertical="center" wrapText="1"/>
    </xf>
    <xf numFmtId="49" fontId="26" fillId="0" borderId="3" xfId="3" applyNumberFormat="1" applyFont="1" applyBorder="1" applyAlignment="1" applyProtection="1">
      <alignment horizontal="center" vertical="center" wrapText="1"/>
    </xf>
    <xf numFmtId="0" fontId="23" fillId="0" borderId="1" xfId="3" applyFont="1" applyBorder="1" applyAlignment="1" applyProtection="1">
      <alignment horizontal="center" vertical="center" wrapText="1"/>
    </xf>
    <xf numFmtId="49" fontId="23" fillId="0" borderId="3" xfId="3" applyNumberFormat="1" applyFont="1" applyBorder="1" applyAlignment="1" applyProtection="1">
      <alignment horizontal="center" vertical="center" wrapText="1"/>
    </xf>
    <xf numFmtId="0" fontId="23" fillId="0" borderId="0" xfId="3" applyFont="1" applyBorder="1" applyProtection="1"/>
    <xf numFmtId="0" fontId="23" fillId="0" borderId="0" xfId="7" applyFont="1" applyProtection="1"/>
    <xf numFmtId="0" fontId="26" fillId="0" borderId="1" xfId="3" applyFont="1" applyBorder="1" applyAlignment="1" applyProtection="1">
      <alignment horizontal="center"/>
    </xf>
    <xf numFmtId="49" fontId="26" fillId="0" borderId="1" xfId="3" applyNumberFormat="1" applyFont="1" applyBorder="1" applyAlignment="1" applyProtection="1">
      <alignment horizontal="center" vertical="center" wrapText="1"/>
    </xf>
    <xf numFmtId="0" fontId="26" fillId="0" borderId="0" xfId="7" applyFont="1" applyAlignment="1" applyProtection="1">
      <alignment horizontal="center"/>
    </xf>
    <xf numFmtId="0" fontId="26" fillId="0" borderId="0" xfId="7" applyFont="1" applyAlignment="1">
      <alignment horizontal="center"/>
    </xf>
    <xf numFmtId="0" fontId="23" fillId="0" borderId="1" xfId="4" applyFont="1" applyBorder="1" applyAlignment="1" applyProtection="1">
      <alignment horizontal="center" vertical="center" wrapText="1"/>
    </xf>
    <xf numFmtId="49" fontId="23" fillId="0" borderId="3" xfId="4" applyNumberFormat="1" applyFont="1" applyBorder="1" applyAlignment="1" applyProtection="1">
      <alignment horizontal="center" vertical="center" wrapText="1"/>
    </xf>
    <xf numFmtId="0" fontId="23" fillId="0" borderId="3" xfId="4" applyFont="1" applyBorder="1" applyAlignment="1" applyProtection="1">
      <alignment horizontal="center" vertical="center" wrapText="1"/>
    </xf>
    <xf numFmtId="0" fontId="23" fillId="0" borderId="0" xfId="7" applyFont="1" applyBorder="1" applyProtection="1"/>
    <xf numFmtId="0" fontId="8" fillId="0" borderId="2" xfId="4" applyFont="1" applyBorder="1" applyAlignment="1" applyProtection="1">
      <alignment horizontal="centerContinuous" vertical="center" wrapText="1"/>
    </xf>
    <xf numFmtId="0" fontId="8" fillId="0" borderId="7" xfId="4" applyFont="1" applyBorder="1" applyAlignment="1" applyProtection="1">
      <alignment horizontal="centerContinuous" vertical="center" wrapText="1"/>
    </xf>
    <xf numFmtId="0" fontId="8" fillId="0" borderId="3" xfId="4" applyFont="1" applyBorder="1" applyAlignment="1" applyProtection="1">
      <alignment horizontal="centerContinuous" vertical="center" wrapText="1"/>
    </xf>
    <xf numFmtId="49" fontId="25" fillId="0" borderId="7" xfId="4" applyNumberFormat="1" applyFont="1" applyBorder="1" applyAlignment="1" applyProtection="1">
      <alignment horizontal="center" vertical="center" wrapText="1"/>
    </xf>
    <xf numFmtId="49" fontId="25" fillId="0" borderId="3" xfId="4" applyNumberFormat="1" applyFont="1" applyBorder="1" applyAlignment="1" applyProtection="1">
      <alignment horizontal="center" vertical="center" wrapText="1"/>
    </xf>
    <xf numFmtId="49" fontId="25" fillId="0" borderId="1" xfId="4" applyNumberFormat="1" applyFont="1" applyBorder="1" applyAlignment="1" applyProtection="1">
      <alignment horizontal="left" vertical="center" wrapText="1"/>
    </xf>
    <xf numFmtId="49" fontId="24" fillId="0" borderId="1" xfId="4" applyNumberFormat="1" applyFont="1" applyBorder="1" applyAlignment="1" applyProtection="1">
      <alignment horizontal="center" vertical="center" wrapText="1"/>
    </xf>
    <xf numFmtId="49" fontId="26" fillId="0" borderId="1" xfId="4" applyNumberFormat="1" applyFont="1" applyBorder="1" applyAlignment="1" applyProtection="1">
      <alignment horizontal="center" vertical="center" wrapText="1"/>
    </xf>
    <xf numFmtId="49" fontId="25" fillId="0" borderId="1" xfId="4" applyNumberFormat="1" applyFont="1" applyBorder="1" applyAlignment="1" applyProtection="1">
      <alignment horizontal="center" vertical="center" wrapText="1"/>
    </xf>
    <xf numFmtId="49" fontId="24" fillId="0" borderId="1" xfId="4" applyNumberFormat="1" applyFont="1" applyFill="1" applyBorder="1" applyAlignment="1" applyProtection="1">
      <alignment horizontal="center" vertical="center" wrapText="1"/>
    </xf>
    <xf numFmtId="3" fontId="4" fillId="0" borderId="1" xfId="6" applyNumberFormat="1" applyFont="1" applyBorder="1" applyAlignment="1" applyProtection="1">
      <alignment horizontal="right"/>
      <protection locked="0"/>
    </xf>
    <xf numFmtId="0" fontId="23" fillId="0" borderId="0" xfId="9" applyFont="1" applyBorder="1" applyAlignment="1" applyProtection="1">
      <alignment horizontal="center" wrapText="1"/>
    </xf>
    <xf numFmtId="0" fontId="23" fillId="0" borderId="0" xfId="9" applyFont="1" applyAlignment="1" applyProtection="1">
      <alignment wrapText="1"/>
    </xf>
    <xf numFmtId="0" fontId="23" fillId="0" borderId="1" xfId="9" applyFont="1" applyBorder="1" applyAlignment="1" applyProtection="1">
      <alignment horizontal="center" vertical="center" wrapText="1"/>
    </xf>
    <xf numFmtId="49" fontId="23" fillId="0" borderId="1" xfId="9" applyNumberFormat="1" applyFont="1" applyFill="1" applyBorder="1" applyAlignment="1" applyProtection="1">
      <alignment horizontal="center" vertical="center" wrapText="1"/>
    </xf>
    <xf numFmtId="167" fontId="8" fillId="0" borderId="0" xfId="8" applyNumberFormat="1" applyFont="1" applyBorder="1" applyAlignment="1" applyProtection="1">
      <alignment horizontal="center" vertical="top"/>
    </xf>
    <xf numFmtId="0" fontId="9" fillId="0" borderId="1" xfId="6" applyFont="1" applyBorder="1" applyAlignment="1" applyProtection="1">
      <alignment horizontal="left" indent="1"/>
    </xf>
    <xf numFmtId="0" fontId="9" fillId="0" borderId="1" xfId="6" applyFont="1" applyBorder="1" applyAlignment="1" applyProtection="1">
      <alignment horizontal="left" vertical="justify" indent="1"/>
    </xf>
    <xf numFmtId="3" fontId="8" fillId="0" borderId="1" xfId="10" applyNumberFormat="1" applyFont="1" applyFill="1" applyBorder="1" applyAlignment="1" applyProtection="1">
      <alignment vertical="center"/>
    </xf>
    <xf numFmtId="1" fontId="8" fillId="3" borderId="1" xfId="9" applyNumberFormat="1" applyFont="1" applyFill="1" applyBorder="1" applyAlignment="1" applyProtection="1">
      <alignment wrapText="1"/>
      <protection locked="0"/>
    </xf>
    <xf numFmtId="3" fontId="8" fillId="0" borderId="1" xfId="9" applyNumberFormat="1" applyFont="1" applyFill="1" applyBorder="1" applyAlignment="1" applyProtection="1">
      <alignment wrapText="1"/>
    </xf>
    <xf numFmtId="168" fontId="34" fillId="3" borderId="1" xfId="8" applyNumberFormat="1" applyFont="1" applyFill="1" applyBorder="1" applyAlignment="1" applyProtection="1">
      <alignment vertical="top" wrapText="1"/>
      <protection locked="0"/>
    </xf>
    <xf numFmtId="0" fontId="35" fillId="6" borderId="22" xfId="8" applyFont="1" applyFill="1" applyBorder="1" applyAlignment="1" applyProtection="1">
      <alignment vertical="top" wrapText="1"/>
    </xf>
    <xf numFmtId="168" fontId="3" fillId="0" borderId="23" xfId="8" applyNumberFormat="1" applyFont="1" applyBorder="1" applyAlignment="1" applyProtection="1">
      <alignment horizontal="center" vertical="top" wrapText="1"/>
    </xf>
    <xf numFmtId="168" fontId="23" fillId="0" borderId="5" xfId="8" applyNumberFormat="1" applyFont="1" applyBorder="1" applyAlignment="1" applyProtection="1">
      <alignment horizontal="center" vertical="top" wrapText="1"/>
    </xf>
    <xf numFmtId="49" fontId="3" fillId="0" borderId="17" xfId="8" applyNumberFormat="1" applyFont="1" applyBorder="1" applyAlignment="1" applyProtection="1">
      <alignment horizontal="center" vertical="center" wrapText="1"/>
    </xf>
    <xf numFmtId="168" fontId="3" fillId="0" borderId="24" xfId="8" applyNumberFormat="1" applyFont="1" applyBorder="1" applyAlignment="1" applyProtection="1">
      <alignment horizontal="center" vertical="top" wrapText="1"/>
    </xf>
    <xf numFmtId="49" fontId="23" fillId="0" borderId="13" xfId="8" applyNumberFormat="1" applyFont="1" applyBorder="1" applyAlignment="1" applyProtection="1">
      <alignment horizontal="center" vertical="center" wrapText="1"/>
    </xf>
    <xf numFmtId="168" fontId="23" fillId="0" borderId="25" xfId="8" applyNumberFormat="1" applyFont="1" applyBorder="1" applyAlignment="1" applyProtection="1">
      <alignment horizontal="center" vertical="top" wrapText="1"/>
    </xf>
    <xf numFmtId="0" fontId="15" fillId="6" borderId="13" xfId="8" applyFont="1" applyFill="1" applyBorder="1" applyAlignment="1" applyProtection="1">
      <alignment horizontal="left" vertical="top" wrapText="1"/>
    </xf>
    <xf numFmtId="168" fontId="4" fillId="2" borderId="25" xfId="0" applyNumberFormat="1" applyFont="1" applyFill="1" applyBorder="1" applyAlignment="1" applyProtection="1">
      <alignment vertical="top" wrapText="1"/>
    </xf>
    <xf numFmtId="168" fontId="4" fillId="3" borderId="25" xfId="8" applyNumberFormat="1" applyFont="1" applyFill="1" applyBorder="1" applyAlignment="1" applyProtection="1">
      <alignment vertical="top" wrapText="1"/>
      <protection locked="0"/>
    </xf>
    <xf numFmtId="168" fontId="4" fillId="5" borderId="25" xfId="8" applyNumberFormat="1" applyFont="1" applyFill="1" applyBorder="1" applyAlignment="1" applyProtection="1">
      <alignment vertical="top" wrapText="1"/>
      <protection locked="0"/>
    </xf>
    <xf numFmtId="0" fontId="16" fillId="6" borderId="13" xfId="8" applyFont="1" applyFill="1" applyBorder="1" applyAlignment="1" applyProtection="1">
      <alignment vertical="top"/>
    </xf>
    <xf numFmtId="168" fontId="4" fillId="7" borderId="25" xfId="8" applyNumberFormat="1" applyFont="1" applyFill="1" applyBorder="1" applyAlignment="1" applyProtection="1">
      <alignment vertical="top" wrapText="1"/>
      <protection locked="0"/>
    </xf>
    <xf numFmtId="0" fontId="31" fillId="6" borderId="13" xfId="8" applyFont="1" applyFill="1" applyBorder="1" applyAlignment="1" applyProtection="1">
      <alignment horizontal="right" vertical="top"/>
    </xf>
    <xf numFmtId="168" fontId="5" fillId="0" borderId="25" xfId="8" applyNumberFormat="1" applyFont="1" applyBorder="1" applyAlignment="1" applyProtection="1">
      <alignment vertical="top" wrapText="1"/>
    </xf>
    <xf numFmtId="168" fontId="4" fillId="0" borderId="25" xfId="0" applyNumberFormat="1" applyFont="1" applyBorder="1" applyAlignment="1" applyProtection="1">
      <alignment vertical="top" wrapText="1"/>
    </xf>
    <xf numFmtId="168" fontId="4" fillId="4" borderId="25" xfId="8" applyNumberFormat="1" applyFont="1" applyFill="1" applyBorder="1" applyAlignment="1" applyProtection="1">
      <alignment vertical="top" wrapText="1"/>
      <protection locked="0"/>
    </xf>
    <xf numFmtId="1" fontId="16" fillId="6" borderId="13" xfId="8" applyNumberFormat="1" applyFont="1" applyFill="1" applyBorder="1" applyAlignment="1" applyProtection="1">
      <alignment vertical="top" wrapText="1"/>
    </xf>
    <xf numFmtId="0" fontId="33" fillId="6" borderId="13" xfId="8" applyFont="1" applyFill="1" applyBorder="1" applyAlignment="1" applyProtection="1">
      <alignment horizontal="left" vertical="top" indent="1"/>
    </xf>
    <xf numFmtId="168" fontId="34" fillId="3" borderId="25" xfId="8" applyNumberFormat="1" applyFont="1" applyFill="1" applyBorder="1" applyAlignment="1" applyProtection="1">
      <alignment vertical="top" wrapText="1"/>
      <protection locked="0"/>
    </xf>
    <xf numFmtId="1" fontId="33" fillId="6" borderId="13" xfId="8" applyNumberFormat="1" applyFont="1" applyFill="1" applyBorder="1" applyAlignment="1" applyProtection="1">
      <alignment horizontal="left" vertical="top" indent="1"/>
    </xf>
    <xf numFmtId="0" fontId="33" fillId="6" borderId="13" xfId="8" applyFont="1" applyFill="1" applyBorder="1" applyAlignment="1" applyProtection="1">
      <alignment horizontal="left" vertical="top" wrapText="1" indent="1"/>
    </xf>
    <xf numFmtId="1" fontId="31" fillId="6" borderId="13" xfId="8" applyNumberFormat="1" applyFont="1" applyFill="1" applyBorder="1" applyAlignment="1" applyProtection="1">
      <alignment horizontal="right" vertical="top"/>
    </xf>
    <xf numFmtId="1" fontId="16" fillId="6" borderId="13" xfId="8" applyNumberFormat="1" applyFont="1" applyFill="1" applyBorder="1" applyAlignment="1" applyProtection="1">
      <alignment vertical="top"/>
    </xf>
    <xf numFmtId="168" fontId="4" fillId="0" borderId="25" xfId="8" applyNumberFormat="1" applyFont="1" applyBorder="1" applyAlignment="1" applyProtection="1">
      <alignment vertical="top" wrapText="1"/>
    </xf>
    <xf numFmtId="1" fontId="16" fillId="6" borderId="13" xfId="0" applyNumberFormat="1" applyFont="1" applyFill="1" applyBorder="1" applyAlignment="1" applyProtection="1">
      <alignment vertical="top" wrapText="1"/>
    </xf>
    <xf numFmtId="0" fontId="16" fillId="6" borderId="13" xfId="0" applyFont="1" applyFill="1" applyBorder="1" applyAlignment="1" applyProtection="1">
      <alignment vertical="top"/>
    </xf>
    <xf numFmtId="1" fontId="15" fillId="6" borderId="13" xfId="8" applyNumberFormat="1" applyFont="1" applyFill="1" applyBorder="1" applyAlignment="1" applyProtection="1">
      <alignment vertical="top" wrapText="1"/>
    </xf>
    <xf numFmtId="49" fontId="16" fillId="6" borderId="13" xfId="8" applyNumberFormat="1" applyFont="1" applyFill="1" applyBorder="1" applyAlignment="1" applyProtection="1">
      <alignment vertical="top"/>
    </xf>
    <xf numFmtId="1" fontId="31" fillId="6" borderId="13" xfId="8" applyNumberFormat="1" applyFont="1" applyFill="1" applyBorder="1" applyAlignment="1" applyProtection="1">
      <alignment horizontal="right" vertical="top" wrapText="1"/>
    </xf>
    <xf numFmtId="168" fontId="5" fillId="0" borderId="25" xfId="8" applyNumberFormat="1" applyFont="1" applyBorder="1" applyAlignment="1" applyProtection="1">
      <alignment horizontal="right" vertical="top" wrapText="1"/>
    </xf>
    <xf numFmtId="0" fontId="16" fillId="6" borderId="13" xfId="8" applyFont="1" applyFill="1" applyBorder="1" applyAlignment="1" applyProtection="1">
      <alignment horizontal="left" vertical="top" indent="1"/>
    </xf>
    <xf numFmtId="1" fontId="16" fillId="6" borderId="13" xfId="0" applyNumberFormat="1" applyFont="1" applyFill="1" applyBorder="1" applyAlignment="1" applyProtection="1">
      <alignment vertical="top"/>
    </xf>
    <xf numFmtId="168" fontId="4" fillId="0" borderId="25" xfId="0" applyNumberFormat="1" applyFont="1" applyBorder="1" applyAlignment="1" applyProtection="1">
      <alignment vertical="top"/>
    </xf>
    <xf numFmtId="1" fontId="16" fillId="6" borderId="21" xfId="0" applyNumberFormat="1" applyFont="1" applyFill="1" applyBorder="1" applyAlignment="1" applyProtection="1">
      <alignment vertical="top"/>
    </xf>
    <xf numFmtId="168" fontId="4" fillId="0" borderId="26" xfId="0" applyNumberFormat="1" applyFont="1" applyBorder="1" applyAlignment="1" applyProtection="1">
      <alignment vertical="top"/>
    </xf>
    <xf numFmtId="49" fontId="35" fillId="6" borderId="22" xfId="8" applyNumberFormat="1" applyFont="1" applyFill="1" applyBorder="1" applyAlignment="1" applyProtection="1">
      <alignment vertical="center" wrapText="1"/>
    </xf>
    <xf numFmtId="0" fontId="7" fillId="0" borderId="0" xfId="8" applyNumberFormat="1" applyFont="1" applyAlignment="1" applyProtection="1">
      <alignment horizontal="left" vertical="top"/>
      <protection locked="0"/>
    </xf>
    <xf numFmtId="4" fontId="4" fillId="0" borderId="0" xfId="5" applyNumberFormat="1" applyFont="1" applyAlignment="1">
      <alignment horizontal="left" vertical="center" wrapText="1"/>
    </xf>
    <xf numFmtId="4" fontId="3" fillId="0" borderId="0" xfId="5" applyNumberFormat="1" applyFont="1" applyAlignment="1">
      <alignment horizontal="centerContinuous" vertical="center" wrapText="1"/>
    </xf>
    <xf numFmtId="4" fontId="3" fillId="0" borderId="0" xfId="5" applyNumberFormat="1" applyFont="1" applyAlignment="1">
      <alignment horizontal="center" vertical="center" wrapText="1"/>
    </xf>
    <xf numFmtId="4" fontId="4" fillId="0" borderId="0" xfId="6" applyNumberFormat="1" applyFont="1" applyAlignment="1">
      <alignment horizontal="center"/>
    </xf>
    <xf numFmtId="4" fontId="4" fillId="0" borderId="0" xfId="6" applyNumberFormat="1" applyFont="1" applyBorder="1" applyAlignment="1">
      <alignment vertical="justify"/>
    </xf>
    <xf numFmtId="4" fontId="3" fillId="0" borderId="1" xfId="5" applyNumberFormat="1" applyFont="1" applyBorder="1" applyAlignment="1">
      <alignment horizontal="center" vertical="center" wrapText="1"/>
    </xf>
    <xf numFmtId="4" fontId="4" fillId="0" borderId="1" xfId="5" applyNumberFormat="1" applyFont="1" applyBorder="1" applyAlignment="1">
      <alignment horizontal="right" vertical="center" wrapText="1"/>
    </xf>
    <xf numFmtId="4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5" applyNumberFormat="1" applyFont="1" applyBorder="1" applyAlignment="1">
      <alignment horizontal="right" vertical="center" wrapText="1"/>
    </xf>
    <xf numFmtId="4" fontId="4" fillId="0" borderId="0" xfId="5" applyNumberFormat="1" applyFont="1"/>
    <xf numFmtId="4" fontId="8" fillId="0" borderId="0" xfId="10" applyNumberFormat="1" applyFont="1" applyBorder="1" applyAlignment="1" applyProtection="1">
      <alignment horizontal="right" vertical="center" wrapText="1"/>
      <protection locked="0"/>
    </xf>
    <xf numFmtId="4" fontId="9" fillId="0" borderId="0" xfId="10" applyNumberFormat="1" applyFont="1" applyBorder="1" applyProtection="1">
      <protection locked="0"/>
    </xf>
    <xf numFmtId="4" fontId="4" fillId="0" borderId="0" xfId="7" applyNumberFormat="1" applyFont="1"/>
    <xf numFmtId="168" fontId="16" fillId="6" borderId="13" xfId="0" applyNumberFormat="1" applyFont="1" applyFill="1" applyBorder="1" applyAlignment="1" applyProtection="1">
      <alignment vertical="top"/>
    </xf>
    <xf numFmtId="1" fontId="8" fillId="0" borderId="1" xfId="10" applyNumberFormat="1" applyFont="1" applyBorder="1" applyProtection="1"/>
    <xf numFmtId="168" fontId="9" fillId="0" borderId="0" xfId="7" applyNumberFormat="1" applyFont="1" applyProtection="1">
      <protection locked="0"/>
    </xf>
    <xf numFmtId="164" fontId="9" fillId="0" borderId="0" xfId="9" applyNumberFormat="1" applyFont="1" applyFill="1" applyBorder="1" applyAlignment="1" applyProtection="1">
      <alignment wrapText="1"/>
    </xf>
    <xf numFmtId="164" fontId="8" fillId="0" borderId="0" xfId="10" applyNumberFormat="1" applyFont="1" applyBorder="1" applyAlignment="1" applyProtection="1">
      <alignment horizontal="right" vertical="center" wrapText="1"/>
      <protection locked="0"/>
    </xf>
    <xf numFmtId="164" fontId="8" fillId="0" borderId="0" xfId="8" applyNumberFormat="1" applyFont="1" applyFill="1" applyAlignment="1" applyProtection="1">
      <alignment horizontal="right" vertical="top" wrapText="1"/>
      <protection locked="0"/>
    </xf>
    <xf numFmtId="165" fontId="9" fillId="0" borderId="0" xfId="11" applyNumberFormat="1" applyFont="1" applyProtection="1">
      <protection locked="0"/>
    </xf>
    <xf numFmtId="165" fontId="9" fillId="0" borderId="0" xfId="11" applyNumberFormat="1" applyFont="1" applyBorder="1" applyProtection="1">
      <protection locked="0"/>
    </xf>
    <xf numFmtId="164" fontId="9" fillId="0" borderId="0" xfId="11" applyNumberFormat="1" applyFont="1" applyProtection="1">
      <protection locked="0"/>
    </xf>
    <xf numFmtId="164" fontId="9" fillId="0" borderId="0" xfId="11" applyNumberFormat="1" applyFont="1" applyBorder="1" applyProtection="1">
      <protection locked="0"/>
    </xf>
    <xf numFmtId="168" fontId="4" fillId="0" borderId="0" xfId="8" applyNumberFormat="1" applyFont="1" applyAlignment="1">
      <alignment vertical="top"/>
    </xf>
    <xf numFmtId="3" fontId="9" fillId="0" borderId="0" xfId="9" applyNumberFormat="1" applyFont="1" applyFill="1" applyAlignment="1" applyProtection="1">
      <alignment wrapText="1"/>
    </xf>
    <xf numFmtId="4" fontId="4" fillId="0" borderId="0" xfId="8" applyNumberFormat="1" applyFont="1" applyAlignment="1" applyProtection="1">
      <alignment vertical="top"/>
    </xf>
    <xf numFmtId="1" fontId="36" fillId="4" borderId="1" xfId="9" applyNumberFormat="1" applyFont="1" applyFill="1" applyBorder="1" applyAlignment="1" applyProtection="1">
      <alignment wrapText="1"/>
      <protection locked="0"/>
    </xf>
    <xf numFmtId="0" fontId="4" fillId="0" borderId="0" xfId="10" applyFont="1" applyAlignment="1" applyProtection="1">
      <alignment horizontal="left" wrapText="1"/>
    </xf>
    <xf numFmtId="0" fontId="23" fillId="0" borderId="27" xfId="10" applyFont="1" applyBorder="1" applyAlignment="1" applyProtection="1">
      <alignment horizontal="left" wrapText="1"/>
    </xf>
    <xf numFmtId="0" fontId="8" fillId="0" borderId="0" xfId="8" applyFont="1" applyBorder="1" applyAlignment="1" applyProtection="1">
      <alignment horizontal="left" vertical="top" wrapText="1"/>
    </xf>
    <xf numFmtId="166" fontId="9" fillId="0" borderId="28" xfId="8" applyNumberFormat="1" applyFont="1" applyBorder="1" applyAlignment="1" applyProtection="1">
      <alignment horizontal="left" vertical="top" wrapText="1"/>
    </xf>
    <xf numFmtId="0" fontId="8" fillId="0" borderId="0" xfId="11" applyFont="1" applyAlignment="1">
      <alignment horizontal="center" wrapText="1"/>
    </xf>
    <xf numFmtId="0" fontId="8" fillId="0" borderId="0" xfId="11" applyFont="1" applyBorder="1" applyAlignment="1" applyProtection="1">
      <alignment horizontal="left"/>
      <protection locked="0"/>
    </xf>
    <xf numFmtId="0" fontId="8" fillId="0" borderId="0" xfId="8" applyNumberFormat="1" applyFont="1" applyBorder="1" applyAlignment="1" applyProtection="1">
      <alignment horizontal="left" vertical="top" wrapText="1"/>
    </xf>
    <xf numFmtId="0" fontId="26" fillId="0" borderId="0" xfId="11" applyFont="1" applyBorder="1" applyAlignment="1" applyProtection="1">
      <alignment horizontal="left" vertical="center" wrapText="1"/>
      <protection locked="0"/>
    </xf>
    <xf numFmtId="0" fontId="7" fillId="0" borderId="0" xfId="11" applyFont="1" applyAlignment="1" applyProtection="1">
      <alignment horizontal="left"/>
    </xf>
    <xf numFmtId="0" fontId="7" fillId="0" borderId="0" xfId="11" applyFont="1" applyAlignment="1" applyProtection="1">
      <alignment horizontal="right"/>
    </xf>
    <xf numFmtId="167" fontId="8" fillId="0" borderId="28" xfId="8" applyNumberFormat="1" applyFont="1" applyBorder="1" applyAlignment="1" applyProtection="1">
      <alignment horizontal="left" vertical="top" wrapText="1"/>
    </xf>
    <xf numFmtId="0" fontId="8" fillId="0" borderId="2" xfId="6" applyFont="1" applyBorder="1" applyAlignment="1" applyProtection="1">
      <alignment horizontal="center" vertical="center" wrapText="1"/>
    </xf>
    <xf numFmtId="0" fontId="8" fillId="0" borderId="3" xfId="6" applyFont="1" applyBorder="1" applyAlignment="1" applyProtection="1">
      <alignment horizontal="center" vertical="center" wrapText="1"/>
    </xf>
    <xf numFmtId="0" fontId="3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0" fontId="8" fillId="0" borderId="0" xfId="6" applyFont="1" applyAlignment="1" applyProtection="1">
      <alignment horizontal="left"/>
    </xf>
    <xf numFmtId="167" fontId="8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Border="1" applyAlignment="1" applyProtection="1">
      <alignment horizontal="right" vertical="justify" wrapText="1"/>
    </xf>
    <xf numFmtId="0" fontId="8" fillId="0" borderId="8" xfId="6" applyFont="1" applyBorder="1" applyAlignment="1" applyProtection="1">
      <alignment horizontal="center" vertical="center" wrapText="1"/>
    </xf>
    <xf numFmtId="0" fontId="8" fillId="0" borderId="11" xfId="6" applyFont="1" applyBorder="1" applyAlignment="1" applyProtection="1">
      <alignment horizontal="center" vertical="center" wrapText="1"/>
    </xf>
    <xf numFmtId="0" fontId="8" fillId="0" borderId="9" xfId="6" applyFont="1" applyBorder="1" applyAlignment="1" applyProtection="1">
      <alignment horizontal="center" vertical="center" wrapText="1"/>
    </xf>
    <xf numFmtId="0" fontId="8" fillId="0" borderId="12" xfId="6" applyFont="1" applyBorder="1" applyAlignment="1" applyProtection="1">
      <alignment horizontal="center" vertical="center" wrapText="1"/>
    </xf>
    <xf numFmtId="49" fontId="25" fillId="0" borderId="2" xfId="6" applyNumberFormat="1" applyFont="1" applyBorder="1" applyAlignment="1" applyProtection="1">
      <alignment horizontal="center" vertical="center" wrapText="1"/>
    </xf>
    <xf numFmtId="49" fontId="25" fillId="0" borderId="3" xfId="6" applyNumberFormat="1" applyFont="1" applyBorder="1" applyAlignment="1" applyProtection="1">
      <alignment horizontal="center" vertical="center" wrapText="1"/>
    </xf>
    <xf numFmtId="49" fontId="23" fillId="0" borderId="0" xfId="3" applyNumberFormat="1" applyFont="1" applyBorder="1" applyAlignment="1" applyProtection="1">
      <alignment horizontal="left" vertical="center" wrapText="1"/>
    </xf>
    <xf numFmtId="49" fontId="8" fillId="0" borderId="0" xfId="3" applyNumberFormat="1" applyFont="1" applyAlignment="1" applyProtection="1">
      <alignment horizontal="center" vertical="center" wrapText="1"/>
    </xf>
    <xf numFmtId="167" fontId="8" fillId="0" borderId="0" xfId="6" applyNumberFormat="1" applyFont="1" applyBorder="1" applyAlignment="1" applyProtection="1">
      <alignment horizontal="center" vertical="justify" wrapText="1"/>
    </xf>
    <xf numFmtId="167" fontId="4" fillId="0" borderId="0" xfId="0" applyNumberFormat="1" applyFont="1" applyAlignment="1" applyProtection="1"/>
    <xf numFmtId="0" fontId="10" fillId="0" borderId="0" xfId="3" applyFont="1" applyBorder="1" applyAlignment="1" applyProtection="1">
      <alignment horizontal="left" vertical="center" wrapText="1"/>
      <protection locked="0"/>
    </xf>
    <xf numFmtId="1" fontId="8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7" fillId="0" borderId="0" xfId="6" applyFont="1" applyAlignment="1" applyProtection="1">
      <alignment horizontal="right"/>
    </xf>
    <xf numFmtId="0" fontId="8" fillId="0" borderId="2" xfId="4" applyFont="1" applyBorder="1" applyAlignment="1" applyProtection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8" fillId="0" borderId="0" xfId="6" applyNumberFormat="1" applyFont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7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167" fontId="8" fillId="0" borderId="0" xfId="6" applyNumberFormat="1" applyFont="1" applyBorder="1" applyAlignment="1" applyProtection="1">
      <alignment horizontal="left" vertical="justify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7" fontId="3" fillId="0" borderId="0" xfId="6" applyNumberFormat="1" applyFont="1" applyAlignment="1" applyProtection="1">
      <alignment horizontal="left" vertical="justify"/>
      <protection locked="0"/>
    </xf>
    <xf numFmtId="3" fontId="4" fillId="0" borderId="0" xfId="5" applyNumberFormat="1" applyFont="1" applyAlignment="1" applyProtection="1">
      <alignment horizontal="left"/>
      <protection locked="0"/>
    </xf>
  </cellXfs>
  <cellStyles count="12">
    <cellStyle name="Currency" xfId="1" builtinId="4"/>
    <cellStyle name="Euro" xfId="2" xr:uid="{00000000-0005-0000-0000-000001000000}"/>
    <cellStyle name="Normal" xfId="0" builtinId="0"/>
    <cellStyle name="Normal_El. 7.3" xfId="3" xr:uid="{00000000-0005-0000-0000-000003000000}"/>
    <cellStyle name="Normal_El. 7.4" xfId="4" xr:uid="{00000000-0005-0000-0000-000004000000}"/>
    <cellStyle name="Normal_El. 7.5" xfId="5" xr:uid="{00000000-0005-0000-0000-000005000000}"/>
    <cellStyle name="Normal_El.7.2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82"/>
  <sheetViews>
    <sheetView topLeftCell="A39" workbookViewId="0">
      <selection activeCell="G95" sqref="G95"/>
    </sheetView>
  </sheetViews>
  <sheetFormatPr defaultColWidth="9.33203125" defaultRowHeight="13.2"/>
  <cols>
    <col min="1" max="1" width="53.109375" style="101" customWidth="1"/>
    <col min="2" max="2" width="6.44140625" style="377" bestFit="1" customWidth="1"/>
    <col min="3" max="4" width="11" style="404" customWidth="1"/>
    <col min="5" max="5" width="53.109375" style="101" customWidth="1"/>
    <col min="6" max="6" width="6.88671875" style="380" customWidth="1"/>
    <col min="7" max="8" width="11" style="404" customWidth="1"/>
    <col min="9" max="9" width="3.44140625" style="98" customWidth="1"/>
    <col min="10" max="16384" width="9.33203125" style="98"/>
  </cols>
  <sheetData>
    <row r="1" spans="1:18" ht="13.8">
      <c r="A1" s="485" t="s">
        <v>879</v>
      </c>
      <c r="B1" s="486"/>
      <c r="C1" s="487"/>
      <c r="D1" s="487"/>
      <c r="E1" s="488"/>
      <c r="F1" s="486"/>
      <c r="G1" s="487"/>
      <c r="H1" s="487"/>
    </row>
    <row r="2" spans="1:18" ht="13.8">
      <c r="A2" s="99" t="s">
        <v>0</v>
      </c>
      <c r="B2" s="364"/>
      <c r="C2" s="392"/>
      <c r="D2" s="392"/>
      <c r="E2" s="235" t="s">
        <v>848</v>
      </c>
      <c r="F2" s="378" t="s">
        <v>1</v>
      </c>
      <c r="G2" s="406"/>
      <c r="H2" s="641">
        <v>121619055</v>
      </c>
    </row>
    <row r="3" spans="1:18" ht="13.8">
      <c r="A3" s="99" t="s">
        <v>846</v>
      </c>
      <c r="B3" s="365"/>
      <c r="C3" s="393"/>
      <c r="D3" s="393"/>
      <c r="E3" s="274" t="s">
        <v>847</v>
      </c>
      <c r="F3" s="379" t="s">
        <v>2</v>
      </c>
      <c r="G3" s="536"/>
      <c r="H3" s="407">
        <v>61</v>
      </c>
    </row>
    <row r="4" spans="1:18" ht="13.8">
      <c r="A4" s="99" t="s">
        <v>3</v>
      </c>
      <c r="B4" s="364"/>
      <c r="C4" s="392"/>
      <c r="D4" s="392"/>
      <c r="E4" s="275" t="s">
        <v>914</v>
      </c>
      <c r="G4" s="408"/>
      <c r="H4" s="483" t="s">
        <v>4</v>
      </c>
    </row>
    <row r="5" spans="1:18" ht="14.4" thickBot="1">
      <c r="A5" s="99"/>
      <c r="B5" s="366"/>
      <c r="C5" s="394"/>
      <c r="D5" s="394"/>
      <c r="E5" s="123"/>
      <c r="G5" s="408"/>
      <c r="H5" s="408"/>
    </row>
    <row r="6" spans="1:18" ht="26.4">
      <c r="A6" s="342" t="s">
        <v>5</v>
      </c>
      <c r="B6" s="367" t="s">
        <v>6</v>
      </c>
      <c r="C6" s="395" t="s">
        <v>7</v>
      </c>
      <c r="D6" s="605" t="s">
        <v>10</v>
      </c>
      <c r="E6" s="607" t="s">
        <v>8</v>
      </c>
      <c r="F6" s="367" t="s">
        <v>6</v>
      </c>
      <c r="G6" s="395" t="s">
        <v>9</v>
      </c>
      <c r="H6" s="608" t="s">
        <v>10</v>
      </c>
    </row>
    <row r="7" spans="1:18" s="341" customFormat="1" ht="10.199999999999999">
      <c r="A7" s="344" t="s">
        <v>11</v>
      </c>
      <c r="B7" s="368" t="s">
        <v>12</v>
      </c>
      <c r="C7" s="396">
        <v>1</v>
      </c>
      <c r="D7" s="606">
        <v>2</v>
      </c>
      <c r="E7" s="609" t="s">
        <v>11</v>
      </c>
      <c r="F7" s="368" t="s">
        <v>12</v>
      </c>
      <c r="G7" s="396">
        <v>1</v>
      </c>
      <c r="H7" s="610">
        <v>2</v>
      </c>
    </row>
    <row r="8" spans="1:18">
      <c r="A8" s="231" t="s">
        <v>13</v>
      </c>
      <c r="B8" s="369"/>
      <c r="C8" s="397"/>
      <c r="D8" s="398"/>
      <c r="E8" s="611" t="s">
        <v>14</v>
      </c>
      <c r="F8" s="381"/>
      <c r="G8" s="409"/>
      <c r="H8" s="612"/>
    </row>
    <row r="9" spans="1:18">
      <c r="A9" s="232" t="s">
        <v>15</v>
      </c>
      <c r="B9" s="370"/>
      <c r="C9" s="397"/>
      <c r="D9" s="398"/>
      <c r="E9" s="232" t="s">
        <v>16</v>
      </c>
      <c r="F9" s="382"/>
      <c r="G9" s="409"/>
      <c r="H9" s="612"/>
    </row>
    <row r="10" spans="1:18">
      <c r="A10" s="124" t="s">
        <v>17</v>
      </c>
      <c r="B10" s="371" t="s">
        <v>18</v>
      </c>
      <c r="C10" s="399"/>
      <c r="D10" s="399"/>
      <c r="E10" s="124" t="s">
        <v>19</v>
      </c>
      <c r="F10" s="383" t="s">
        <v>20</v>
      </c>
      <c r="G10" s="613">
        <f>G11</f>
        <v>15707</v>
      </c>
      <c r="H10" s="613">
        <v>15552</v>
      </c>
    </row>
    <row r="11" spans="1:18">
      <c r="A11" s="124" t="s">
        <v>21</v>
      </c>
      <c r="B11" s="371" t="s">
        <v>22</v>
      </c>
      <c r="C11" s="399"/>
      <c r="D11" s="399"/>
      <c r="E11" s="124" t="s">
        <v>23</v>
      </c>
      <c r="F11" s="383" t="s">
        <v>24</v>
      </c>
      <c r="G11" s="613">
        <v>15707</v>
      </c>
      <c r="H11" s="613">
        <v>15552</v>
      </c>
    </row>
    <row r="12" spans="1:18">
      <c r="A12" s="124" t="s">
        <v>25</v>
      </c>
      <c r="B12" s="371" t="s">
        <v>26</v>
      </c>
      <c r="C12" s="399"/>
      <c r="D12" s="399"/>
      <c r="E12" s="124" t="s">
        <v>27</v>
      </c>
      <c r="F12" s="383" t="s">
        <v>28</v>
      </c>
      <c r="G12" s="411"/>
      <c r="H12" s="614"/>
    </row>
    <row r="13" spans="1:18">
      <c r="A13" s="124" t="s">
        <v>29</v>
      </c>
      <c r="B13" s="371" t="s">
        <v>30</v>
      </c>
      <c r="C13" s="399"/>
      <c r="D13" s="399"/>
      <c r="E13" s="615" t="s">
        <v>31</v>
      </c>
      <c r="F13" s="383" t="s">
        <v>32</v>
      </c>
      <c r="G13" s="412"/>
      <c r="H13" s="616"/>
    </row>
    <row r="14" spans="1:18">
      <c r="A14" s="124" t="s">
        <v>33</v>
      </c>
      <c r="B14" s="371" t="s">
        <v>34</v>
      </c>
      <c r="C14" s="399"/>
      <c r="D14" s="399"/>
      <c r="E14" s="615" t="s">
        <v>35</v>
      </c>
      <c r="F14" s="383" t="s">
        <v>36</v>
      </c>
      <c r="G14" s="412"/>
      <c r="H14" s="616"/>
    </row>
    <row r="15" spans="1:18">
      <c r="A15" s="124" t="s">
        <v>37</v>
      </c>
      <c r="B15" s="372" t="s">
        <v>38</v>
      </c>
      <c r="C15" s="399"/>
      <c r="D15" s="399"/>
      <c r="E15" s="615" t="s">
        <v>39</v>
      </c>
      <c r="F15" s="383" t="s">
        <v>40</v>
      </c>
      <c r="G15" s="412"/>
      <c r="H15" s="616"/>
    </row>
    <row r="16" spans="1:18" ht="26.4">
      <c r="A16" s="124" t="s">
        <v>41</v>
      </c>
      <c r="B16" s="371" t="s">
        <v>42</v>
      </c>
      <c r="C16" s="399"/>
      <c r="D16" s="399"/>
      <c r="E16" s="617" t="s">
        <v>43</v>
      </c>
      <c r="F16" s="384" t="s">
        <v>44</v>
      </c>
      <c r="G16" s="427">
        <f>G10+G13+G14+G15</f>
        <v>15707</v>
      </c>
      <c r="H16" s="427">
        <f>H10+H13+H14+H15</f>
        <v>15552</v>
      </c>
      <c r="I16" s="125"/>
      <c r="J16" s="667"/>
      <c r="K16" s="125"/>
      <c r="L16" s="125"/>
      <c r="M16" s="125"/>
      <c r="N16" s="125"/>
      <c r="O16" s="125"/>
      <c r="P16" s="125"/>
      <c r="Q16" s="125"/>
      <c r="R16" s="125"/>
    </row>
    <row r="17" spans="1:18">
      <c r="A17" s="124" t="s">
        <v>45</v>
      </c>
      <c r="B17" s="371" t="s">
        <v>46</v>
      </c>
      <c r="C17" s="399">
        <v>10</v>
      </c>
      <c r="D17" s="399">
        <v>10</v>
      </c>
      <c r="E17" s="232" t="s">
        <v>47</v>
      </c>
      <c r="F17" s="384"/>
      <c r="G17" s="413"/>
      <c r="H17" s="619"/>
    </row>
    <row r="18" spans="1:18" ht="13.8">
      <c r="A18" s="420" t="s">
        <v>48</v>
      </c>
      <c r="B18" s="373" t="s">
        <v>49</v>
      </c>
      <c r="C18" s="419">
        <f>SUM(C10:C17)</f>
        <v>10</v>
      </c>
      <c r="D18" s="419">
        <f>SUM(D10:D17)</f>
        <v>10</v>
      </c>
      <c r="E18" s="124" t="s">
        <v>50</v>
      </c>
      <c r="F18" s="383" t="s">
        <v>51</v>
      </c>
      <c r="G18" s="410">
        <f>261-4</f>
        <v>257</v>
      </c>
      <c r="H18" s="613"/>
      <c r="I18" s="125"/>
      <c r="J18" s="125"/>
      <c r="K18" s="125"/>
      <c r="L18" s="125"/>
      <c r="M18" s="125"/>
      <c r="N18" s="125"/>
      <c r="O18" s="125"/>
    </row>
    <row r="19" spans="1:18">
      <c r="A19" s="232" t="s">
        <v>52</v>
      </c>
      <c r="B19" s="373" t="s">
        <v>53</v>
      </c>
      <c r="C19" s="399"/>
      <c r="D19" s="399"/>
      <c r="E19" s="124" t="s">
        <v>54</v>
      </c>
      <c r="F19" s="383" t="s">
        <v>55</v>
      </c>
      <c r="G19" s="414"/>
      <c r="H19" s="620"/>
    </row>
    <row r="20" spans="1:18">
      <c r="A20" s="232" t="s">
        <v>56</v>
      </c>
      <c r="B20" s="374" t="s">
        <v>57</v>
      </c>
      <c r="C20" s="399"/>
      <c r="D20" s="399"/>
      <c r="E20" s="621" t="s">
        <v>58</v>
      </c>
      <c r="F20" s="383" t="s">
        <v>59</v>
      </c>
      <c r="G20" s="415">
        <f>SUM(G21:G23)</f>
        <v>1213</v>
      </c>
      <c r="H20" s="415">
        <f>SUM(H21:H23)</f>
        <v>1213</v>
      </c>
      <c r="I20" s="125"/>
      <c r="J20" s="125"/>
      <c r="K20" s="125"/>
      <c r="L20" s="125"/>
      <c r="M20" s="126"/>
      <c r="N20" s="125"/>
      <c r="O20" s="125"/>
      <c r="P20" s="125"/>
      <c r="Q20" s="125"/>
      <c r="R20" s="125"/>
    </row>
    <row r="21" spans="1:18">
      <c r="A21" s="232" t="s">
        <v>60</v>
      </c>
      <c r="B21" s="371"/>
      <c r="C21" s="397"/>
      <c r="D21" s="398"/>
      <c r="E21" s="622" t="s">
        <v>61</v>
      </c>
      <c r="F21" s="383" t="s">
        <v>62</v>
      </c>
      <c r="G21" s="603">
        <v>1213</v>
      </c>
      <c r="H21" s="623">
        <v>1213</v>
      </c>
    </row>
    <row r="22" spans="1:18">
      <c r="A22" s="124" t="s">
        <v>63</v>
      </c>
      <c r="B22" s="371" t="s">
        <v>64</v>
      </c>
      <c r="C22" s="399"/>
      <c r="D22" s="399"/>
      <c r="E22" s="624" t="s">
        <v>65</v>
      </c>
      <c r="F22" s="383" t="s">
        <v>66</v>
      </c>
      <c r="G22" s="603"/>
      <c r="H22" s="623"/>
      <c r="M22" s="100"/>
    </row>
    <row r="23" spans="1:18">
      <c r="A23" s="124" t="s">
        <v>67</v>
      </c>
      <c r="B23" s="371" t="s">
        <v>68</v>
      </c>
      <c r="C23" s="399"/>
      <c r="D23" s="399"/>
      <c r="E23" s="625" t="s">
        <v>69</v>
      </c>
      <c r="F23" s="383" t="s">
        <v>70</v>
      </c>
      <c r="G23" s="603"/>
      <c r="H23" s="623"/>
    </row>
    <row r="24" spans="1:18" ht="13.8">
      <c r="A24" s="124" t="s">
        <v>71</v>
      </c>
      <c r="B24" s="371" t="s">
        <v>72</v>
      </c>
      <c r="C24" s="399"/>
      <c r="D24" s="399"/>
      <c r="E24" s="626" t="s">
        <v>73</v>
      </c>
      <c r="F24" s="384" t="s">
        <v>74</v>
      </c>
      <c r="G24" s="427">
        <f>G18+G19+G20</f>
        <v>1470</v>
      </c>
      <c r="H24" s="427">
        <f>H18+H19+H20</f>
        <v>1213</v>
      </c>
      <c r="I24" s="125"/>
      <c r="J24" s="125"/>
      <c r="K24" s="125"/>
      <c r="L24" s="125"/>
      <c r="M24" s="126"/>
      <c r="N24" s="125"/>
      <c r="O24" s="125"/>
      <c r="P24" s="125"/>
      <c r="Q24" s="125"/>
      <c r="R24" s="125"/>
    </row>
    <row r="25" spans="1:18">
      <c r="A25" s="124" t="s">
        <v>75</v>
      </c>
      <c r="B25" s="371" t="s">
        <v>76</v>
      </c>
      <c r="C25" s="399"/>
      <c r="D25" s="399"/>
      <c r="E25" s="232" t="s">
        <v>77</v>
      </c>
      <c r="F25" s="384"/>
      <c r="G25" s="413"/>
      <c r="H25" s="619"/>
    </row>
    <row r="26" spans="1:18" ht="13.8">
      <c r="A26" s="421" t="s">
        <v>78</v>
      </c>
      <c r="B26" s="374" t="s">
        <v>79</v>
      </c>
      <c r="C26" s="419">
        <f>SUM(C22:C25)</f>
        <v>0</v>
      </c>
      <c r="D26" s="419">
        <f>SUM(D22:D25)</f>
        <v>0</v>
      </c>
      <c r="E26" s="627" t="s">
        <v>80</v>
      </c>
      <c r="F26" s="383" t="s">
        <v>81</v>
      </c>
      <c r="G26" s="397">
        <f>SUM(G27:G29)</f>
        <v>6152</v>
      </c>
      <c r="H26" s="397">
        <f>SUM(H27:H29)</f>
        <v>5257</v>
      </c>
      <c r="I26" s="125"/>
      <c r="J26" s="125"/>
      <c r="K26" s="125"/>
      <c r="L26" s="125"/>
      <c r="M26" s="126"/>
      <c r="N26" s="125"/>
      <c r="O26" s="125"/>
      <c r="P26" s="125"/>
      <c r="Q26" s="125"/>
      <c r="R26" s="125"/>
    </row>
    <row r="27" spans="1:18">
      <c r="A27" s="124"/>
      <c r="B27" s="371"/>
      <c r="C27" s="397"/>
      <c r="D27" s="398"/>
      <c r="E27" s="124" t="s">
        <v>82</v>
      </c>
      <c r="F27" s="383" t="s">
        <v>83</v>
      </c>
      <c r="G27" s="410">
        <v>6162</v>
      </c>
      <c r="H27" s="613">
        <v>5267</v>
      </c>
      <c r="J27" s="665"/>
    </row>
    <row r="28" spans="1:18">
      <c r="A28" s="232" t="s">
        <v>84</v>
      </c>
      <c r="B28" s="371"/>
      <c r="C28" s="397"/>
      <c r="D28" s="398"/>
      <c r="E28" s="621" t="s">
        <v>85</v>
      </c>
      <c r="F28" s="383" t="s">
        <v>86</v>
      </c>
      <c r="G28" s="412">
        <v>-10</v>
      </c>
      <c r="H28" s="616">
        <v>-10</v>
      </c>
      <c r="J28" s="665"/>
      <c r="M28" s="100"/>
    </row>
    <row r="29" spans="1:18">
      <c r="A29" s="124" t="s">
        <v>87</v>
      </c>
      <c r="B29" s="371" t="s">
        <v>88</v>
      </c>
      <c r="C29" s="399"/>
      <c r="D29" s="399"/>
      <c r="E29" s="124" t="s">
        <v>89</v>
      </c>
      <c r="F29" s="383" t="s">
        <v>90</v>
      </c>
      <c r="G29" s="414"/>
      <c r="H29" s="620"/>
    </row>
    <row r="30" spans="1:18">
      <c r="A30" s="124" t="s">
        <v>91</v>
      </c>
      <c r="B30" s="371" t="s">
        <v>92</v>
      </c>
      <c r="C30" s="400"/>
      <c r="D30" s="400"/>
      <c r="E30" s="627" t="s">
        <v>93</v>
      </c>
      <c r="F30" s="383" t="s">
        <v>94</v>
      </c>
      <c r="G30" s="410">
        <v>1909</v>
      </c>
      <c r="H30" s="613">
        <v>1877</v>
      </c>
      <c r="M30" s="100"/>
    </row>
    <row r="31" spans="1:18">
      <c r="A31" s="421" t="s">
        <v>95</v>
      </c>
      <c r="B31" s="374" t="s">
        <v>96</v>
      </c>
      <c r="C31" s="398">
        <f>C29+C30</f>
        <v>0</v>
      </c>
      <c r="D31" s="398">
        <f>D29+D30</f>
        <v>0</v>
      </c>
      <c r="E31" s="615" t="s">
        <v>97</v>
      </c>
      <c r="F31" s="383" t="s">
        <v>98</v>
      </c>
      <c r="G31" s="412"/>
      <c r="H31" s="616"/>
      <c r="I31" s="125"/>
      <c r="J31" s="125"/>
      <c r="K31" s="125"/>
      <c r="L31" s="125"/>
      <c r="M31" s="125"/>
      <c r="N31" s="125"/>
      <c r="O31" s="125"/>
    </row>
    <row r="32" spans="1:18" ht="13.8">
      <c r="A32" s="232" t="s">
        <v>99</v>
      </c>
      <c r="B32" s="372"/>
      <c r="C32" s="397"/>
      <c r="D32" s="398"/>
      <c r="E32" s="626" t="s">
        <v>100</v>
      </c>
      <c r="F32" s="384" t="s">
        <v>101</v>
      </c>
      <c r="G32" s="427">
        <f>G26+G30+G31</f>
        <v>8061</v>
      </c>
      <c r="H32" s="427">
        <f>H26+H30+H31</f>
        <v>7134</v>
      </c>
      <c r="I32" s="125"/>
      <c r="J32" s="125"/>
      <c r="K32" s="125"/>
      <c r="L32" s="125"/>
      <c r="M32" s="125"/>
      <c r="N32" s="125"/>
      <c r="O32" s="125"/>
      <c r="P32" s="125"/>
      <c r="Q32" s="125"/>
      <c r="R32" s="125"/>
    </row>
    <row r="33" spans="1:18">
      <c r="A33" s="124" t="s">
        <v>835</v>
      </c>
      <c r="B33" s="372" t="s">
        <v>102</v>
      </c>
      <c r="C33" s="398">
        <f>SUM(C34:C37)</f>
        <v>15871</v>
      </c>
      <c r="D33" s="398">
        <f>SUM(D34:D37)</f>
        <v>15871</v>
      </c>
      <c r="E33" s="124"/>
      <c r="F33" s="385"/>
      <c r="G33" s="413"/>
      <c r="H33" s="619"/>
      <c r="I33" s="125"/>
      <c r="J33" s="125"/>
      <c r="K33" s="125"/>
      <c r="L33" s="125"/>
      <c r="M33" s="125"/>
      <c r="N33" s="125"/>
    </row>
    <row r="34" spans="1:18">
      <c r="A34" s="484" t="s">
        <v>103</v>
      </c>
      <c r="B34" s="371" t="s">
        <v>104</v>
      </c>
      <c r="C34" s="399">
        <f>'справка №8'!C16</f>
        <v>3795</v>
      </c>
      <c r="D34" s="399">
        <f>C34</f>
        <v>3795</v>
      </c>
      <c r="E34" s="629"/>
      <c r="F34" s="386"/>
      <c r="G34" s="413"/>
      <c r="H34" s="619"/>
    </row>
    <row r="35" spans="1:18" ht="13.8">
      <c r="A35" s="484" t="s">
        <v>105</v>
      </c>
      <c r="B35" s="371" t="s">
        <v>106</v>
      </c>
      <c r="C35" s="399"/>
      <c r="D35" s="399"/>
      <c r="E35" s="420" t="s">
        <v>107</v>
      </c>
      <c r="F35" s="384" t="s">
        <v>108</v>
      </c>
      <c r="G35" s="427">
        <f>G24+G16+G32</f>
        <v>25238</v>
      </c>
      <c r="H35" s="427">
        <f>H24+H16+H32</f>
        <v>23899</v>
      </c>
      <c r="I35" s="125"/>
      <c r="J35" s="125"/>
      <c r="K35" s="125"/>
      <c r="L35" s="125"/>
      <c r="M35" s="125"/>
      <c r="N35" s="125"/>
      <c r="O35" s="125"/>
      <c r="P35" s="125"/>
      <c r="Q35" s="125"/>
      <c r="R35" s="125"/>
    </row>
    <row r="36" spans="1:18">
      <c r="A36" s="484" t="s">
        <v>109</v>
      </c>
      <c r="B36" s="371" t="s">
        <v>110</v>
      </c>
      <c r="C36" s="399">
        <f>'справка №8'!C28</f>
        <v>10524</v>
      </c>
      <c r="D36" s="399">
        <f>C36</f>
        <v>10524</v>
      </c>
      <c r="E36" s="124"/>
      <c r="F36" s="385"/>
      <c r="G36" s="413"/>
      <c r="H36" s="619"/>
      <c r="M36" s="100"/>
    </row>
    <row r="37" spans="1:18">
      <c r="A37" s="484" t="s">
        <v>111</v>
      </c>
      <c r="B37" s="371" t="s">
        <v>112</v>
      </c>
      <c r="C37" s="399">
        <f>'справка №8'!C34</f>
        <v>1552</v>
      </c>
      <c r="D37" s="399">
        <v>1552</v>
      </c>
      <c r="E37" s="630"/>
      <c r="F37" s="386"/>
      <c r="G37" s="413"/>
      <c r="H37" s="619"/>
    </row>
    <row r="38" spans="1:18">
      <c r="A38" s="124" t="s">
        <v>113</v>
      </c>
      <c r="B38" s="375" t="s">
        <v>114</v>
      </c>
      <c r="C38" s="401">
        <f>C39+C40+C42</f>
        <v>0</v>
      </c>
      <c r="D38" s="401">
        <f>D39+D40+D42</f>
        <v>0</v>
      </c>
      <c r="E38" s="631" t="s">
        <v>115</v>
      </c>
      <c r="F38" s="385" t="s">
        <v>116</v>
      </c>
      <c r="G38" s="414"/>
      <c r="H38" s="620"/>
      <c r="I38" s="125"/>
      <c r="J38" s="125"/>
      <c r="K38" s="125"/>
      <c r="L38" s="125"/>
      <c r="M38" s="126"/>
      <c r="N38" s="125"/>
      <c r="O38" s="125"/>
    </row>
    <row r="39" spans="1:18">
      <c r="A39" s="484" t="s">
        <v>117</v>
      </c>
      <c r="B39" s="375" t="s">
        <v>118</v>
      </c>
      <c r="C39" s="399"/>
      <c r="D39" s="399"/>
      <c r="E39" s="615"/>
      <c r="F39" s="385"/>
      <c r="G39" s="413"/>
      <c r="H39" s="619"/>
    </row>
    <row r="40" spans="1:18">
      <c r="A40" s="484" t="s">
        <v>119</v>
      </c>
      <c r="B40" s="375" t="s">
        <v>120</v>
      </c>
      <c r="C40" s="399"/>
      <c r="D40" s="399"/>
      <c r="E40" s="631" t="s">
        <v>121</v>
      </c>
      <c r="F40" s="386"/>
      <c r="G40" s="413"/>
      <c r="H40" s="619"/>
    </row>
    <row r="41" spans="1:18">
      <c r="A41" s="484" t="s">
        <v>122</v>
      </c>
      <c r="B41" s="375" t="s">
        <v>123</v>
      </c>
      <c r="C41" s="402"/>
      <c r="D41" s="402"/>
      <c r="E41" s="124" t="s">
        <v>124</v>
      </c>
      <c r="F41" s="386"/>
      <c r="G41" s="413"/>
      <c r="H41" s="619"/>
    </row>
    <row r="42" spans="1:18">
      <c r="A42" s="484" t="s">
        <v>125</v>
      </c>
      <c r="B42" s="375" t="s">
        <v>126</v>
      </c>
      <c r="C42" s="399"/>
      <c r="D42" s="399"/>
      <c r="E42" s="615" t="s">
        <v>127</v>
      </c>
      <c r="F42" s="383" t="s">
        <v>128</v>
      </c>
      <c r="G42" s="410"/>
      <c r="H42" s="613"/>
      <c r="M42" s="100"/>
    </row>
    <row r="43" spans="1:18">
      <c r="A43" s="124" t="s">
        <v>129</v>
      </c>
      <c r="B43" s="375" t="s">
        <v>130</v>
      </c>
      <c r="C43" s="399"/>
      <c r="D43" s="399"/>
      <c r="E43" s="632" t="s">
        <v>131</v>
      </c>
      <c r="F43" s="383" t="s">
        <v>132</v>
      </c>
      <c r="G43" s="410"/>
      <c r="H43" s="613"/>
    </row>
    <row r="44" spans="1:18" ht="13.8">
      <c r="A44" s="420" t="s">
        <v>133</v>
      </c>
      <c r="B44" s="373" t="s">
        <v>134</v>
      </c>
      <c r="C44" s="419">
        <f>C33+C38+C43</f>
        <v>15871</v>
      </c>
      <c r="D44" s="419">
        <f>D33+D38+D43</f>
        <v>15871</v>
      </c>
      <c r="E44" s="621" t="s">
        <v>135</v>
      </c>
      <c r="F44" s="383" t="s">
        <v>136</v>
      </c>
      <c r="G44" s="410"/>
      <c r="H44" s="613"/>
      <c r="I44" s="125"/>
      <c r="J44" s="125"/>
      <c r="K44" s="125"/>
      <c r="L44" s="125"/>
      <c r="M44" s="126"/>
      <c r="N44" s="125"/>
      <c r="O44" s="125"/>
    </row>
    <row r="45" spans="1:18">
      <c r="A45" s="232" t="s">
        <v>137</v>
      </c>
      <c r="B45" s="371"/>
      <c r="C45" s="397"/>
      <c r="D45" s="398"/>
      <c r="E45" s="124" t="s">
        <v>138</v>
      </c>
      <c r="F45" s="383" t="s">
        <v>139</v>
      </c>
      <c r="G45" s="410"/>
      <c r="H45" s="613"/>
    </row>
    <row r="46" spans="1:18">
      <c r="A46" s="124" t="s">
        <v>140</v>
      </c>
      <c r="B46" s="371" t="s">
        <v>141</v>
      </c>
      <c r="C46" s="399">
        <f>554-133-100-21</f>
        <v>300</v>
      </c>
      <c r="D46" s="399">
        <v>780</v>
      </c>
      <c r="E46" s="621" t="s">
        <v>142</v>
      </c>
      <c r="F46" s="383" t="s">
        <v>143</v>
      </c>
      <c r="G46" s="410"/>
      <c r="H46" s="613"/>
      <c r="M46" s="100"/>
    </row>
    <row r="47" spans="1:18">
      <c r="A47" s="124" t="s">
        <v>144</v>
      </c>
      <c r="B47" s="372" t="s">
        <v>145</v>
      </c>
      <c r="C47" s="399"/>
      <c r="D47" s="399"/>
      <c r="E47" s="124" t="s">
        <v>146</v>
      </c>
      <c r="F47" s="383" t="s">
        <v>147</v>
      </c>
      <c r="G47" s="410">
        <v>10</v>
      </c>
      <c r="H47" s="613"/>
    </row>
    <row r="48" spans="1:18" ht="13.8">
      <c r="A48" s="124" t="s">
        <v>148</v>
      </c>
      <c r="B48" s="371" t="s">
        <v>149</v>
      </c>
      <c r="C48" s="399"/>
      <c r="D48" s="399"/>
      <c r="E48" s="633" t="s">
        <v>48</v>
      </c>
      <c r="F48" s="384" t="s">
        <v>150</v>
      </c>
      <c r="G48" s="428">
        <f>SUM(G42:G47)</f>
        <v>10</v>
      </c>
      <c r="H48" s="634">
        <f>SUM(H42:H47)</f>
        <v>0</v>
      </c>
      <c r="I48" s="125"/>
      <c r="J48" s="125"/>
      <c r="K48" s="125"/>
      <c r="L48" s="125"/>
      <c r="M48" s="125"/>
      <c r="N48" s="125"/>
      <c r="O48" s="125"/>
      <c r="P48" s="125"/>
      <c r="Q48" s="125"/>
      <c r="R48" s="125"/>
    </row>
    <row r="49" spans="1:18">
      <c r="A49" s="124" t="s">
        <v>75</v>
      </c>
      <c r="B49" s="371" t="s">
        <v>151</v>
      </c>
      <c r="C49" s="399"/>
      <c r="D49" s="399"/>
      <c r="E49" s="124"/>
      <c r="F49" s="383"/>
      <c r="G49" s="397"/>
      <c r="H49" s="628"/>
    </row>
    <row r="50" spans="1:18" ht="13.8">
      <c r="A50" s="420" t="s">
        <v>152</v>
      </c>
      <c r="B50" s="373" t="s">
        <v>153</v>
      </c>
      <c r="C50" s="419">
        <f>SUM(C46:C49)</f>
        <v>300</v>
      </c>
      <c r="D50" s="419">
        <f>SUM(D46:D49)</f>
        <v>780</v>
      </c>
      <c r="E50" s="631" t="s">
        <v>154</v>
      </c>
      <c r="F50" s="384" t="s">
        <v>155</v>
      </c>
      <c r="G50" s="410"/>
      <c r="H50" s="613"/>
      <c r="I50" s="125"/>
      <c r="J50" s="125"/>
      <c r="K50" s="125"/>
      <c r="L50" s="125"/>
      <c r="M50" s="125"/>
      <c r="N50" s="125"/>
      <c r="O50" s="125"/>
    </row>
    <row r="51" spans="1:18">
      <c r="A51" s="124" t="s">
        <v>156</v>
      </c>
      <c r="B51" s="373"/>
      <c r="C51" s="397"/>
      <c r="D51" s="398"/>
      <c r="E51" s="232" t="s">
        <v>157</v>
      </c>
      <c r="F51" s="384" t="s">
        <v>158</v>
      </c>
      <c r="G51" s="410"/>
      <c r="H51" s="613"/>
    </row>
    <row r="52" spans="1:18">
      <c r="A52" s="232" t="s">
        <v>159</v>
      </c>
      <c r="B52" s="373" t="s">
        <v>160</v>
      </c>
      <c r="C52" s="399"/>
      <c r="D52" s="399"/>
      <c r="E52" s="232" t="s">
        <v>161</v>
      </c>
      <c r="F52" s="384" t="s">
        <v>162</v>
      </c>
      <c r="G52" s="410"/>
      <c r="H52" s="613"/>
    </row>
    <row r="53" spans="1:18">
      <c r="A53" s="124" t="s">
        <v>163</v>
      </c>
      <c r="B53" s="373" t="s">
        <v>164</v>
      </c>
      <c r="C53" s="399">
        <v>39</v>
      </c>
      <c r="D53" s="399">
        <v>39</v>
      </c>
      <c r="E53" s="232" t="s">
        <v>165</v>
      </c>
      <c r="F53" s="384" t="s">
        <v>166</v>
      </c>
      <c r="G53" s="410"/>
      <c r="H53" s="613"/>
    </row>
    <row r="54" spans="1:18" ht="13.8">
      <c r="A54" s="422" t="s">
        <v>167</v>
      </c>
      <c r="B54" s="374" t="s">
        <v>168</v>
      </c>
      <c r="C54" s="419">
        <f>C18+C19+C20+C26+C31+C44+C50+C52+C53</f>
        <v>16220</v>
      </c>
      <c r="D54" s="419">
        <f>D18+D19+D20+D26+D31+D44+D50+D52+D53</f>
        <v>16700</v>
      </c>
      <c r="E54" s="420" t="s">
        <v>169</v>
      </c>
      <c r="F54" s="384" t="s">
        <v>170</v>
      </c>
      <c r="G54" s="427">
        <f>G48+G50+G51+G52+G53</f>
        <v>10</v>
      </c>
      <c r="H54" s="618">
        <f>H48+H50+H51+H52+H53</f>
        <v>0</v>
      </c>
      <c r="I54" s="125"/>
      <c r="J54" s="125"/>
      <c r="K54" s="125"/>
      <c r="L54" s="125"/>
      <c r="M54" s="126"/>
      <c r="N54" s="125"/>
      <c r="O54" s="125"/>
      <c r="P54" s="125"/>
      <c r="Q54" s="125"/>
      <c r="R54" s="125"/>
    </row>
    <row r="55" spans="1:18">
      <c r="A55" s="232" t="s">
        <v>171</v>
      </c>
      <c r="B55" s="372"/>
      <c r="C55" s="397"/>
      <c r="D55" s="398"/>
      <c r="E55" s="124"/>
      <c r="F55" s="385"/>
      <c r="G55" s="397"/>
      <c r="H55" s="628"/>
    </row>
    <row r="56" spans="1:18">
      <c r="A56" s="124" t="s">
        <v>172</v>
      </c>
      <c r="B56" s="371"/>
      <c r="C56" s="397"/>
      <c r="D56" s="398"/>
      <c r="E56" s="232" t="s">
        <v>173</v>
      </c>
      <c r="F56" s="385"/>
      <c r="G56" s="397"/>
      <c r="H56" s="628"/>
      <c r="M56" s="100"/>
    </row>
    <row r="57" spans="1:18">
      <c r="A57" s="124" t="s">
        <v>174</v>
      </c>
      <c r="B57" s="371" t="s">
        <v>175</v>
      </c>
      <c r="C57" s="399"/>
      <c r="D57" s="399"/>
      <c r="E57" s="124" t="s">
        <v>124</v>
      </c>
      <c r="F57" s="383"/>
      <c r="G57" s="397"/>
      <c r="H57" s="628"/>
    </row>
    <row r="58" spans="1:18" ht="26.4">
      <c r="A58" s="124" t="s">
        <v>176</v>
      </c>
      <c r="B58" s="371" t="s">
        <v>177</v>
      </c>
      <c r="C58" s="399"/>
      <c r="D58" s="399"/>
      <c r="E58" s="621" t="s">
        <v>178</v>
      </c>
      <c r="F58" s="383" t="s">
        <v>179</v>
      </c>
      <c r="G58" s="410"/>
      <c r="H58" s="613"/>
      <c r="M58" s="100"/>
    </row>
    <row r="59" spans="1:18">
      <c r="A59" s="124" t="s">
        <v>180</v>
      </c>
      <c r="B59" s="371" t="s">
        <v>181</v>
      </c>
      <c r="C59" s="399"/>
      <c r="D59" s="399"/>
      <c r="E59" s="124" t="s">
        <v>182</v>
      </c>
      <c r="F59" s="383" t="s">
        <v>183</v>
      </c>
      <c r="G59" s="410"/>
      <c r="H59" s="613"/>
    </row>
    <row r="60" spans="1:18">
      <c r="A60" s="124" t="s">
        <v>184</v>
      </c>
      <c r="B60" s="372" t="s">
        <v>185</v>
      </c>
      <c r="C60" s="399"/>
      <c r="D60" s="399"/>
      <c r="E60" s="615" t="s">
        <v>186</v>
      </c>
      <c r="F60" s="383" t="s">
        <v>187</v>
      </c>
      <c r="G60" s="397">
        <f>SUM(G61:G67)</f>
        <v>46</v>
      </c>
      <c r="H60" s="628">
        <f>SUM(H61:H67)</f>
        <v>33</v>
      </c>
      <c r="I60" s="125"/>
      <c r="J60" s="125"/>
      <c r="K60" s="125"/>
      <c r="L60" s="125"/>
      <c r="M60" s="126"/>
      <c r="N60" s="125"/>
      <c r="O60" s="125"/>
      <c r="P60" s="125"/>
      <c r="Q60" s="125"/>
      <c r="R60" s="125"/>
    </row>
    <row r="61" spans="1:18">
      <c r="A61" s="124" t="s">
        <v>188</v>
      </c>
      <c r="B61" s="372" t="s">
        <v>189</v>
      </c>
      <c r="C61" s="399"/>
      <c r="D61" s="399"/>
      <c r="E61" s="635" t="s">
        <v>190</v>
      </c>
      <c r="F61" s="383" t="s">
        <v>191</v>
      </c>
      <c r="G61" s="410"/>
      <c r="H61" s="613"/>
    </row>
    <row r="62" spans="1:18">
      <c r="A62" s="124" t="s">
        <v>192</v>
      </c>
      <c r="B62" s="371" t="s">
        <v>193</v>
      </c>
      <c r="C62" s="399"/>
      <c r="D62" s="399"/>
      <c r="E62" s="484" t="s">
        <v>194</v>
      </c>
      <c r="F62" s="383" t="s">
        <v>195</v>
      </c>
      <c r="G62" s="410"/>
      <c r="H62" s="613"/>
      <c r="M62" s="100"/>
    </row>
    <row r="63" spans="1:18" ht="13.8">
      <c r="A63" s="420" t="s">
        <v>48</v>
      </c>
      <c r="B63" s="373" t="s">
        <v>196</v>
      </c>
      <c r="C63" s="419">
        <f>SUM(C57:C62)</f>
        <v>0</v>
      </c>
      <c r="D63" s="419">
        <f>SUM(D57:D62)</f>
        <v>0</v>
      </c>
      <c r="E63" s="484" t="s">
        <v>197</v>
      </c>
      <c r="F63" s="383" t="s">
        <v>198</v>
      </c>
      <c r="G63" s="410">
        <v>11</v>
      </c>
      <c r="H63" s="613">
        <v>4</v>
      </c>
      <c r="I63" s="125"/>
      <c r="J63" s="125"/>
      <c r="K63" s="125"/>
      <c r="L63" s="125"/>
      <c r="M63" s="125"/>
      <c r="N63" s="125"/>
      <c r="O63" s="125"/>
    </row>
    <row r="64" spans="1:18">
      <c r="A64" s="124"/>
      <c r="B64" s="373"/>
      <c r="C64" s="397"/>
      <c r="D64" s="398"/>
      <c r="E64" s="484" t="s">
        <v>199</v>
      </c>
      <c r="F64" s="383" t="s">
        <v>200</v>
      </c>
      <c r="G64" s="410"/>
      <c r="H64" s="613"/>
    </row>
    <row r="65" spans="1:18">
      <c r="A65" s="232" t="s">
        <v>201</v>
      </c>
      <c r="B65" s="371"/>
      <c r="C65" s="397"/>
      <c r="D65" s="398"/>
      <c r="E65" s="484" t="s">
        <v>202</v>
      </c>
      <c r="F65" s="383" t="s">
        <v>203</v>
      </c>
      <c r="G65" s="410">
        <v>15</v>
      </c>
      <c r="H65" s="613">
        <v>13</v>
      </c>
    </row>
    <row r="66" spans="1:18">
      <c r="A66" s="124" t="s">
        <v>204</v>
      </c>
      <c r="B66" s="371" t="s">
        <v>205</v>
      </c>
      <c r="C66" s="399">
        <f>2+254</f>
        <v>256</v>
      </c>
      <c r="D66" s="399">
        <v>1</v>
      </c>
      <c r="E66" s="484" t="s">
        <v>206</v>
      </c>
      <c r="F66" s="383" t="s">
        <v>207</v>
      </c>
      <c r="G66" s="410">
        <v>12</v>
      </c>
      <c r="H66" s="613">
        <v>10</v>
      </c>
    </row>
    <row r="67" spans="1:18">
      <c r="A67" s="124" t="s">
        <v>208</v>
      </c>
      <c r="B67" s="371" t="s">
        <v>209</v>
      </c>
      <c r="C67" s="399"/>
      <c r="D67" s="399"/>
      <c r="E67" s="484" t="s">
        <v>210</v>
      </c>
      <c r="F67" s="383" t="s">
        <v>211</v>
      </c>
      <c r="G67" s="410">
        <v>8</v>
      </c>
      <c r="H67" s="613">
        <v>6</v>
      </c>
    </row>
    <row r="68" spans="1:18">
      <c r="A68" s="124" t="s">
        <v>212</v>
      </c>
      <c r="B68" s="371" t="s">
        <v>213</v>
      </c>
      <c r="C68" s="399"/>
      <c r="D68" s="399"/>
      <c r="E68" s="621" t="s">
        <v>75</v>
      </c>
      <c r="F68" s="383" t="s">
        <v>214</v>
      </c>
      <c r="G68" s="410">
        <v>672</v>
      </c>
      <c r="H68" s="613">
        <v>347</v>
      </c>
    </row>
    <row r="69" spans="1:18">
      <c r="A69" s="124" t="s">
        <v>215</v>
      </c>
      <c r="B69" s="371" t="s">
        <v>216</v>
      </c>
      <c r="C69" s="399"/>
      <c r="D69" s="399"/>
      <c r="E69" s="124" t="s">
        <v>217</v>
      </c>
      <c r="F69" s="383" t="s">
        <v>218</v>
      </c>
      <c r="G69" s="410"/>
      <c r="H69" s="613"/>
    </row>
    <row r="70" spans="1:18" ht="13.8">
      <c r="A70" s="124" t="s">
        <v>219</v>
      </c>
      <c r="B70" s="371" t="s">
        <v>220</v>
      </c>
      <c r="C70" s="399"/>
      <c r="D70" s="399"/>
      <c r="E70" s="626" t="s">
        <v>43</v>
      </c>
      <c r="F70" s="384" t="s">
        <v>221</v>
      </c>
      <c r="G70" s="428">
        <f>G58+G59+G60+G68+G69</f>
        <v>718</v>
      </c>
      <c r="H70" s="428">
        <f>H58+H59+H60+H68+H69</f>
        <v>380</v>
      </c>
      <c r="I70" s="125"/>
      <c r="J70" s="125"/>
      <c r="K70" s="125"/>
      <c r="L70" s="125"/>
      <c r="M70" s="125"/>
      <c r="N70" s="125"/>
      <c r="O70" s="125"/>
      <c r="P70" s="125"/>
      <c r="Q70" s="125"/>
      <c r="R70" s="125"/>
    </row>
    <row r="71" spans="1:18">
      <c r="A71" s="124" t="s">
        <v>222</v>
      </c>
      <c r="B71" s="371" t="s">
        <v>223</v>
      </c>
      <c r="C71" s="399"/>
      <c r="D71" s="399"/>
      <c r="E71" s="615"/>
      <c r="F71" s="383"/>
      <c r="G71" s="397"/>
      <c r="H71" s="628"/>
    </row>
    <row r="72" spans="1:18">
      <c r="A72" s="124" t="s">
        <v>224</v>
      </c>
      <c r="B72" s="371" t="s">
        <v>225</v>
      </c>
      <c r="C72" s="399"/>
      <c r="D72" s="399"/>
      <c r="E72" s="636"/>
      <c r="F72" s="383"/>
      <c r="G72" s="397"/>
      <c r="H72" s="628"/>
    </row>
    <row r="73" spans="1:18">
      <c r="A73" s="124" t="s">
        <v>226</v>
      </c>
      <c r="B73" s="371" t="s">
        <v>227</v>
      </c>
      <c r="C73" s="399">
        <v>51</v>
      </c>
      <c r="D73" s="399">
        <v>50</v>
      </c>
      <c r="E73" s="232" t="s">
        <v>228</v>
      </c>
      <c r="F73" s="384" t="s">
        <v>229</v>
      </c>
      <c r="G73" s="410"/>
      <c r="H73" s="613"/>
    </row>
    <row r="74" spans="1:18" ht="13.8">
      <c r="A74" s="420" t="s">
        <v>73</v>
      </c>
      <c r="B74" s="373" t="s">
        <v>230</v>
      </c>
      <c r="C74" s="419">
        <f>SUM(C66:C73)</f>
        <v>307</v>
      </c>
      <c r="D74" s="419">
        <f>SUM(D66:D73)</f>
        <v>51</v>
      </c>
      <c r="E74" s="631" t="s">
        <v>157</v>
      </c>
      <c r="F74" s="384" t="s">
        <v>231</v>
      </c>
      <c r="G74" s="410"/>
      <c r="H74" s="613"/>
      <c r="I74" s="125"/>
      <c r="J74" s="125"/>
      <c r="K74" s="125"/>
      <c r="L74" s="125"/>
      <c r="M74" s="125"/>
      <c r="N74" s="125"/>
      <c r="O74" s="125"/>
    </row>
    <row r="75" spans="1:18">
      <c r="A75" s="124"/>
      <c r="B75" s="371"/>
      <c r="C75" s="397"/>
      <c r="D75" s="398"/>
      <c r="E75" s="232" t="s">
        <v>232</v>
      </c>
      <c r="F75" s="384" t="s">
        <v>233</v>
      </c>
      <c r="G75" s="410"/>
      <c r="H75" s="613"/>
    </row>
    <row r="76" spans="1:18">
      <c r="A76" s="232" t="s">
        <v>234</v>
      </c>
      <c r="B76" s="371"/>
      <c r="C76" s="397"/>
      <c r="D76" s="398"/>
      <c r="E76" s="124"/>
      <c r="F76" s="387"/>
      <c r="G76" s="413"/>
      <c r="H76" s="619"/>
      <c r="M76" s="100"/>
    </row>
    <row r="77" spans="1:18">
      <c r="A77" s="124" t="s">
        <v>235</v>
      </c>
      <c r="B77" s="371" t="s">
        <v>236</v>
      </c>
      <c r="C77" s="398">
        <f>SUM(C78:C80)</f>
        <v>53</v>
      </c>
      <c r="D77" s="398">
        <f>SUM(D78:D80)</f>
        <v>87</v>
      </c>
      <c r="E77" s="124"/>
      <c r="F77" s="386"/>
      <c r="G77" s="413"/>
      <c r="H77" s="619"/>
      <c r="I77" s="125"/>
      <c r="J77" s="125"/>
      <c r="K77" s="125"/>
      <c r="L77" s="125"/>
      <c r="M77" s="125"/>
      <c r="N77" s="125"/>
    </row>
    <row r="78" spans="1:18" ht="13.8">
      <c r="A78" s="484" t="s">
        <v>237</v>
      </c>
      <c r="B78" s="371" t="s">
        <v>238</v>
      </c>
      <c r="C78" s="399"/>
      <c r="D78" s="399"/>
      <c r="E78" s="633" t="s">
        <v>239</v>
      </c>
      <c r="F78" s="384" t="s">
        <v>240</v>
      </c>
      <c r="G78" s="428">
        <f>G70+G73+G74+G75</f>
        <v>718</v>
      </c>
      <c r="H78" s="428">
        <f>H70+H73+H74+H75</f>
        <v>380</v>
      </c>
      <c r="I78" s="125"/>
      <c r="J78" s="125"/>
      <c r="K78" s="125"/>
      <c r="L78" s="125"/>
      <c r="M78" s="125"/>
      <c r="N78" s="125"/>
      <c r="O78" s="125"/>
      <c r="P78" s="125"/>
      <c r="Q78" s="125"/>
      <c r="R78" s="125"/>
    </row>
    <row r="79" spans="1:18">
      <c r="A79" s="484" t="s">
        <v>241</v>
      </c>
      <c r="B79" s="371" t="s">
        <v>242</v>
      </c>
      <c r="C79" s="399"/>
      <c r="D79" s="399"/>
      <c r="E79" s="124"/>
      <c r="F79" s="388"/>
      <c r="G79" s="416"/>
      <c r="H79" s="637"/>
    </row>
    <row r="80" spans="1:18">
      <c r="A80" s="484" t="s">
        <v>243</v>
      </c>
      <c r="B80" s="371" t="s">
        <v>244</v>
      </c>
      <c r="C80" s="399">
        <v>53</v>
      </c>
      <c r="D80" s="399">
        <v>87</v>
      </c>
      <c r="E80" s="636"/>
      <c r="F80" s="389"/>
      <c r="G80" s="416"/>
      <c r="H80" s="637"/>
    </row>
    <row r="81" spans="1:18">
      <c r="A81" s="124" t="s">
        <v>245</v>
      </c>
      <c r="B81" s="371" t="s">
        <v>246</v>
      </c>
      <c r="C81" s="399"/>
      <c r="D81" s="399"/>
      <c r="E81" s="630"/>
      <c r="F81" s="389"/>
      <c r="G81" s="416"/>
      <c r="H81" s="637"/>
    </row>
    <row r="82" spans="1:18">
      <c r="A82" s="124" t="s">
        <v>129</v>
      </c>
      <c r="B82" s="371" t="s">
        <v>247</v>
      </c>
      <c r="C82" s="399"/>
      <c r="D82" s="399"/>
      <c r="E82" s="636"/>
      <c r="F82" s="389"/>
      <c r="G82" s="416"/>
      <c r="H82" s="637"/>
    </row>
    <row r="83" spans="1:18" ht="13.8">
      <c r="A83" s="420" t="s">
        <v>248</v>
      </c>
      <c r="B83" s="373" t="s">
        <v>249</v>
      </c>
      <c r="C83" s="419">
        <f>C82+C81+C77</f>
        <v>53</v>
      </c>
      <c r="D83" s="419">
        <f>D82+D81+D77</f>
        <v>87</v>
      </c>
      <c r="E83" s="630"/>
      <c r="F83" s="389"/>
      <c r="G83" s="416"/>
      <c r="H83" s="637"/>
      <c r="I83" s="125"/>
      <c r="J83" s="125"/>
      <c r="K83" s="125"/>
      <c r="L83" s="125"/>
      <c r="M83" s="125"/>
      <c r="N83" s="125"/>
    </row>
    <row r="84" spans="1:18">
      <c r="A84" s="124"/>
      <c r="B84" s="373"/>
      <c r="C84" s="397"/>
      <c r="D84" s="398"/>
      <c r="E84" s="636"/>
      <c r="F84" s="389"/>
      <c r="G84" s="416"/>
      <c r="H84" s="637"/>
      <c r="M84" s="100"/>
    </row>
    <row r="85" spans="1:18">
      <c r="A85" s="232" t="s">
        <v>250</v>
      </c>
      <c r="B85" s="371"/>
      <c r="C85" s="397"/>
      <c r="D85" s="398"/>
      <c r="E85" s="630"/>
      <c r="F85" s="389"/>
      <c r="G85" s="416"/>
      <c r="H85" s="637"/>
    </row>
    <row r="86" spans="1:18">
      <c r="A86" s="124" t="s">
        <v>251</v>
      </c>
      <c r="B86" s="371" t="s">
        <v>252</v>
      </c>
      <c r="C86" s="399">
        <v>1</v>
      </c>
      <c r="D86" s="399">
        <v>6</v>
      </c>
      <c r="E86" s="636"/>
      <c r="F86" s="389"/>
      <c r="G86" s="416"/>
      <c r="H86" s="637"/>
      <c r="M86" s="100"/>
    </row>
    <row r="87" spans="1:18">
      <c r="A87" s="124" t="s">
        <v>253</v>
      </c>
      <c r="B87" s="371" t="s">
        <v>254</v>
      </c>
      <c r="C87" s="399">
        <v>7323</v>
      </c>
      <c r="D87" s="399">
        <v>5998</v>
      </c>
      <c r="E87" s="630"/>
      <c r="F87" s="389"/>
      <c r="G87" s="416"/>
      <c r="H87" s="637"/>
    </row>
    <row r="88" spans="1:18">
      <c r="A88" s="124" t="s">
        <v>255</v>
      </c>
      <c r="B88" s="371" t="s">
        <v>256</v>
      </c>
      <c r="C88" s="399">
        <f>1697+258+104</f>
        <v>2059</v>
      </c>
      <c r="D88" s="399">
        <v>1433</v>
      </c>
      <c r="E88" s="655"/>
      <c r="F88" s="389"/>
      <c r="G88" s="416"/>
      <c r="H88" s="637"/>
      <c r="M88" s="100"/>
    </row>
    <row r="89" spans="1:18">
      <c r="A89" s="124" t="s">
        <v>257</v>
      </c>
      <c r="B89" s="371" t="s">
        <v>258</v>
      </c>
      <c r="C89" s="399"/>
      <c r="D89" s="399"/>
      <c r="E89" s="630"/>
      <c r="F89" s="389"/>
      <c r="G89" s="416"/>
      <c r="H89" s="637"/>
    </row>
    <row r="90" spans="1:18" ht="13.8">
      <c r="A90" s="420" t="s">
        <v>259</v>
      </c>
      <c r="B90" s="373" t="s">
        <v>260</v>
      </c>
      <c r="C90" s="419">
        <f>SUM(C86:C89)</f>
        <v>9383</v>
      </c>
      <c r="D90" s="419">
        <f>SUM(D86:D89)</f>
        <v>7437</v>
      </c>
      <c r="E90" s="630"/>
      <c r="F90" s="389"/>
      <c r="G90" s="416"/>
      <c r="H90" s="637"/>
      <c r="I90" s="125"/>
      <c r="J90" s="125"/>
      <c r="K90" s="125"/>
      <c r="L90" s="125"/>
      <c r="M90" s="126"/>
      <c r="N90" s="125"/>
    </row>
    <row r="91" spans="1:18">
      <c r="A91" s="124" t="s">
        <v>261</v>
      </c>
      <c r="B91" s="373" t="s">
        <v>262</v>
      </c>
      <c r="C91" s="399">
        <v>3</v>
      </c>
      <c r="D91" s="399">
        <v>4</v>
      </c>
      <c r="E91" s="630"/>
      <c r="F91" s="389"/>
      <c r="G91" s="416"/>
      <c r="H91" s="637"/>
    </row>
    <row r="92" spans="1:18" ht="14.4" thickBot="1">
      <c r="A92" s="425" t="s">
        <v>263</v>
      </c>
      <c r="B92" s="423" t="s">
        <v>264</v>
      </c>
      <c r="C92" s="424">
        <f>C63+C74+C83+C90+C91</f>
        <v>9746</v>
      </c>
      <c r="D92" s="424">
        <f>D63+D74+D83+D90+D91</f>
        <v>7579</v>
      </c>
      <c r="E92" s="638"/>
      <c r="F92" s="390"/>
      <c r="G92" s="417"/>
      <c r="H92" s="639"/>
      <c r="I92" s="125"/>
      <c r="J92" s="125"/>
      <c r="K92" s="125"/>
      <c r="L92" s="125"/>
      <c r="M92" s="126"/>
      <c r="N92" s="125"/>
    </row>
    <row r="93" spans="1:18" ht="13.8" thickBot="1">
      <c r="A93" s="604" t="s">
        <v>265</v>
      </c>
      <c r="B93" s="376" t="s">
        <v>266</v>
      </c>
      <c r="C93" s="403">
        <f>C92+C54</f>
        <v>25966</v>
      </c>
      <c r="D93" s="403">
        <f>D92+D54</f>
        <v>24279</v>
      </c>
      <c r="E93" s="640" t="s">
        <v>267</v>
      </c>
      <c r="F93" s="391" t="s">
        <v>268</v>
      </c>
      <c r="G93" s="418">
        <f>G35+G38+G54+G78</f>
        <v>25966</v>
      </c>
      <c r="H93" s="418">
        <f>H35+H38+H54+H78</f>
        <v>24279</v>
      </c>
      <c r="I93" s="125"/>
      <c r="J93" s="125"/>
      <c r="K93" s="125"/>
      <c r="L93" s="125"/>
      <c r="M93" s="125"/>
      <c r="N93" s="125"/>
      <c r="O93" s="125"/>
      <c r="P93" s="125"/>
      <c r="Q93" s="125"/>
      <c r="R93" s="125"/>
    </row>
    <row r="94" spans="1:18" s="471" customFormat="1" ht="10.199999999999999">
      <c r="A94" s="466" t="s">
        <v>836</v>
      </c>
      <c r="B94" s="363"/>
      <c r="C94" s="467"/>
      <c r="D94" s="467"/>
      <c r="E94" s="468"/>
      <c r="F94" s="469"/>
      <c r="G94" s="470"/>
      <c r="H94" s="470"/>
      <c r="M94" s="472"/>
    </row>
    <row r="95" spans="1:18">
      <c r="A95" s="473" t="s">
        <v>915</v>
      </c>
      <c r="C95" s="98"/>
      <c r="D95" s="98"/>
      <c r="E95" s="343"/>
      <c r="G95" s="404">
        <f>G93-C93</f>
        <v>0</v>
      </c>
      <c r="H95" s="404">
        <f>H93-D93</f>
        <v>0</v>
      </c>
      <c r="M95" s="100"/>
    </row>
    <row r="96" spans="1:18">
      <c r="A96" s="475" t="s">
        <v>849</v>
      </c>
      <c r="B96" s="98"/>
      <c r="C96" s="98"/>
      <c r="D96" s="447" t="s">
        <v>899</v>
      </c>
      <c r="E96" s="447" t="s">
        <v>899</v>
      </c>
    </row>
    <row r="97" spans="1:13">
      <c r="A97" s="474" t="s">
        <v>898</v>
      </c>
      <c r="C97" s="98"/>
      <c r="D97" s="98"/>
      <c r="E97" s="405" t="s">
        <v>893</v>
      </c>
      <c r="F97" s="405" t="s">
        <v>892</v>
      </c>
    </row>
    <row r="98" spans="1:13">
      <c r="A98" s="98"/>
      <c r="B98" s="98"/>
      <c r="C98" s="98"/>
      <c r="D98" s="98"/>
      <c r="E98" s="98"/>
      <c r="F98" s="98"/>
      <c r="G98" s="98"/>
      <c r="H98" s="98"/>
    </row>
    <row r="99" spans="1:13">
      <c r="E99" s="98"/>
      <c r="F99" s="98"/>
    </row>
    <row r="100" spans="1:13">
      <c r="E100" s="98"/>
      <c r="F100" s="98"/>
      <c r="M100" s="100"/>
    </row>
    <row r="102" spans="1:13">
      <c r="M102" s="100"/>
    </row>
    <row r="104" spans="1:13">
      <c r="E104" s="102"/>
      <c r="M104" s="100"/>
    </row>
    <row r="106" spans="1:13">
      <c r="E106" s="102"/>
      <c r="M106" s="100"/>
    </row>
    <row r="114" spans="5:13">
      <c r="E114" s="102"/>
    </row>
    <row r="116" spans="5:13">
      <c r="E116" s="102"/>
      <c r="M116" s="100"/>
    </row>
    <row r="118" spans="5:13">
      <c r="E118" s="102"/>
      <c r="M118" s="100"/>
    </row>
    <row r="120" spans="5:13">
      <c r="E120" s="102"/>
    </row>
    <row r="122" spans="5:13">
      <c r="E122" s="102"/>
      <c r="M122" s="100"/>
    </row>
    <row r="124" spans="5:13">
      <c r="E124" s="102"/>
      <c r="M124" s="100"/>
    </row>
    <row r="126" spans="5:13">
      <c r="M126" s="100"/>
    </row>
    <row r="128" spans="5:13">
      <c r="M128" s="100"/>
    </row>
    <row r="130" spans="5:13">
      <c r="M130" s="100"/>
    </row>
    <row r="132" spans="5:13">
      <c r="E132" s="102"/>
      <c r="M132" s="100"/>
    </row>
    <row r="134" spans="5:13">
      <c r="E134" s="102"/>
      <c r="M134" s="100"/>
    </row>
    <row r="136" spans="5:13">
      <c r="E136" s="102"/>
      <c r="M136" s="100"/>
    </row>
    <row r="138" spans="5:13">
      <c r="E138" s="102"/>
      <c r="M138" s="100"/>
    </row>
    <row r="140" spans="5:13">
      <c r="E140" s="102"/>
    </row>
    <row r="142" spans="5:13">
      <c r="E142" s="102"/>
    </row>
    <row r="144" spans="5:13">
      <c r="E144" s="102"/>
    </row>
    <row r="146" spans="5:13">
      <c r="E146" s="102"/>
      <c r="M146" s="100"/>
    </row>
    <row r="148" spans="5:13">
      <c r="M148" s="100"/>
    </row>
    <row r="150" spans="5:13">
      <c r="M150" s="100"/>
    </row>
    <row r="156" spans="5:13">
      <c r="E156" s="102"/>
    </row>
    <row r="158" spans="5:13">
      <c r="E158" s="102"/>
    </row>
    <row r="160" spans="5:13">
      <c r="E160" s="102"/>
    </row>
    <row r="162" spans="5:5">
      <c r="E162" s="102"/>
    </row>
    <row r="164" spans="5:5">
      <c r="E164" s="102"/>
    </row>
    <row r="172" spans="5:5">
      <c r="E172" s="102"/>
    </row>
    <row r="174" spans="5:5">
      <c r="E174" s="102"/>
    </row>
    <row r="176" spans="5:5">
      <c r="E176" s="102"/>
    </row>
    <row r="178" spans="5:5">
      <c r="E178" s="102"/>
    </row>
    <row r="182" spans="5:5">
      <c r="E182" s="102"/>
    </row>
  </sheetData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8:H59 G50:H53 G42:H47 G18:H18 G30:H30 G27:H27 G21:H23 G73:H75 C34:D37 C46:D49 C52:D53 C57:D62 C66:D73 C78:D82 G10:H12 C91:D91 C39:D43 C10:D17 C19:D20 C22:D25 C29:D29 G61:H69 C86:D89" xr:uid="{00000000-0002-0000-00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31:H31 G28:H28 G13:H15 C30:D30" xr:uid="{00000000-0002-0000-0000-000001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29:H29" xr:uid="{00000000-0002-0000-00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19:H19 G38:H38" xr:uid="{00000000-0002-0000-0000-000003000000}">
      <formula1>-999999999999990</formula1>
      <formula2>9999999999999990</formula2>
    </dataValidation>
  </dataValidations>
  <printOptions horizontalCentered="1"/>
  <pageMargins left="0.56000000000000005" right="0.19" top="0.8" bottom="0.27559055118110237" header="0.15748031496062992" footer="0.15748031496062992"/>
  <pageSetup paperSize="9" scale="59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364"/>
  <sheetViews>
    <sheetView topLeftCell="A19" zoomScale="115" zoomScaleSheetLayoutView="100" workbookViewId="0">
      <selection activeCell="C11" sqref="C11"/>
    </sheetView>
  </sheetViews>
  <sheetFormatPr defaultColWidth="9.33203125" defaultRowHeight="12"/>
  <cols>
    <col min="1" max="1" width="48.109375" style="326" customWidth="1"/>
    <col min="2" max="2" width="9.33203125" style="326" customWidth="1"/>
    <col min="3" max="3" width="13" style="309" customWidth="1"/>
    <col min="4" max="4" width="12.6640625" style="309" customWidth="1"/>
    <col min="5" max="5" width="37.33203125" style="326" customWidth="1"/>
    <col min="6" max="6" width="9" style="326" customWidth="1"/>
    <col min="7" max="7" width="11.6640625" style="309" customWidth="1"/>
    <col min="8" max="8" width="13.109375" style="309" customWidth="1"/>
    <col min="9" max="16384" width="9.33203125" style="309"/>
  </cols>
  <sheetData>
    <row r="1" spans="1:18">
      <c r="A1" s="236" t="s">
        <v>269</v>
      </c>
      <c r="B1" s="236"/>
      <c r="C1" s="237"/>
      <c r="D1" s="238"/>
      <c r="E1" s="239"/>
      <c r="F1" s="239"/>
      <c r="G1" s="308"/>
      <c r="H1" s="308"/>
    </row>
    <row r="2" spans="1:18" ht="13.8">
      <c r="A2" s="240" t="s">
        <v>0</v>
      </c>
      <c r="B2" s="671" t="str">
        <f>'справка №1-БАЛАНС'!E2</f>
        <v>"Индустриален капитал-холдинг" АД</v>
      </c>
      <c r="C2" s="671"/>
      <c r="D2" s="671"/>
      <c r="E2" s="671"/>
      <c r="F2" s="669" t="s">
        <v>1</v>
      </c>
      <c r="G2" s="669"/>
      <c r="H2" s="290">
        <f>'справка №1-БАЛАНС'!H2</f>
        <v>121619055</v>
      </c>
    </row>
    <row r="3" spans="1:18" ht="13.8">
      <c r="A3" s="240" t="s">
        <v>270</v>
      </c>
      <c r="B3" s="671" t="str">
        <f>'справка №1-БАЛАНС'!E3</f>
        <v>неконсолидиран</v>
      </c>
      <c r="C3" s="671"/>
      <c r="D3" s="671"/>
      <c r="E3" s="671"/>
      <c r="F3" s="310" t="s">
        <v>2</v>
      </c>
      <c r="G3" s="291"/>
      <c r="H3" s="537">
        <f>'справка №1-БАЛАНС'!H3</f>
        <v>61</v>
      </c>
    </row>
    <row r="4" spans="1:18" ht="17.25" customHeight="1">
      <c r="A4" s="240" t="s">
        <v>3</v>
      </c>
      <c r="B4" s="672" t="str">
        <f>'справка №1-БАЛАНС'!E4</f>
        <v>01.01.2018-31.12.2018</v>
      </c>
      <c r="C4" s="672"/>
      <c r="D4" s="672"/>
      <c r="E4" s="141"/>
      <c r="F4" s="239"/>
      <c r="G4" s="308"/>
      <c r="H4" s="311" t="s">
        <v>271</v>
      </c>
    </row>
    <row r="5" spans="1:18" ht="22.8">
      <c r="A5" s="127" t="s">
        <v>272</v>
      </c>
      <c r="B5" s="515" t="s">
        <v>6</v>
      </c>
      <c r="C5" s="127" t="s">
        <v>7</v>
      </c>
      <c r="D5" s="128" t="s">
        <v>10</v>
      </c>
      <c r="E5" s="127" t="s">
        <v>273</v>
      </c>
      <c r="F5" s="515" t="s">
        <v>6</v>
      </c>
      <c r="G5" s="127" t="s">
        <v>7</v>
      </c>
      <c r="H5" s="127" t="s">
        <v>10</v>
      </c>
    </row>
    <row r="6" spans="1:18" s="464" customFormat="1" ht="10.199999999999999">
      <c r="A6" s="534" t="s">
        <v>11</v>
      </c>
      <c r="B6" s="534" t="s">
        <v>12</v>
      </c>
      <c r="C6" s="534">
        <v>1</v>
      </c>
      <c r="D6" s="534">
        <v>2</v>
      </c>
      <c r="E6" s="534" t="s">
        <v>11</v>
      </c>
      <c r="F6" s="535" t="s">
        <v>12</v>
      </c>
      <c r="G6" s="535">
        <v>1</v>
      </c>
      <c r="H6" s="535">
        <v>2</v>
      </c>
    </row>
    <row r="7" spans="1:18">
      <c r="A7" s="81" t="s">
        <v>274</v>
      </c>
      <c r="B7" s="517"/>
      <c r="C7" s="41"/>
      <c r="D7" s="41"/>
      <c r="E7" s="81" t="s">
        <v>275</v>
      </c>
      <c r="F7" s="527"/>
      <c r="G7" s="312"/>
      <c r="H7" s="312"/>
    </row>
    <row r="8" spans="1:18">
      <c r="A8" s="129" t="s">
        <v>276</v>
      </c>
      <c r="B8" s="518"/>
      <c r="C8" s="130"/>
      <c r="D8" s="130"/>
      <c r="E8" s="129" t="s">
        <v>277</v>
      </c>
      <c r="F8" s="527"/>
      <c r="G8" s="312"/>
      <c r="H8" s="312"/>
    </row>
    <row r="9" spans="1:18">
      <c r="A9" s="131" t="s">
        <v>278</v>
      </c>
      <c r="B9" s="519" t="s">
        <v>279</v>
      </c>
      <c r="C9" s="36">
        <v>5</v>
      </c>
      <c r="D9" s="36">
        <v>5</v>
      </c>
      <c r="E9" s="131" t="s">
        <v>280</v>
      </c>
      <c r="F9" s="528" t="s">
        <v>281</v>
      </c>
      <c r="G9" s="313"/>
      <c r="H9" s="313"/>
    </row>
    <row r="10" spans="1:18">
      <c r="A10" s="131" t="s">
        <v>282</v>
      </c>
      <c r="B10" s="519" t="s">
        <v>283</v>
      </c>
      <c r="C10" s="36">
        <f>89-4</f>
        <v>85</v>
      </c>
      <c r="D10" s="36">
        <v>111</v>
      </c>
      <c r="E10" s="131" t="s">
        <v>284</v>
      </c>
      <c r="F10" s="528" t="s">
        <v>285</v>
      </c>
      <c r="G10" s="313"/>
      <c r="H10" s="313"/>
    </row>
    <row r="11" spans="1:18">
      <c r="A11" s="131" t="s">
        <v>286</v>
      </c>
      <c r="B11" s="519" t="s">
        <v>287</v>
      </c>
      <c r="C11" s="36">
        <v>4</v>
      </c>
      <c r="D11" s="36">
        <v>1</v>
      </c>
      <c r="E11" s="132" t="s">
        <v>288</v>
      </c>
      <c r="F11" s="528" t="s">
        <v>289</v>
      </c>
      <c r="G11" s="313"/>
      <c r="H11" s="313"/>
    </row>
    <row r="12" spans="1:18">
      <c r="A12" s="131" t="s">
        <v>290</v>
      </c>
      <c r="B12" s="519" t="s">
        <v>291</v>
      </c>
      <c r="C12" s="36">
        <v>1032</v>
      </c>
      <c r="D12" s="36">
        <v>623</v>
      </c>
      <c r="E12" s="132" t="s">
        <v>75</v>
      </c>
      <c r="F12" s="528" t="s">
        <v>292</v>
      </c>
      <c r="G12" s="313"/>
      <c r="H12" s="313">
        <v>5</v>
      </c>
    </row>
    <row r="13" spans="1:18">
      <c r="A13" s="131" t="s">
        <v>293</v>
      </c>
      <c r="B13" s="519" t="s">
        <v>294</v>
      </c>
      <c r="C13" s="36">
        <v>62</v>
      </c>
      <c r="D13" s="36">
        <v>50</v>
      </c>
      <c r="E13" s="133" t="s">
        <v>48</v>
      </c>
      <c r="F13" s="529" t="s">
        <v>295</v>
      </c>
      <c r="G13" s="656">
        <f>SUM(G9:G12)</f>
        <v>0</v>
      </c>
      <c r="H13" s="656">
        <f>SUM(H9:H12)</f>
        <v>5</v>
      </c>
      <c r="I13" s="308"/>
      <c r="J13" s="308"/>
      <c r="K13" s="308"/>
      <c r="L13" s="308"/>
      <c r="M13" s="308"/>
      <c r="N13" s="308"/>
      <c r="O13" s="308"/>
      <c r="P13" s="308"/>
      <c r="Q13" s="308"/>
      <c r="R13" s="308"/>
    </row>
    <row r="14" spans="1:18">
      <c r="A14" s="131" t="s">
        <v>296</v>
      </c>
      <c r="B14" s="519" t="s">
        <v>297</v>
      </c>
      <c r="C14" s="36"/>
      <c r="D14" s="36"/>
      <c r="E14" s="132"/>
      <c r="F14" s="530"/>
      <c r="G14" s="314"/>
      <c r="H14" s="314"/>
    </row>
    <row r="15" spans="1:18" ht="24">
      <c r="A15" s="131" t="s">
        <v>298</v>
      </c>
      <c r="B15" s="519" t="s">
        <v>299</v>
      </c>
      <c r="C15" s="37"/>
      <c r="D15" s="37"/>
      <c r="E15" s="129" t="s">
        <v>300</v>
      </c>
      <c r="F15" s="531" t="s">
        <v>301</v>
      </c>
      <c r="G15" s="313"/>
      <c r="H15" s="313"/>
    </row>
    <row r="16" spans="1:18">
      <c r="A16" s="131" t="s">
        <v>302</v>
      </c>
      <c r="B16" s="519" t="s">
        <v>303</v>
      </c>
      <c r="C16" s="37">
        <v>77</v>
      </c>
      <c r="D16" s="37">
        <v>20</v>
      </c>
      <c r="E16" s="131" t="s">
        <v>304</v>
      </c>
      <c r="F16" s="530" t="s">
        <v>305</v>
      </c>
      <c r="G16" s="315"/>
      <c r="H16" s="315"/>
    </row>
    <row r="17" spans="1:18">
      <c r="A17" s="134" t="s">
        <v>306</v>
      </c>
      <c r="B17" s="519" t="s">
        <v>307</v>
      </c>
      <c r="C17" s="38"/>
      <c r="D17" s="38"/>
      <c r="E17" s="129"/>
      <c r="F17" s="527"/>
      <c r="G17" s="314"/>
      <c r="H17" s="314"/>
    </row>
    <row r="18" spans="1:18">
      <c r="A18" s="134" t="s">
        <v>308</v>
      </c>
      <c r="B18" s="519" t="s">
        <v>309</v>
      </c>
      <c r="C18" s="38"/>
      <c r="D18" s="38"/>
      <c r="E18" s="129" t="s">
        <v>310</v>
      </c>
      <c r="F18" s="527"/>
      <c r="G18" s="314"/>
      <c r="H18" s="314"/>
    </row>
    <row r="19" spans="1:18">
      <c r="A19" s="133" t="s">
        <v>48</v>
      </c>
      <c r="B19" s="520" t="s">
        <v>311</v>
      </c>
      <c r="C19" s="41">
        <f>SUM(C9:C15)+C16</f>
        <v>1265</v>
      </c>
      <c r="D19" s="41">
        <f>SUM(D9:D15)+D16</f>
        <v>810</v>
      </c>
      <c r="E19" s="135" t="s">
        <v>312</v>
      </c>
      <c r="F19" s="530" t="s">
        <v>313</v>
      </c>
      <c r="G19" s="313">
        <v>16</v>
      </c>
      <c r="H19" s="313">
        <v>23</v>
      </c>
      <c r="I19" s="308"/>
      <c r="J19" s="308"/>
      <c r="K19" s="308"/>
      <c r="L19" s="308"/>
      <c r="M19" s="308"/>
      <c r="N19" s="308"/>
      <c r="O19" s="308"/>
    </row>
    <row r="20" spans="1:18">
      <c r="A20" s="129"/>
      <c r="B20" s="519"/>
      <c r="C20" s="142"/>
      <c r="D20" s="142"/>
      <c r="E20" s="134" t="s">
        <v>314</v>
      </c>
      <c r="F20" s="530" t="s">
        <v>315</v>
      </c>
      <c r="G20" s="313">
        <v>3107</v>
      </c>
      <c r="H20" s="313">
        <v>2650</v>
      </c>
    </row>
    <row r="21" spans="1:18" ht="24">
      <c r="A21" s="129" t="s">
        <v>316</v>
      </c>
      <c r="B21" s="521"/>
      <c r="C21" s="142"/>
      <c r="D21" s="142"/>
      <c r="E21" s="131" t="s">
        <v>317</v>
      </c>
      <c r="F21" s="530" t="s">
        <v>318</v>
      </c>
      <c r="G21" s="313">
        <f>21+75</f>
        <v>96</v>
      </c>
      <c r="H21" s="313">
        <v>108</v>
      </c>
      <c r="J21" s="324"/>
    </row>
    <row r="22" spans="1:18" ht="24">
      <c r="A22" s="135" t="s">
        <v>319</v>
      </c>
      <c r="B22" s="521" t="s">
        <v>320</v>
      </c>
      <c r="C22" s="36"/>
      <c r="D22" s="36"/>
      <c r="E22" s="135" t="s">
        <v>321</v>
      </c>
      <c r="F22" s="530" t="s">
        <v>322</v>
      </c>
      <c r="G22" s="313"/>
      <c r="H22" s="313"/>
    </row>
    <row r="23" spans="1:18" ht="24">
      <c r="A23" s="131" t="s">
        <v>323</v>
      </c>
      <c r="B23" s="521" t="s">
        <v>324</v>
      </c>
      <c r="C23" s="36">
        <f>19+16</f>
        <v>35</v>
      </c>
      <c r="D23" s="36">
        <v>97</v>
      </c>
      <c r="E23" s="131" t="s">
        <v>325</v>
      </c>
      <c r="F23" s="530" t="s">
        <v>326</v>
      </c>
      <c r="G23" s="313"/>
      <c r="H23" s="313"/>
    </row>
    <row r="24" spans="1:18">
      <c r="A24" s="131" t="s">
        <v>327</v>
      </c>
      <c r="B24" s="521" t="s">
        <v>328</v>
      </c>
      <c r="C24" s="36"/>
      <c r="D24" s="36"/>
      <c r="E24" s="133" t="s">
        <v>100</v>
      </c>
      <c r="F24" s="531" t="s">
        <v>329</v>
      </c>
      <c r="G24" s="656">
        <f>SUM(G19:G23)</f>
        <v>3219</v>
      </c>
      <c r="H24" s="656">
        <f>SUM(H19:H23)</f>
        <v>2781</v>
      </c>
      <c r="I24" s="308"/>
      <c r="J24" s="308"/>
      <c r="K24" s="308"/>
      <c r="L24" s="308"/>
      <c r="M24" s="308"/>
      <c r="N24" s="308"/>
      <c r="O24" s="308"/>
      <c r="P24" s="308"/>
      <c r="Q24" s="308"/>
      <c r="R24" s="308"/>
    </row>
    <row r="25" spans="1:18">
      <c r="A25" s="131" t="s">
        <v>75</v>
      </c>
      <c r="B25" s="521" t="s">
        <v>330</v>
      </c>
      <c r="C25" s="36">
        <v>10</v>
      </c>
      <c r="D25" s="36">
        <v>2</v>
      </c>
      <c r="E25" s="134"/>
      <c r="F25" s="527"/>
      <c r="G25" s="314"/>
      <c r="H25" s="314"/>
    </row>
    <row r="26" spans="1:18">
      <c r="A26" s="133" t="s">
        <v>73</v>
      </c>
      <c r="B26" s="522" t="s">
        <v>331</v>
      </c>
      <c r="C26" s="39">
        <f>SUM(C22:C25)</f>
        <v>45</v>
      </c>
      <c r="D26" s="39">
        <f>SUM(D22:D25)</f>
        <v>99</v>
      </c>
      <c r="E26" s="131"/>
      <c r="F26" s="527"/>
      <c r="G26" s="314"/>
      <c r="H26" s="314"/>
      <c r="I26" s="308"/>
      <c r="J26" s="308"/>
      <c r="K26" s="308"/>
      <c r="L26" s="308"/>
      <c r="M26" s="308"/>
      <c r="N26" s="308"/>
    </row>
    <row r="27" spans="1:18">
      <c r="A27" s="133"/>
      <c r="B27" s="522"/>
      <c r="C27" s="142"/>
      <c r="D27" s="142"/>
      <c r="E27" s="131"/>
      <c r="F27" s="527"/>
      <c r="G27" s="314"/>
      <c r="H27" s="314"/>
    </row>
    <row r="28" spans="1:18">
      <c r="A28" s="81" t="s">
        <v>332</v>
      </c>
      <c r="B28" s="515" t="s">
        <v>333</v>
      </c>
      <c r="C28" s="600">
        <f>C26+C19</f>
        <v>1310</v>
      </c>
      <c r="D28" s="600">
        <f>D26+D19</f>
        <v>909</v>
      </c>
      <c r="E28" s="81" t="s">
        <v>334</v>
      </c>
      <c r="F28" s="531" t="s">
        <v>335</v>
      </c>
      <c r="G28" s="656">
        <f>G13+G15+G24</f>
        <v>3219</v>
      </c>
      <c r="H28" s="656">
        <f>H13+H15+H24</f>
        <v>2786</v>
      </c>
      <c r="I28" s="308"/>
      <c r="J28" s="308"/>
      <c r="K28" s="308"/>
      <c r="L28" s="308"/>
      <c r="M28" s="308"/>
      <c r="N28" s="308"/>
      <c r="O28" s="308"/>
      <c r="P28" s="308"/>
      <c r="Q28" s="308"/>
      <c r="R28" s="308"/>
    </row>
    <row r="29" spans="1:18">
      <c r="A29" s="81"/>
      <c r="B29" s="515"/>
      <c r="C29" s="142"/>
      <c r="D29" s="142"/>
      <c r="E29" s="81"/>
      <c r="F29" s="530"/>
      <c r="G29" s="314"/>
      <c r="H29" s="314"/>
    </row>
    <row r="30" spans="1:18">
      <c r="A30" s="81" t="s">
        <v>336</v>
      </c>
      <c r="B30" s="515" t="s">
        <v>337</v>
      </c>
      <c r="C30" s="600">
        <f>IF((G28-C28)&gt;0,G28-C28,0)</f>
        <v>1909</v>
      </c>
      <c r="D30" s="600">
        <f>IF((H28-D28)&gt;0,H28-D28,0)</f>
        <v>1877</v>
      </c>
      <c r="E30" s="81" t="s">
        <v>338</v>
      </c>
      <c r="F30" s="531" t="s">
        <v>339</v>
      </c>
      <c r="G30" s="42">
        <f>IF((C28-G28)&gt;0,C28-G28,0)</f>
        <v>0</v>
      </c>
      <c r="H30" s="42">
        <f>IF((D28-H28)&gt;0,D28-H28,0)</f>
        <v>0</v>
      </c>
      <c r="I30" s="308"/>
      <c r="J30" s="308"/>
      <c r="K30" s="308"/>
      <c r="L30" s="308"/>
      <c r="M30" s="308"/>
      <c r="N30" s="308"/>
      <c r="O30" s="308"/>
      <c r="P30" s="308"/>
      <c r="Q30" s="308"/>
      <c r="R30" s="308"/>
    </row>
    <row r="31" spans="1:18" ht="24">
      <c r="A31" s="316" t="s">
        <v>837</v>
      </c>
      <c r="B31" s="522" t="s">
        <v>340</v>
      </c>
      <c r="C31" s="36"/>
      <c r="D31" s="36"/>
      <c r="E31" s="129" t="s">
        <v>840</v>
      </c>
      <c r="F31" s="530" t="s">
        <v>341</v>
      </c>
      <c r="G31" s="313"/>
      <c r="H31" s="313"/>
    </row>
    <row r="32" spans="1:18">
      <c r="A32" s="129" t="s">
        <v>342</v>
      </c>
      <c r="B32" s="523" t="s">
        <v>343</v>
      </c>
      <c r="C32" s="36"/>
      <c r="D32" s="36"/>
      <c r="E32" s="129" t="s">
        <v>344</v>
      </c>
      <c r="F32" s="530" t="s">
        <v>345</v>
      </c>
      <c r="G32" s="313"/>
      <c r="H32" s="313"/>
    </row>
    <row r="33" spans="1:18">
      <c r="A33" s="82" t="s">
        <v>346</v>
      </c>
      <c r="B33" s="522" t="s">
        <v>347</v>
      </c>
      <c r="C33" s="41">
        <f>C28+C31+C32</f>
        <v>1310</v>
      </c>
      <c r="D33" s="41">
        <f>D28+D31+D32</f>
        <v>909</v>
      </c>
      <c r="E33" s="81" t="s">
        <v>348</v>
      </c>
      <c r="F33" s="531" t="s">
        <v>349</v>
      </c>
      <c r="G33" s="489">
        <f>G32+G31+G28</f>
        <v>3219</v>
      </c>
      <c r="H33" s="489">
        <f>H32+H31+H28</f>
        <v>2786</v>
      </c>
      <c r="I33" s="308"/>
      <c r="J33" s="308"/>
      <c r="K33" s="308"/>
      <c r="L33" s="308"/>
      <c r="M33" s="308"/>
      <c r="N33" s="308"/>
      <c r="O33" s="308"/>
      <c r="P33" s="308"/>
      <c r="Q33" s="308"/>
      <c r="R33" s="308"/>
    </row>
    <row r="34" spans="1:18">
      <c r="A34" s="82" t="s">
        <v>350</v>
      </c>
      <c r="B34" s="515" t="s">
        <v>351</v>
      </c>
      <c r="C34" s="600">
        <f>IF((G33-C33)&gt;0,G33-C33,0)</f>
        <v>1909</v>
      </c>
      <c r="D34" s="600">
        <f>IF((H33-D33)&gt;0,H33-D33,0)</f>
        <v>1877</v>
      </c>
      <c r="E34" s="82" t="s">
        <v>352</v>
      </c>
      <c r="F34" s="531" t="s">
        <v>353</v>
      </c>
      <c r="G34" s="312">
        <f>IF((C33-G33)&gt;0,C33-G33,0)</f>
        <v>0</v>
      </c>
      <c r="H34" s="312">
        <f>IF((D33-H33)&gt;0,D33-H33,0)</f>
        <v>0</v>
      </c>
      <c r="I34" s="308"/>
      <c r="J34" s="308"/>
      <c r="K34" s="308"/>
      <c r="L34" s="308"/>
      <c r="M34" s="308"/>
      <c r="N34" s="308"/>
      <c r="O34" s="308"/>
      <c r="P34" s="308"/>
      <c r="Q34" s="308"/>
      <c r="R34" s="308"/>
    </row>
    <row r="35" spans="1:18">
      <c r="A35" s="129" t="s">
        <v>354</v>
      </c>
      <c r="B35" s="522" t="s">
        <v>355</v>
      </c>
      <c r="C35" s="39">
        <f>SUM(C36:C38)</f>
        <v>0</v>
      </c>
      <c r="D35" s="39">
        <f>SUM(D36:D38)</f>
        <v>0</v>
      </c>
      <c r="E35" s="136"/>
      <c r="F35" s="527"/>
      <c r="G35" s="314"/>
      <c r="H35" s="314"/>
      <c r="I35" s="308"/>
      <c r="J35" s="308"/>
      <c r="K35" s="308"/>
      <c r="L35" s="308"/>
      <c r="M35" s="308"/>
      <c r="N35" s="308"/>
    </row>
    <row r="36" spans="1:18">
      <c r="A36" s="137" t="s">
        <v>356</v>
      </c>
      <c r="B36" s="521" t="s">
        <v>357</v>
      </c>
      <c r="C36" s="36"/>
      <c r="D36" s="36"/>
      <c r="E36" s="136"/>
      <c r="F36" s="527"/>
      <c r="G36" s="314"/>
      <c r="H36" s="314"/>
    </row>
    <row r="37" spans="1:18" ht="24">
      <c r="A37" s="137" t="s">
        <v>358</v>
      </c>
      <c r="B37" s="524" t="s">
        <v>359</v>
      </c>
      <c r="C37" s="230"/>
      <c r="D37" s="230"/>
      <c r="E37" s="136"/>
      <c r="F37" s="532"/>
      <c r="G37" s="314"/>
      <c r="H37" s="314"/>
    </row>
    <row r="38" spans="1:18">
      <c r="A38" s="138" t="s">
        <v>360</v>
      </c>
      <c r="B38" s="524" t="s">
        <v>361</v>
      </c>
      <c r="C38" s="80"/>
      <c r="D38" s="80"/>
      <c r="E38" s="136"/>
      <c r="F38" s="532"/>
      <c r="G38" s="314"/>
      <c r="H38" s="314"/>
    </row>
    <row r="39" spans="1:18">
      <c r="A39" s="139" t="s">
        <v>362</v>
      </c>
      <c r="B39" s="525" t="s">
        <v>363</v>
      </c>
      <c r="C39" s="234">
        <f>+IF((G33-C33-C35)&gt;0,G33-C33-C35,0)</f>
        <v>1909</v>
      </c>
      <c r="D39" s="234">
        <f>+IF((H33-D33-D35)&gt;0,H33-D33-D35,0)</f>
        <v>1877</v>
      </c>
      <c r="E39" s="140" t="s">
        <v>364</v>
      </c>
      <c r="F39" s="533" t="s">
        <v>365</v>
      </c>
      <c r="G39" s="317">
        <f>IF(G34&gt;0,IF(C35+G34&lt;0,0,C35+G34),IF(C34-C35&lt;0,C35-C34,0))</f>
        <v>0</v>
      </c>
      <c r="H39" s="317">
        <f>IF(H34&gt;0,IF(D35+H34&lt;0,0,D35+H34),IF(D34-D35&lt;0,D35-D34,0))</f>
        <v>0</v>
      </c>
      <c r="I39" s="308"/>
      <c r="J39" s="308"/>
      <c r="K39" s="308"/>
      <c r="L39" s="308"/>
      <c r="M39" s="308"/>
      <c r="N39" s="308"/>
      <c r="O39" s="308"/>
      <c r="P39" s="308"/>
      <c r="Q39" s="308"/>
      <c r="R39" s="308"/>
    </row>
    <row r="40" spans="1:18">
      <c r="A40" s="81" t="s">
        <v>366</v>
      </c>
      <c r="B40" s="516" t="s">
        <v>367</v>
      </c>
      <c r="C40" s="40"/>
      <c r="D40" s="40"/>
      <c r="E40" s="81" t="s">
        <v>366</v>
      </c>
      <c r="F40" s="533" t="s">
        <v>368</v>
      </c>
      <c r="G40" s="313"/>
      <c r="H40" s="313"/>
    </row>
    <row r="41" spans="1:18">
      <c r="A41" s="81" t="s">
        <v>369</v>
      </c>
      <c r="B41" s="526" t="s">
        <v>370</v>
      </c>
      <c r="C41" s="41">
        <f>IF(C39-C40&gt;0,C39-C40,0)</f>
        <v>1909</v>
      </c>
      <c r="D41" s="41">
        <f>IF(D39-D40&gt;0,D39-D40,0)</f>
        <v>1877</v>
      </c>
      <c r="E41" s="81" t="s">
        <v>371</v>
      </c>
      <c r="F41" s="533" t="s">
        <v>372</v>
      </c>
      <c r="G41" s="39">
        <f>IF(G39-G40&gt;0,G39-G40,0)</f>
        <v>0</v>
      </c>
      <c r="H41" s="39">
        <f>IF(H39-H40&gt;0,H39-H40,0)</f>
        <v>0</v>
      </c>
      <c r="I41" s="308"/>
      <c r="J41" s="308"/>
      <c r="K41" s="308"/>
      <c r="L41" s="308"/>
      <c r="M41" s="308"/>
      <c r="N41" s="308"/>
      <c r="O41" s="308"/>
      <c r="P41" s="308"/>
      <c r="Q41" s="308"/>
      <c r="R41" s="308"/>
    </row>
    <row r="42" spans="1:18">
      <c r="A42" s="82" t="s">
        <v>373</v>
      </c>
      <c r="B42" s="526" t="s">
        <v>374</v>
      </c>
      <c r="C42" s="489">
        <f>C33+C35+C39</f>
        <v>3219</v>
      </c>
      <c r="D42" s="489">
        <f>D33+D35+D39</f>
        <v>2786</v>
      </c>
      <c r="E42" s="82" t="s">
        <v>375</v>
      </c>
      <c r="F42" s="525" t="s">
        <v>376</v>
      </c>
      <c r="G42" s="489">
        <f>G39+G33</f>
        <v>3219</v>
      </c>
      <c r="H42" s="489">
        <f>H39+H33</f>
        <v>2786</v>
      </c>
      <c r="I42" s="308"/>
      <c r="J42" s="308"/>
      <c r="K42" s="308"/>
      <c r="L42" s="308"/>
      <c r="M42" s="308"/>
      <c r="N42" s="308"/>
      <c r="O42" s="308"/>
      <c r="P42" s="308"/>
      <c r="Q42" s="308"/>
      <c r="R42" s="308"/>
    </row>
    <row r="43" spans="1:18" s="464" customFormat="1" ht="10.199999999999999">
      <c r="A43" s="670" t="s">
        <v>844</v>
      </c>
      <c r="B43" s="670"/>
      <c r="C43" s="670"/>
      <c r="D43" s="670"/>
      <c r="E43" s="670"/>
      <c r="F43" s="462"/>
      <c r="G43" s="463"/>
      <c r="H43" s="463"/>
    </row>
    <row r="44" spans="1:18">
      <c r="A44" s="141"/>
      <c r="B44" s="226"/>
      <c r="C44" s="426"/>
      <c r="D44" s="426"/>
      <c r="E44" s="227"/>
      <c r="F44" s="318"/>
      <c r="G44" s="227"/>
      <c r="H44" s="227"/>
    </row>
    <row r="45" spans="1:18">
      <c r="A45" s="465" t="str">
        <f>'справка №1-БАЛАНС'!A95</f>
        <v>Дата на съставяне: 21.01.2019</v>
      </c>
      <c r="B45" s="226"/>
      <c r="C45" s="227"/>
      <c r="D45" s="426" t="s">
        <v>899</v>
      </c>
      <c r="E45" s="228"/>
      <c r="F45" s="318"/>
      <c r="G45" s="227">
        <f>C42-G42</f>
        <v>0</v>
      </c>
      <c r="H45" s="227">
        <f>D42-H42</f>
        <v>0</v>
      </c>
    </row>
    <row r="46" spans="1:18">
      <c r="A46" s="319"/>
      <c r="B46" s="320"/>
      <c r="C46" s="426"/>
      <c r="D46" s="426"/>
      <c r="E46" s="405" t="s">
        <v>893</v>
      </c>
      <c r="F46" s="229"/>
      <c r="G46" s="229"/>
      <c r="H46" s="229"/>
      <c r="I46" s="308"/>
      <c r="J46" s="308"/>
      <c r="K46" s="308"/>
      <c r="L46" s="308"/>
      <c r="M46" s="308"/>
      <c r="N46" s="308"/>
      <c r="O46" s="308"/>
    </row>
    <row r="47" spans="1:18">
      <c r="A47" s="356" t="s">
        <v>849</v>
      </c>
      <c r="D47" s="426" t="s">
        <v>899</v>
      </c>
      <c r="F47" s="318"/>
      <c r="G47" s="321"/>
      <c r="H47" s="321"/>
    </row>
    <row r="48" spans="1:18" ht="12.75" customHeight="1">
      <c r="A48" s="319"/>
      <c r="B48" s="227" t="s">
        <v>895</v>
      </c>
      <c r="C48" s="327"/>
      <c r="D48" s="362"/>
      <c r="E48" s="405" t="s">
        <v>892</v>
      </c>
      <c r="F48" s="362"/>
      <c r="G48" s="362"/>
      <c r="H48" s="362"/>
    </row>
    <row r="49" spans="1:8">
      <c r="A49" s="322"/>
      <c r="B49" s="318"/>
      <c r="E49" s="318"/>
      <c r="F49" s="318"/>
      <c r="G49" s="321"/>
      <c r="H49" s="321"/>
    </row>
    <row r="50" spans="1:8">
      <c r="A50" s="322"/>
      <c r="B50" s="318"/>
      <c r="C50" s="227"/>
      <c r="D50" s="227"/>
      <c r="E50" s="405"/>
      <c r="F50" s="318"/>
      <c r="G50" s="321"/>
      <c r="H50" s="321"/>
    </row>
    <row r="51" spans="1:8">
      <c r="A51" s="322"/>
      <c r="B51" s="318"/>
      <c r="C51" s="227"/>
      <c r="D51" s="227"/>
      <c r="E51" s="318"/>
      <c r="F51" s="318"/>
      <c r="G51" s="321"/>
      <c r="H51" s="321"/>
    </row>
    <row r="52" spans="1:8">
      <c r="A52" s="322"/>
      <c r="B52" s="322"/>
      <c r="C52" s="323"/>
      <c r="D52" s="323"/>
      <c r="E52" s="322"/>
      <c r="F52" s="322"/>
      <c r="G52" s="324"/>
      <c r="H52" s="324"/>
    </row>
    <row r="53" spans="1:8">
      <c r="A53" s="322"/>
      <c r="B53" s="322"/>
      <c r="C53" s="323"/>
      <c r="D53" s="323"/>
      <c r="E53" s="322"/>
      <c r="F53" s="322"/>
      <c r="G53" s="324"/>
      <c r="H53" s="324"/>
    </row>
    <row r="54" spans="1:8">
      <c r="A54" s="322"/>
      <c r="B54" s="322"/>
      <c r="C54" s="323"/>
      <c r="D54" s="323"/>
      <c r="E54" s="322"/>
      <c r="F54" s="322"/>
      <c r="G54" s="324"/>
      <c r="H54" s="324"/>
    </row>
    <row r="55" spans="1:8">
      <c r="A55" s="322"/>
      <c r="B55" s="322"/>
      <c r="C55" s="323"/>
      <c r="D55" s="323"/>
      <c r="E55" s="322"/>
      <c r="F55" s="322"/>
      <c r="G55" s="324"/>
      <c r="H55" s="324"/>
    </row>
    <row r="56" spans="1:8">
      <c r="A56" s="322"/>
      <c r="B56" s="322"/>
      <c r="C56" s="323"/>
      <c r="D56" s="323"/>
      <c r="E56" s="322"/>
      <c r="F56" s="322"/>
      <c r="G56" s="324"/>
      <c r="H56" s="324"/>
    </row>
    <row r="57" spans="1:8">
      <c r="A57" s="322"/>
      <c r="B57" s="322"/>
      <c r="C57" s="323"/>
      <c r="D57" s="323"/>
      <c r="E57" s="322"/>
      <c r="F57" s="322"/>
      <c r="G57" s="324"/>
      <c r="H57" s="324"/>
    </row>
    <row r="58" spans="1:8">
      <c r="A58" s="322"/>
      <c r="B58" s="322"/>
      <c r="C58" s="323"/>
      <c r="D58" s="323"/>
      <c r="E58" s="322"/>
      <c r="F58" s="322"/>
      <c r="G58" s="324"/>
      <c r="H58" s="324"/>
    </row>
    <row r="59" spans="1:8">
      <c r="A59" s="322"/>
      <c r="B59" s="322"/>
      <c r="C59" s="323"/>
      <c r="D59" s="323"/>
      <c r="E59" s="322"/>
      <c r="F59" s="322"/>
      <c r="G59" s="324"/>
      <c r="H59" s="324"/>
    </row>
    <row r="60" spans="1:8">
      <c r="A60" s="322"/>
      <c r="B60" s="322"/>
      <c r="C60" s="323"/>
      <c r="D60" s="323"/>
      <c r="E60" s="322"/>
      <c r="F60" s="322"/>
      <c r="G60" s="324"/>
      <c r="H60" s="324"/>
    </row>
    <row r="61" spans="1:8">
      <c r="A61" s="322"/>
      <c r="B61" s="322"/>
      <c r="C61" s="323"/>
      <c r="D61" s="323"/>
      <c r="E61" s="322"/>
      <c r="F61" s="322"/>
      <c r="G61" s="324"/>
      <c r="H61" s="324"/>
    </row>
    <row r="62" spans="1:8">
      <c r="A62" s="322"/>
      <c r="B62" s="322"/>
      <c r="C62" s="323"/>
      <c r="D62" s="323"/>
      <c r="E62" s="322"/>
      <c r="F62" s="322"/>
      <c r="G62" s="324"/>
      <c r="H62" s="324"/>
    </row>
    <row r="63" spans="1:8">
      <c r="A63" s="322"/>
      <c r="B63" s="322"/>
      <c r="C63" s="323"/>
      <c r="D63" s="323"/>
      <c r="E63" s="322"/>
      <c r="F63" s="322"/>
      <c r="G63" s="324"/>
      <c r="H63" s="324"/>
    </row>
    <row r="64" spans="1:8">
      <c r="A64" s="322"/>
      <c r="B64" s="322"/>
      <c r="C64" s="323"/>
      <c r="D64" s="323"/>
      <c r="E64" s="322"/>
      <c r="F64" s="322"/>
      <c r="G64" s="324"/>
      <c r="H64" s="324"/>
    </row>
    <row r="65" spans="1:8">
      <c r="A65" s="322"/>
      <c r="B65" s="322"/>
      <c r="C65" s="323"/>
      <c r="D65" s="323"/>
      <c r="E65" s="322"/>
      <c r="F65" s="322"/>
      <c r="G65" s="324"/>
      <c r="H65" s="324"/>
    </row>
    <row r="66" spans="1:8">
      <c r="A66" s="322"/>
      <c r="B66" s="322"/>
      <c r="C66" s="323"/>
      <c r="D66" s="323"/>
      <c r="E66" s="322"/>
      <c r="F66" s="322"/>
      <c r="G66" s="324"/>
      <c r="H66" s="324"/>
    </row>
    <row r="67" spans="1:8">
      <c r="A67" s="322"/>
      <c r="B67" s="322"/>
      <c r="C67" s="323"/>
      <c r="D67" s="323"/>
      <c r="E67" s="322"/>
      <c r="F67" s="322"/>
      <c r="G67" s="324"/>
      <c r="H67" s="324"/>
    </row>
    <row r="68" spans="1:8">
      <c r="A68" s="322"/>
      <c r="B68" s="322"/>
      <c r="C68" s="323"/>
      <c r="D68" s="323"/>
      <c r="E68" s="322"/>
      <c r="F68" s="322"/>
      <c r="G68" s="324"/>
      <c r="H68" s="324"/>
    </row>
    <row r="69" spans="1:8">
      <c r="A69" s="322"/>
      <c r="B69" s="322"/>
      <c r="C69" s="323"/>
      <c r="D69" s="323"/>
      <c r="E69" s="322"/>
      <c r="F69" s="322"/>
      <c r="G69" s="324"/>
      <c r="H69" s="324"/>
    </row>
    <row r="70" spans="1:8">
      <c r="A70" s="322"/>
      <c r="B70" s="322"/>
      <c r="C70" s="323"/>
      <c r="D70" s="323"/>
      <c r="E70" s="322"/>
      <c r="F70" s="322"/>
      <c r="G70" s="324"/>
      <c r="H70" s="324"/>
    </row>
    <row r="71" spans="1:8">
      <c r="A71" s="322"/>
      <c r="B71" s="322"/>
      <c r="C71" s="323"/>
      <c r="D71" s="323"/>
      <c r="E71" s="322"/>
      <c r="F71" s="322"/>
      <c r="G71" s="324"/>
      <c r="H71" s="324"/>
    </row>
    <row r="72" spans="1:8">
      <c r="A72" s="322"/>
      <c r="B72" s="322"/>
      <c r="C72" s="323"/>
      <c r="D72" s="323"/>
      <c r="E72" s="322"/>
      <c r="F72" s="322"/>
      <c r="G72" s="324"/>
      <c r="H72" s="324"/>
    </row>
    <row r="73" spans="1:8">
      <c r="A73" s="322"/>
      <c r="B73" s="322"/>
      <c r="C73" s="323"/>
      <c r="D73" s="323"/>
      <c r="E73" s="322"/>
      <c r="F73" s="322"/>
      <c r="G73" s="324"/>
      <c r="H73" s="324"/>
    </row>
    <row r="74" spans="1:8">
      <c r="A74" s="322"/>
      <c r="B74" s="322"/>
      <c r="C74" s="323"/>
      <c r="D74" s="323"/>
      <c r="E74" s="322"/>
      <c r="F74" s="322"/>
      <c r="G74" s="324"/>
      <c r="H74" s="324"/>
    </row>
    <row r="75" spans="1:8">
      <c r="A75" s="322"/>
      <c r="B75" s="322"/>
      <c r="C75" s="323"/>
      <c r="D75" s="323"/>
      <c r="E75" s="322"/>
      <c r="F75" s="322"/>
      <c r="G75" s="324"/>
      <c r="H75" s="324"/>
    </row>
    <row r="76" spans="1:8">
      <c r="A76" s="322"/>
      <c r="B76" s="322"/>
      <c r="C76" s="323"/>
      <c r="D76" s="323"/>
      <c r="E76" s="322"/>
      <c r="F76" s="322"/>
      <c r="G76" s="324"/>
      <c r="H76" s="324"/>
    </row>
    <row r="77" spans="1:8">
      <c r="A77" s="322"/>
      <c r="B77" s="322"/>
      <c r="C77" s="323"/>
      <c r="D77" s="323"/>
      <c r="E77" s="322"/>
      <c r="F77" s="322"/>
      <c r="G77" s="324"/>
      <c r="H77" s="324"/>
    </row>
    <row r="78" spans="1:8">
      <c r="A78" s="322"/>
      <c r="B78" s="322"/>
      <c r="C78" s="323"/>
      <c r="D78" s="323"/>
      <c r="E78" s="322"/>
      <c r="F78" s="322"/>
      <c r="G78" s="324"/>
      <c r="H78" s="324"/>
    </row>
    <row r="79" spans="1:8">
      <c r="A79" s="322"/>
      <c r="B79" s="322"/>
      <c r="C79" s="323"/>
      <c r="D79" s="323"/>
      <c r="E79" s="322"/>
      <c r="F79" s="322"/>
      <c r="G79" s="324"/>
      <c r="H79" s="324"/>
    </row>
    <row r="80" spans="1:8">
      <c r="A80" s="322"/>
      <c r="B80" s="322"/>
      <c r="C80" s="323"/>
      <c r="D80" s="323"/>
      <c r="E80" s="322"/>
      <c r="F80" s="322"/>
      <c r="G80" s="324"/>
      <c r="H80" s="324"/>
    </row>
    <row r="81" spans="1:8">
      <c r="A81" s="322"/>
      <c r="B81" s="322"/>
      <c r="C81" s="323"/>
      <c r="D81" s="323"/>
      <c r="E81" s="322"/>
      <c r="F81" s="322"/>
      <c r="G81" s="324"/>
      <c r="H81" s="324"/>
    </row>
    <row r="82" spans="1:8">
      <c r="A82" s="322"/>
      <c r="B82" s="322"/>
      <c r="C82" s="323"/>
      <c r="D82" s="323"/>
      <c r="E82" s="322"/>
      <c r="F82" s="322"/>
      <c r="G82" s="324"/>
      <c r="H82" s="324"/>
    </row>
    <row r="83" spans="1:8">
      <c r="A83" s="322"/>
      <c r="B83" s="322"/>
      <c r="C83" s="323"/>
      <c r="D83" s="323"/>
      <c r="E83" s="322"/>
      <c r="F83" s="322"/>
      <c r="G83" s="324"/>
      <c r="H83" s="324"/>
    </row>
    <row r="84" spans="1:8">
      <c r="A84" s="322"/>
      <c r="B84" s="322"/>
      <c r="C84" s="323"/>
      <c r="D84" s="323"/>
      <c r="E84" s="322"/>
      <c r="F84" s="322"/>
      <c r="G84" s="324"/>
      <c r="H84" s="324"/>
    </row>
    <row r="85" spans="1:8">
      <c r="A85" s="322"/>
      <c r="B85" s="322"/>
      <c r="C85" s="323"/>
      <c r="D85" s="323"/>
      <c r="E85" s="322"/>
      <c r="F85" s="322"/>
      <c r="G85" s="324"/>
      <c r="H85" s="324"/>
    </row>
    <row r="86" spans="1:8">
      <c r="A86" s="322"/>
      <c r="B86" s="322"/>
      <c r="C86" s="323"/>
      <c r="D86" s="323"/>
      <c r="E86" s="322"/>
      <c r="F86" s="322"/>
      <c r="G86" s="324"/>
      <c r="H86" s="324"/>
    </row>
    <row r="87" spans="1:8">
      <c r="A87" s="322"/>
      <c r="B87" s="322"/>
      <c r="C87" s="323"/>
      <c r="D87" s="323"/>
      <c r="E87" s="322"/>
      <c r="F87" s="322"/>
      <c r="G87" s="324"/>
      <c r="H87" s="324"/>
    </row>
    <row r="88" spans="1:8">
      <c r="A88" s="322"/>
      <c r="B88" s="322"/>
      <c r="C88" s="323"/>
      <c r="D88" s="323"/>
      <c r="E88" s="322"/>
      <c r="F88" s="322"/>
      <c r="G88" s="324"/>
      <c r="H88" s="324"/>
    </row>
    <row r="89" spans="1:8">
      <c r="A89" s="322"/>
      <c r="B89" s="322"/>
      <c r="C89" s="323"/>
      <c r="D89" s="323"/>
      <c r="E89" s="322"/>
      <c r="F89" s="322"/>
      <c r="G89" s="324"/>
      <c r="H89" s="324"/>
    </row>
    <row r="90" spans="1:8">
      <c r="A90" s="322"/>
      <c r="B90" s="322"/>
      <c r="C90" s="323"/>
      <c r="D90" s="323"/>
      <c r="E90" s="322"/>
      <c r="F90" s="322"/>
      <c r="G90" s="324"/>
      <c r="H90" s="324"/>
    </row>
    <row r="91" spans="1:8">
      <c r="A91" s="322"/>
      <c r="B91" s="322"/>
      <c r="C91" s="323"/>
      <c r="D91" s="323"/>
      <c r="E91" s="322"/>
      <c r="F91" s="322"/>
      <c r="G91" s="324"/>
      <c r="H91" s="324"/>
    </row>
    <row r="92" spans="1:8">
      <c r="A92" s="322"/>
      <c r="B92" s="322"/>
      <c r="C92" s="323"/>
      <c r="D92" s="323"/>
      <c r="E92" s="322"/>
      <c r="F92" s="322"/>
      <c r="G92" s="324"/>
      <c r="H92" s="324"/>
    </row>
    <row r="93" spans="1:8">
      <c r="A93" s="322"/>
      <c r="B93" s="322"/>
      <c r="C93" s="323"/>
      <c r="D93" s="323"/>
      <c r="E93" s="322"/>
      <c r="F93" s="322"/>
      <c r="G93" s="324"/>
      <c r="H93" s="324"/>
    </row>
    <row r="94" spans="1:8">
      <c r="A94" s="322"/>
      <c r="B94" s="322"/>
      <c r="C94" s="323"/>
      <c r="D94" s="323"/>
      <c r="E94" s="322"/>
      <c r="F94" s="322"/>
      <c r="G94" s="324"/>
      <c r="H94" s="324"/>
    </row>
    <row r="95" spans="1:8">
      <c r="A95" s="322"/>
      <c r="B95" s="322"/>
      <c r="C95" s="323"/>
      <c r="D95" s="323"/>
      <c r="E95" s="322"/>
      <c r="F95" s="322"/>
      <c r="G95" s="324"/>
      <c r="H95" s="324"/>
    </row>
    <row r="96" spans="1:8">
      <c r="A96" s="322"/>
      <c r="B96" s="322"/>
      <c r="C96" s="323"/>
      <c r="D96" s="323"/>
      <c r="E96" s="322"/>
      <c r="F96" s="322"/>
      <c r="G96" s="324"/>
      <c r="H96" s="324"/>
    </row>
    <row r="97" spans="1:8">
      <c r="A97" s="322"/>
      <c r="B97" s="322"/>
      <c r="C97" s="323"/>
      <c r="D97" s="323"/>
      <c r="E97" s="322"/>
      <c r="F97" s="322"/>
      <c r="G97" s="324"/>
      <c r="H97" s="324"/>
    </row>
    <row r="98" spans="1:8">
      <c r="A98" s="322"/>
      <c r="B98" s="322"/>
      <c r="C98" s="323"/>
      <c r="D98" s="323"/>
      <c r="E98" s="322"/>
      <c r="F98" s="322"/>
      <c r="G98" s="324"/>
      <c r="H98" s="324"/>
    </row>
    <row r="99" spans="1:8">
      <c r="A99" s="322"/>
      <c r="B99" s="322"/>
      <c r="C99" s="323"/>
      <c r="D99" s="323"/>
      <c r="E99" s="322"/>
      <c r="F99" s="322"/>
      <c r="G99" s="324"/>
      <c r="H99" s="324"/>
    </row>
    <row r="100" spans="1:8">
      <c r="A100" s="322"/>
      <c r="B100" s="322"/>
      <c r="C100" s="323"/>
      <c r="D100" s="323"/>
      <c r="E100" s="322"/>
      <c r="F100" s="322"/>
      <c r="G100" s="324"/>
      <c r="H100" s="324"/>
    </row>
    <row r="101" spans="1:8">
      <c r="A101" s="322"/>
      <c r="B101" s="322"/>
      <c r="C101" s="323"/>
      <c r="D101" s="323"/>
      <c r="E101" s="322"/>
      <c r="F101" s="322"/>
      <c r="G101" s="324"/>
      <c r="H101" s="324"/>
    </row>
    <row r="102" spans="1:8">
      <c r="A102" s="322"/>
      <c r="B102" s="322"/>
      <c r="C102" s="323"/>
      <c r="D102" s="323"/>
      <c r="E102" s="322"/>
      <c r="F102" s="322"/>
      <c r="G102" s="324"/>
      <c r="H102" s="324"/>
    </row>
    <row r="103" spans="1:8">
      <c r="A103" s="322"/>
      <c r="B103" s="322"/>
      <c r="C103" s="323"/>
      <c r="D103" s="323"/>
      <c r="E103" s="322"/>
      <c r="F103" s="322"/>
      <c r="G103" s="324"/>
      <c r="H103" s="324"/>
    </row>
    <row r="104" spans="1:8">
      <c r="A104" s="322"/>
      <c r="B104" s="322"/>
      <c r="C104" s="323"/>
      <c r="D104" s="323"/>
      <c r="E104" s="322"/>
      <c r="F104" s="322"/>
      <c r="G104" s="324"/>
      <c r="H104" s="324"/>
    </row>
    <row r="105" spans="1:8">
      <c r="A105" s="322"/>
      <c r="B105" s="322"/>
      <c r="C105" s="325"/>
      <c r="D105" s="325"/>
      <c r="E105" s="322"/>
      <c r="F105" s="322"/>
    </row>
    <row r="106" spans="1:8">
      <c r="A106" s="322"/>
      <c r="B106" s="322"/>
      <c r="C106" s="325"/>
      <c r="D106" s="325"/>
      <c r="E106" s="322"/>
      <c r="F106" s="322"/>
    </row>
    <row r="107" spans="1:8">
      <c r="A107" s="322"/>
      <c r="B107" s="322"/>
      <c r="C107" s="325"/>
      <c r="D107" s="325"/>
      <c r="E107" s="322"/>
      <c r="F107" s="322"/>
    </row>
    <row r="108" spans="1:8">
      <c r="A108" s="322"/>
      <c r="B108" s="322"/>
      <c r="C108" s="325"/>
      <c r="D108" s="325"/>
      <c r="E108" s="322"/>
      <c r="F108" s="322"/>
    </row>
    <row r="109" spans="1:8">
      <c r="A109" s="322"/>
      <c r="B109" s="322"/>
      <c r="C109" s="325"/>
      <c r="D109" s="325"/>
      <c r="E109" s="322"/>
      <c r="F109" s="322"/>
    </row>
    <row r="110" spans="1:8">
      <c r="A110" s="322"/>
      <c r="B110" s="322"/>
      <c r="C110" s="325"/>
      <c r="D110" s="325"/>
      <c r="E110" s="322"/>
      <c r="F110" s="322"/>
    </row>
    <row r="111" spans="1:8">
      <c r="A111" s="322"/>
      <c r="B111" s="322"/>
      <c r="C111" s="325"/>
      <c r="D111" s="325"/>
      <c r="E111" s="322"/>
      <c r="F111" s="322"/>
    </row>
    <row r="112" spans="1:8">
      <c r="A112" s="322"/>
      <c r="B112" s="322"/>
      <c r="C112" s="325"/>
      <c r="D112" s="325"/>
      <c r="E112" s="322"/>
      <c r="F112" s="322"/>
    </row>
    <row r="113" spans="1:6">
      <c r="A113" s="322"/>
      <c r="B113" s="322"/>
      <c r="C113" s="325"/>
      <c r="D113" s="325"/>
      <c r="E113" s="322"/>
      <c r="F113" s="322"/>
    </row>
    <row r="114" spans="1:6">
      <c r="A114" s="322"/>
      <c r="B114" s="322"/>
      <c r="C114" s="325"/>
      <c r="D114" s="325"/>
      <c r="E114" s="322"/>
      <c r="F114" s="322"/>
    </row>
    <row r="115" spans="1:6">
      <c r="A115" s="322"/>
      <c r="B115" s="322"/>
      <c r="C115" s="325"/>
      <c r="D115" s="325"/>
      <c r="E115" s="322"/>
      <c r="F115" s="322"/>
    </row>
    <row r="116" spans="1:6">
      <c r="A116" s="322"/>
      <c r="B116" s="322"/>
      <c r="C116" s="325"/>
      <c r="D116" s="325"/>
      <c r="E116" s="322"/>
      <c r="F116" s="322"/>
    </row>
    <row r="117" spans="1:6">
      <c r="A117" s="322"/>
      <c r="B117" s="322"/>
      <c r="C117" s="325"/>
      <c r="D117" s="325"/>
      <c r="E117" s="322"/>
      <c r="F117" s="322"/>
    </row>
    <row r="118" spans="1:6">
      <c r="A118" s="322"/>
      <c r="B118" s="322"/>
      <c r="C118" s="325"/>
      <c r="D118" s="325"/>
      <c r="E118" s="322"/>
      <c r="F118" s="322"/>
    </row>
    <row r="119" spans="1:6">
      <c r="A119" s="322"/>
      <c r="B119" s="322"/>
      <c r="C119" s="325"/>
      <c r="D119" s="325"/>
      <c r="E119" s="322"/>
      <c r="F119" s="322"/>
    </row>
    <row r="120" spans="1:6">
      <c r="A120" s="322"/>
      <c r="B120" s="322"/>
      <c r="C120" s="325"/>
      <c r="D120" s="325"/>
      <c r="E120" s="322"/>
      <c r="F120" s="322"/>
    </row>
    <row r="121" spans="1:6">
      <c r="A121" s="322"/>
      <c r="B121" s="322"/>
      <c r="C121" s="325"/>
      <c r="D121" s="325"/>
      <c r="E121" s="322"/>
      <c r="F121" s="322"/>
    </row>
    <row r="122" spans="1:6">
      <c r="A122" s="322"/>
      <c r="B122" s="322"/>
      <c r="C122" s="325"/>
      <c r="D122" s="325"/>
      <c r="E122" s="322"/>
      <c r="F122" s="322"/>
    </row>
    <row r="123" spans="1:6">
      <c r="A123" s="322"/>
      <c r="B123" s="322"/>
      <c r="C123" s="325"/>
      <c r="D123" s="325"/>
      <c r="E123" s="322"/>
      <c r="F123" s="322"/>
    </row>
    <row r="124" spans="1:6">
      <c r="A124" s="322"/>
      <c r="B124" s="322"/>
      <c r="C124" s="325"/>
      <c r="D124" s="325"/>
      <c r="E124" s="322"/>
      <c r="F124" s="322"/>
    </row>
    <row r="125" spans="1:6">
      <c r="A125" s="322"/>
      <c r="B125" s="322"/>
      <c r="C125" s="325"/>
      <c r="D125" s="325"/>
      <c r="E125" s="322"/>
      <c r="F125" s="322"/>
    </row>
    <row r="126" spans="1:6">
      <c r="A126" s="322"/>
      <c r="B126" s="322"/>
      <c r="C126" s="325"/>
      <c r="D126" s="325"/>
      <c r="E126" s="322"/>
      <c r="F126" s="322"/>
    </row>
    <row r="127" spans="1:6">
      <c r="A127" s="322"/>
      <c r="B127" s="322"/>
      <c r="C127" s="325"/>
      <c r="D127" s="325"/>
      <c r="E127" s="322"/>
      <c r="F127" s="322"/>
    </row>
    <row r="128" spans="1:6">
      <c r="A128" s="322"/>
      <c r="B128" s="322"/>
      <c r="C128" s="325"/>
      <c r="D128" s="325"/>
      <c r="E128" s="322"/>
      <c r="F128" s="322"/>
    </row>
    <row r="129" spans="1:6">
      <c r="A129" s="322"/>
      <c r="B129" s="322"/>
      <c r="C129" s="325"/>
      <c r="D129" s="325"/>
      <c r="E129" s="322"/>
      <c r="F129" s="322"/>
    </row>
    <row r="130" spans="1:6">
      <c r="A130" s="322"/>
      <c r="B130" s="322"/>
      <c r="C130" s="325"/>
      <c r="D130" s="325"/>
      <c r="E130" s="322"/>
      <c r="F130" s="322"/>
    </row>
    <row r="131" spans="1:6">
      <c r="A131" s="322"/>
      <c r="B131" s="322"/>
      <c r="C131" s="325"/>
      <c r="D131" s="325"/>
      <c r="E131" s="322"/>
      <c r="F131" s="322"/>
    </row>
    <row r="132" spans="1:6">
      <c r="A132" s="322"/>
      <c r="B132" s="322"/>
      <c r="C132" s="325"/>
      <c r="D132" s="325"/>
      <c r="E132" s="322"/>
      <c r="F132" s="322"/>
    </row>
    <row r="133" spans="1:6">
      <c r="A133" s="322"/>
      <c r="B133" s="322"/>
      <c r="C133" s="325"/>
      <c r="D133" s="325"/>
      <c r="E133" s="322"/>
      <c r="F133" s="322"/>
    </row>
    <row r="134" spans="1:6">
      <c r="A134" s="322"/>
      <c r="B134" s="322"/>
      <c r="C134" s="325"/>
      <c r="D134" s="325"/>
      <c r="E134" s="322"/>
      <c r="F134" s="322"/>
    </row>
    <row r="135" spans="1:6">
      <c r="A135" s="322"/>
      <c r="B135" s="322"/>
      <c r="C135" s="325"/>
      <c r="D135" s="325"/>
      <c r="E135" s="322"/>
      <c r="F135" s="322"/>
    </row>
    <row r="136" spans="1:6">
      <c r="A136" s="322"/>
      <c r="B136" s="322"/>
      <c r="C136" s="325"/>
      <c r="D136" s="325"/>
      <c r="E136" s="322"/>
      <c r="F136" s="322"/>
    </row>
    <row r="137" spans="1:6">
      <c r="A137" s="322"/>
      <c r="B137" s="322"/>
      <c r="C137" s="325"/>
      <c r="D137" s="325"/>
      <c r="E137" s="322"/>
      <c r="F137" s="322"/>
    </row>
    <row r="138" spans="1:6">
      <c r="A138" s="322"/>
      <c r="B138" s="322"/>
      <c r="C138" s="325"/>
      <c r="D138" s="325"/>
      <c r="E138" s="322"/>
      <c r="F138" s="322"/>
    </row>
    <row r="139" spans="1:6">
      <c r="A139" s="322"/>
      <c r="B139" s="322"/>
      <c r="C139" s="325"/>
      <c r="D139" s="325"/>
      <c r="E139" s="322"/>
      <c r="F139" s="322"/>
    </row>
    <row r="140" spans="1:6">
      <c r="A140" s="322"/>
      <c r="B140" s="322"/>
      <c r="C140" s="325"/>
      <c r="D140" s="325"/>
      <c r="E140" s="322"/>
      <c r="F140" s="322"/>
    </row>
    <row r="141" spans="1:6">
      <c r="A141" s="322"/>
      <c r="B141" s="322"/>
      <c r="C141" s="325"/>
      <c r="D141" s="325"/>
      <c r="E141" s="322"/>
      <c r="F141" s="322"/>
    </row>
    <row r="142" spans="1:6">
      <c r="A142" s="322"/>
      <c r="B142" s="322"/>
      <c r="C142" s="325"/>
      <c r="D142" s="325"/>
      <c r="E142" s="322"/>
      <c r="F142" s="322"/>
    </row>
    <row r="143" spans="1:6">
      <c r="A143" s="322"/>
      <c r="B143" s="322"/>
      <c r="C143" s="325"/>
      <c r="D143" s="325"/>
      <c r="E143" s="322"/>
      <c r="F143" s="322"/>
    </row>
    <row r="144" spans="1:6">
      <c r="A144" s="322"/>
      <c r="B144" s="322"/>
      <c r="C144" s="325"/>
      <c r="D144" s="325"/>
      <c r="E144" s="322"/>
      <c r="F144" s="322"/>
    </row>
    <row r="145" spans="1:6">
      <c r="A145" s="322"/>
      <c r="B145" s="322"/>
      <c r="C145" s="325"/>
      <c r="D145" s="325"/>
      <c r="E145" s="322"/>
      <c r="F145" s="322"/>
    </row>
    <row r="146" spans="1:6">
      <c r="A146" s="322"/>
      <c r="B146" s="322"/>
      <c r="C146" s="325"/>
      <c r="D146" s="325"/>
      <c r="E146" s="322"/>
      <c r="F146" s="322"/>
    </row>
    <row r="147" spans="1:6">
      <c r="A147" s="322"/>
      <c r="B147" s="322"/>
      <c r="C147" s="325"/>
      <c r="D147" s="325"/>
      <c r="E147" s="322"/>
      <c r="F147" s="322"/>
    </row>
    <row r="148" spans="1:6">
      <c r="A148" s="322"/>
      <c r="B148" s="322"/>
      <c r="C148" s="325"/>
      <c r="D148" s="325"/>
      <c r="E148" s="322"/>
      <c r="F148" s="322"/>
    </row>
    <row r="149" spans="1:6">
      <c r="A149" s="322"/>
      <c r="B149" s="322"/>
      <c r="C149" s="325"/>
      <c r="D149" s="325"/>
      <c r="E149" s="322"/>
      <c r="F149" s="322"/>
    </row>
    <row r="150" spans="1:6">
      <c r="A150" s="322"/>
      <c r="B150" s="322"/>
      <c r="C150" s="325"/>
      <c r="D150" s="325"/>
      <c r="E150" s="322"/>
      <c r="F150" s="322"/>
    </row>
    <row r="151" spans="1:6">
      <c r="A151" s="322"/>
      <c r="B151" s="322"/>
      <c r="C151" s="325"/>
      <c r="D151" s="325"/>
      <c r="E151" s="322"/>
      <c r="F151" s="322"/>
    </row>
    <row r="152" spans="1:6">
      <c r="A152" s="322"/>
      <c r="B152" s="322"/>
      <c r="C152" s="325"/>
      <c r="D152" s="325"/>
      <c r="E152" s="322"/>
      <c r="F152" s="322"/>
    </row>
    <row r="153" spans="1:6">
      <c r="A153" s="322"/>
      <c r="B153" s="322"/>
      <c r="C153" s="325"/>
      <c r="D153" s="325"/>
      <c r="E153" s="322"/>
      <c r="F153" s="322"/>
    </row>
    <row r="154" spans="1:6">
      <c r="A154" s="322"/>
      <c r="B154" s="322"/>
      <c r="C154" s="325"/>
      <c r="D154" s="325"/>
      <c r="E154" s="322"/>
      <c r="F154" s="322"/>
    </row>
    <row r="155" spans="1:6">
      <c r="A155" s="322"/>
      <c r="B155" s="322"/>
      <c r="C155" s="325"/>
      <c r="D155" s="325"/>
      <c r="E155" s="322"/>
      <c r="F155" s="322"/>
    </row>
    <row r="156" spans="1:6">
      <c r="A156" s="322"/>
      <c r="B156" s="322"/>
      <c r="C156" s="325"/>
      <c r="D156" s="325"/>
      <c r="E156" s="322"/>
      <c r="F156" s="322"/>
    </row>
    <row r="157" spans="1:6">
      <c r="A157" s="322"/>
      <c r="B157" s="322"/>
      <c r="C157" s="325"/>
      <c r="D157" s="325"/>
      <c r="E157" s="322"/>
      <c r="F157" s="322"/>
    </row>
    <row r="158" spans="1:6">
      <c r="A158" s="322"/>
      <c r="B158" s="322"/>
      <c r="C158" s="325"/>
      <c r="D158" s="325"/>
      <c r="E158" s="322"/>
      <c r="F158" s="322"/>
    </row>
    <row r="159" spans="1:6">
      <c r="A159" s="322"/>
      <c r="B159" s="322"/>
      <c r="C159" s="325"/>
      <c r="D159" s="325"/>
      <c r="E159" s="322"/>
      <c r="F159" s="322"/>
    </row>
    <row r="160" spans="1:6">
      <c r="A160" s="322"/>
      <c r="B160" s="322"/>
      <c r="C160" s="325"/>
      <c r="D160" s="325"/>
      <c r="E160" s="322"/>
      <c r="F160" s="322"/>
    </row>
    <row r="161" spans="1:6">
      <c r="A161" s="322"/>
      <c r="B161" s="322"/>
      <c r="C161" s="325"/>
      <c r="D161" s="325"/>
      <c r="E161" s="322"/>
      <c r="F161" s="322"/>
    </row>
    <row r="162" spans="1:6">
      <c r="A162" s="322"/>
      <c r="B162" s="322"/>
      <c r="C162" s="325"/>
      <c r="D162" s="325"/>
      <c r="E162" s="322"/>
      <c r="F162" s="322"/>
    </row>
    <row r="163" spans="1:6">
      <c r="A163" s="322"/>
      <c r="B163" s="322"/>
      <c r="C163" s="325"/>
      <c r="D163" s="325"/>
      <c r="E163" s="322"/>
      <c r="F163" s="322"/>
    </row>
    <row r="164" spans="1:6">
      <c r="A164" s="322"/>
      <c r="B164" s="322"/>
      <c r="C164" s="325"/>
      <c r="D164" s="325"/>
      <c r="E164" s="322"/>
      <c r="F164" s="322"/>
    </row>
    <row r="165" spans="1:6">
      <c r="A165" s="322"/>
      <c r="B165" s="322"/>
      <c r="C165" s="325"/>
      <c r="D165" s="325"/>
      <c r="E165" s="322"/>
      <c r="F165" s="322"/>
    </row>
    <row r="166" spans="1:6">
      <c r="A166" s="322"/>
      <c r="B166" s="322"/>
      <c r="C166" s="325"/>
      <c r="D166" s="325"/>
      <c r="E166" s="322"/>
      <c r="F166" s="322"/>
    </row>
    <row r="167" spans="1:6">
      <c r="A167" s="322"/>
      <c r="B167" s="322"/>
      <c r="C167" s="325"/>
      <c r="D167" s="325"/>
      <c r="E167" s="322"/>
      <c r="F167" s="322"/>
    </row>
    <row r="168" spans="1:6">
      <c r="A168" s="322"/>
      <c r="B168" s="322"/>
      <c r="C168" s="325"/>
      <c r="D168" s="325"/>
      <c r="E168" s="322"/>
      <c r="F168" s="322"/>
    </row>
    <row r="169" spans="1:6">
      <c r="A169" s="322"/>
      <c r="B169" s="322"/>
      <c r="C169" s="325"/>
      <c r="D169" s="325"/>
      <c r="E169" s="322"/>
      <c r="F169" s="322"/>
    </row>
    <row r="170" spans="1:6">
      <c r="A170" s="322"/>
      <c r="B170" s="322"/>
      <c r="C170" s="325"/>
      <c r="D170" s="325"/>
      <c r="E170" s="322"/>
      <c r="F170" s="322"/>
    </row>
    <row r="171" spans="1:6">
      <c r="A171" s="322"/>
      <c r="B171" s="322"/>
      <c r="C171" s="325"/>
      <c r="D171" s="325"/>
      <c r="E171" s="322"/>
      <c r="F171" s="322"/>
    </row>
    <row r="172" spans="1:6">
      <c r="A172" s="322"/>
      <c r="B172" s="322"/>
      <c r="C172" s="325"/>
      <c r="D172" s="325"/>
      <c r="E172" s="322"/>
      <c r="F172" s="322"/>
    </row>
    <row r="173" spans="1:6">
      <c r="A173" s="322"/>
      <c r="B173" s="322"/>
      <c r="C173" s="325"/>
      <c r="D173" s="325"/>
      <c r="E173" s="322"/>
      <c r="F173" s="322"/>
    </row>
    <row r="174" spans="1:6">
      <c r="A174" s="322"/>
      <c r="B174" s="322"/>
      <c r="C174" s="325"/>
      <c r="D174" s="325"/>
      <c r="E174" s="322"/>
      <c r="F174" s="322"/>
    </row>
    <row r="175" spans="1:6">
      <c r="A175" s="322"/>
      <c r="B175" s="322"/>
      <c r="C175" s="325"/>
      <c r="D175" s="325"/>
      <c r="E175" s="322"/>
      <c r="F175" s="322"/>
    </row>
    <row r="176" spans="1:6">
      <c r="A176" s="322"/>
      <c r="B176" s="322"/>
      <c r="C176" s="325"/>
      <c r="D176" s="325"/>
      <c r="E176" s="322"/>
      <c r="F176" s="322"/>
    </row>
    <row r="177" spans="1:6">
      <c r="A177" s="322"/>
      <c r="B177" s="322"/>
      <c r="C177" s="325"/>
      <c r="D177" s="325"/>
      <c r="E177" s="322"/>
      <c r="F177" s="322"/>
    </row>
    <row r="178" spans="1:6">
      <c r="A178" s="322"/>
      <c r="B178" s="322"/>
      <c r="C178" s="325"/>
      <c r="D178" s="325"/>
      <c r="E178" s="322"/>
      <c r="F178" s="322"/>
    </row>
    <row r="179" spans="1:6">
      <c r="A179" s="322"/>
      <c r="B179" s="322"/>
      <c r="C179" s="325"/>
      <c r="D179" s="325"/>
      <c r="E179" s="322"/>
      <c r="F179" s="322"/>
    </row>
    <row r="180" spans="1:6">
      <c r="A180" s="322"/>
      <c r="B180" s="322"/>
      <c r="C180" s="325"/>
      <c r="D180" s="325"/>
      <c r="E180" s="322"/>
      <c r="F180" s="322"/>
    </row>
    <row r="181" spans="1:6">
      <c r="A181" s="322"/>
      <c r="B181" s="322"/>
      <c r="C181" s="325"/>
      <c r="D181" s="325"/>
      <c r="E181" s="322"/>
      <c r="F181" s="322"/>
    </row>
    <row r="182" spans="1:6">
      <c r="A182" s="322"/>
      <c r="B182" s="322"/>
      <c r="C182" s="325"/>
      <c r="D182" s="325"/>
      <c r="E182" s="322"/>
      <c r="F182" s="322"/>
    </row>
    <row r="183" spans="1:6">
      <c r="A183" s="322"/>
      <c r="B183" s="322"/>
      <c r="C183" s="325"/>
      <c r="D183" s="325"/>
      <c r="E183" s="322"/>
      <c r="F183" s="322"/>
    </row>
    <row r="184" spans="1:6">
      <c r="A184" s="322"/>
      <c r="B184" s="322"/>
      <c r="C184" s="325"/>
      <c r="D184" s="325"/>
      <c r="E184" s="322"/>
      <c r="F184" s="322"/>
    </row>
    <row r="185" spans="1:6">
      <c r="A185" s="322"/>
      <c r="B185" s="322"/>
      <c r="C185" s="325"/>
      <c r="D185" s="325"/>
      <c r="E185" s="322"/>
      <c r="F185" s="322"/>
    </row>
    <row r="186" spans="1:6">
      <c r="A186" s="322"/>
      <c r="B186" s="322"/>
      <c r="C186" s="325"/>
      <c r="D186" s="325"/>
      <c r="E186" s="322"/>
      <c r="F186" s="322"/>
    </row>
    <row r="187" spans="1:6">
      <c r="A187" s="322"/>
      <c r="B187" s="322"/>
      <c r="C187" s="325"/>
      <c r="D187" s="325"/>
      <c r="E187" s="322"/>
      <c r="F187" s="322"/>
    </row>
    <row r="188" spans="1:6">
      <c r="A188" s="322"/>
      <c r="B188" s="322"/>
      <c r="C188" s="325"/>
      <c r="D188" s="325"/>
      <c r="E188" s="322"/>
      <c r="F188" s="322"/>
    </row>
    <row r="189" spans="1:6">
      <c r="A189" s="322"/>
      <c r="B189" s="322"/>
      <c r="C189" s="325"/>
      <c r="D189" s="325"/>
      <c r="E189" s="322"/>
      <c r="F189" s="322"/>
    </row>
    <row r="190" spans="1:6">
      <c r="A190" s="322"/>
      <c r="B190" s="322"/>
      <c r="C190" s="325"/>
      <c r="D190" s="325"/>
      <c r="E190" s="322"/>
      <c r="F190" s="322"/>
    </row>
    <row r="191" spans="1:6">
      <c r="A191" s="322"/>
      <c r="B191" s="322"/>
      <c r="C191" s="325"/>
      <c r="D191" s="325"/>
      <c r="E191" s="322"/>
      <c r="F191" s="322"/>
    </row>
    <row r="192" spans="1:6">
      <c r="A192" s="322"/>
      <c r="B192" s="322"/>
      <c r="C192" s="325"/>
      <c r="D192" s="325"/>
      <c r="E192" s="322"/>
      <c r="F192" s="322"/>
    </row>
    <row r="193" spans="1:6">
      <c r="A193" s="322"/>
      <c r="B193" s="322"/>
      <c r="C193" s="325"/>
      <c r="D193" s="325"/>
      <c r="E193" s="322"/>
      <c r="F193" s="322"/>
    </row>
    <row r="194" spans="1:6">
      <c r="A194" s="322"/>
      <c r="B194" s="322"/>
      <c r="C194" s="325"/>
      <c r="D194" s="325"/>
      <c r="E194" s="322"/>
      <c r="F194" s="322"/>
    </row>
    <row r="195" spans="1:6">
      <c r="A195" s="322"/>
      <c r="B195" s="322"/>
      <c r="C195" s="325"/>
      <c r="D195" s="325"/>
      <c r="E195" s="322"/>
      <c r="F195" s="322"/>
    </row>
    <row r="196" spans="1:6">
      <c r="A196" s="322"/>
      <c r="B196" s="322"/>
      <c r="C196" s="325"/>
      <c r="D196" s="325"/>
      <c r="E196" s="322"/>
      <c r="F196" s="322"/>
    </row>
    <row r="197" spans="1:6">
      <c r="A197" s="322"/>
      <c r="B197" s="322"/>
      <c r="C197" s="325"/>
      <c r="D197" s="325"/>
      <c r="E197" s="322"/>
      <c r="F197" s="322"/>
    </row>
    <row r="198" spans="1:6">
      <c r="A198" s="322"/>
      <c r="B198" s="322"/>
      <c r="C198" s="325"/>
      <c r="D198" s="325"/>
      <c r="E198" s="322"/>
      <c r="F198" s="322"/>
    </row>
    <row r="199" spans="1:6">
      <c r="A199" s="322"/>
      <c r="B199" s="322"/>
      <c r="C199" s="325"/>
      <c r="D199" s="325"/>
      <c r="E199" s="322"/>
      <c r="F199" s="322"/>
    </row>
    <row r="200" spans="1:6">
      <c r="A200" s="322"/>
      <c r="B200" s="322"/>
      <c r="C200" s="325"/>
      <c r="D200" s="325"/>
      <c r="E200" s="322"/>
      <c r="F200" s="322"/>
    </row>
    <row r="201" spans="1:6">
      <c r="A201" s="322"/>
      <c r="B201" s="322"/>
      <c r="C201" s="325"/>
      <c r="D201" s="325"/>
      <c r="E201" s="322"/>
      <c r="F201" s="322"/>
    </row>
    <row r="202" spans="1:6">
      <c r="A202" s="322"/>
      <c r="B202" s="322"/>
      <c r="C202" s="325"/>
      <c r="D202" s="325"/>
      <c r="E202" s="322"/>
      <c r="F202" s="322"/>
    </row>
    <row r="203" spans="1:6">
      <c r="A203" s="322"/>
      <c r="B203" s="322"/>
      <c r="C203" s="325"/>
      <c r="D203" s="325"/>
      <c r="E203" s="322"/>
      <c r="F203" s="322"/>
    </row>
    <row r="204" spans="1:6">
      <c r="A204" s="322"/>
      <c r="B204" s="322"/>
      <c r="C204" s="325"/>
      <c r="D204" s="325"/>
      <c r="E204" s="322"/>
      <c r="F204" s="322"/>
    </row>
    <row r="205" spans="1:6">
      <c r="A205" s="322"/>
      <c r="B205" s="322"/>
      <c r="C205" s="325"/>
      <c r="D205" s="325"/>
      <c r="E205" s="322"/>
      <c r="F205" s="322"/>
    </row>
    <row r="206" spans="1:6">
      <c r="A206" s="322"/>
      <c r="B206" s="322"/>
      <c r="C206" s="325"/>
      <c r="D206" s="325"/>
      <c r="E206" s="322"/>
      <c r="F206" s="322"/>
    </row>
    <row r="207" spans="1:6">
      <c r="A207" s="322"/>
      <c r="B207" s="322"/>
      <c r="C207" s="325"/>
      <c r="D207" s="325"/>
      <c r="E207" s="322"/>
      <c r="F207" s="322"/>
    </row>
    <row r="208" spans="1:6">
      <c r="A208" s="322"/>
      <c r="B208" s="322"/>
      <c r="C208" s="325"/>
      <c r="D208" s="325"/>
      <c r="E208" s="322"/>
      <c r="F208" s="322"/>
    </row>
    <row r="209" spans="1:6">
      <c r="A209" s="322"/>
      <c r="B209" s="322"/>
      <c r="C209" s="325"/>
      <c r="D209" s="325"/>
      <c r="E209" s="322"/>
      <c r="F209" s="322"/>
    </row>
    <row r="210" spans="1:6">
      <c r="A210" s="322"/>
      <c r="B210" s="322"/>
      <c r="C210" s="325"/>
      <c r="D210" s="325"/>
      <c r="E210" s="322"/>
      <c r="F210" s="322"/>
    </row>
    <row r="211" spans="1:6">
      <c r="A211" s="322"/>
      <c r="B211" s="322"/>
      <c r="C211" s="325"/>
      <c r="D211" s="325"/>
      <c r="E211" s="322"/>
      <c r="F211" s="322"/>
    </row>
    <row r="212" spans="1:6">
      <c r="A212" s="322"/>
      <c r="B212" s="322"/>
      <c r="C212" s="325"/>
      <c r="D212" s="325"/>
      <c r="E212" s="322"/>
      <c r="F212" s="322"/>
    </row>
    <row r="213" spans="1:6">
      <c r="A213" s="322"/>
      <c r="B213" s="322"/>
      <c r="C213" s="325"/>
      <c r="D213" s="325"/>
      <c r="E213" s="322"/>
      <c r="F213" s="322"/>
    </row>
    <row r="214" spans="1:6">
      <c r="A214" s="322"/>
      <c r="B214" s="322"/>
      <c r="C214" s="325"/>
      <c r="D214" s="325"/>
      <c r="E214" s="322"/>
      <c r="F214" s="322"/>
    </row>
    <row r="215" spans="1:6">
      <c r="A215" s="322"/>
      <c r="B215" s="322"/>
      <c r="C215" s="325"/>
      <c r="D215" s="325"/>
      <c r="E215" s="322"/>
      <c r="F215" s="322"/>
    </row>
    <row r="216" spans="1:6">
      <c r="A216" s="322"/>
      <c r="B216" s="322"/>
      <c r="C216" s="325"/>
      <c r="D216" s="325"/>
      <c r="E216" s="322"/>
      <c r="F216" s="322"/>
    </row>
    <row r="217" spans="1:6">
      <c r="A217" s="322"/>
      <c r="B217" s="322"/>
      <c r="C217" s="325"/>
      <c r="D217" s="325"/>
      <c r="E217" s="322"/>
      <c r="F217" s="322"/>
    </row>
    <row r="218" spans="1:6">
      <c r="A218" s="322"/>
      <c r="B218" s="322"/>
      <c r="C218" s="325"/>
      <c r="D218" s="325"/>
      <c r="E218" s="322"/>
      <c r="F218" s="322"/>
    </row>
    <row r="219" spans="1:6">
      <c r="A219" s="322"/>
      <c r="B219" s="322"/>
      <c r="C219" s="325"/>
      <c r="D219" s="325"/>
      <c r="E219" s="322"/>
      <c r="F219" s="322"/>
    </row>
    <row r="220" spans="1:6">
      <c r="A220" s="322"/>
      <c r="B220" s="322"/>
      <c r="C220" s="325"/>
      <c r="D220" s="325"/>
      <c r="E220" s="322"/>
      <c r="F220" s="322"/>
    </row>
    <row r="221" spans="1:6">
      <c r="A221" s="322"/>
      <c r="B221" s="322"/>
      <c r="C221" s="325"/>
      <c r="D221" s="325"/>
      <c r="E221" s="322"/>
      <c r="F221" s="322"/>
    </row>
    <row r="222" spans="1:6">
      <c r="A222" s="322"/>
      <c r="B222" s="322"/>
      <c r="C222" s="325"/>
      <c r="D222" s="325"/>
      <c r="E222" s="322"/>
      <c r="F222" s="322"/>
    </row>
    <row r="223" spans="1:6">
      <c r="A223" s="322"/>
      <c r="B223" s="322"/>
      <c r="C223" s="325"/>
      <c r="D223" s="325"/>
      <c r="E223" s="322"/>
      <c r="F223" s="322"/>
    </row>
    <row r="224" spans="1:6">
      <c r="A224" s="322"/>
      <c r="B224" s="322"/>
      <c r="C224" s="325"/>
      <c r="D224" s="325"/>
      <c r="E224" s="322"/>
      <c r="F224" s="322"/>
    </row>
    <row r="225" spans="1:6">
      <c r="A225" s="322"/>
      <c r="B225" s="322"/>
      <c r="C225" s="325"/>
      <c r="D225" s="325"/>
      <c r="E225" s="322"/>
      <c r="F225" s="322"/>
    </row>
    <row r="226" spans="1:6">
      <c r="A226" s="322"/>
      <c r="B226" s="322"/>
      <c r="C226" s="325"/>
      <c r="D226" s="325"/>
      <c r="E226" s="322"/>
      <c r="F226" s="322"/>
    </row>
    <row r="227" spans="1:6">
      <c r="A227" s="322"/>
      <c r="B227" s="322"/>
      <c r="C227" s="325"/>
      <c r="D227" s="325"/>
      <c r="E227" s="322"/>
      <c r="F227" s="322"/>
    </row>
    <row r="228" spans="1:6">
      <c r="A228" s="322"/>
      <c r="B228" s="322"/>
      <c r="C228" s="325"/>
      <c r="D228" s="325"/>
      <c r="E228" s="322"/>
      <c r="F228" s="322"/>
    </row>
    <row r="229" spans="1:6">
      <c r="A229" s="322"/>
      <c r="B229" s="322"/>
      <c r="C229" s="325"/>
      <c r="D229" s="325"/>
      <c r="E229" s="322"/>
      <c r="F229" s="322"/>
    </row>
    <row r="230" spans="1:6">
      <c r="A230" s="322"/>
      <c r="B230" s="322"/>
      <c r="C230" s="325"/>
      <c r="D230" s="325"/>
      <c r="E230" s="322"/>
      <c r="F230" s="322"/>
    </row>
    <row r="231" spans="1:6">
      <c r="A231" s="322"/>
      <c r="B231" s="322"/>
      <c r="C231" s="325"/>
      <c r="D231" s="325"/>
      <c r="E231" s="322"/>
      <c r="F231" s="322"/>
    </row>
    <row r="232" spans="1:6">
      <c r="A232" s="322"/>
      <c r="B232" s="322"/>
      <c r="C232" s="325"/>
      <c r="D232" s="325"/>
      <c r="E232" s="322"/>
      <c r="F232" s="322"/>
    </row>
    <row r="233" spans="1:6">
      <c r="A233" s="322"/>
      <c r="B233" s="322"/>
      <c r="C233" s="325"/>
      <c r="D233" s="325"/>
      <c r="E233" s="322"/>
      <c r="F233" s="322"/>
    </row>
    <row r="234" spans="1:6">
      <c r="A234" s="322"/>
      <c r="B234" s="322"/>
      <c r="C234" s="325"/>
      <c r="D234" s="325"/>
      <c r="E234" s="322"/>
      <c r="F234" s="322"/>
    </row>
    <row r="235" spans="1:6">
      <c r="A235" s="322"/>
      <c r="B235" s="322"/>
      <c r="C235" s="325"/>
      <c r="D235" s="325"/>
      <c r="E235" s="322"/>
      <c r="F235" s="322"/>
    </row>
    <row r="236" spans="1:6">
      <c r="A236" s="322"/>
      <c r="B236" s="322"/>
      <c r="C236" s="325"/>
      <c r="D236" s="325"/>
      <c r="E236" s="322"/>
      <c r="F236" s="322"/>
    </row>
    <row r="237" spans="1:6">
      <c r="A237" s="322"/>
      <c r="B237" s="322"/>
      <c r="C237" s="325"/>
      <c r="D237" s="325"/>
      <c r="E237" s="322"/>
      <c r="F237" s="322"/>
    </row>
    <row r="238" spans="1:6">
      <c r="A238" s="322"/>
      <c r="B238" s="322"/>
      <c r="C238" s="325"/>
      <c r="D238" s="325"/>
      <c r="E238" s="322"/>
      <c r="F238" s="322"/>
    </row>
    <row r="239" spans="1:6">
      <c r="A239" s="322"/>
      <c r="B239" s="322"/>
      <c r="C239" s="325"/>
      <c r="D239" s="325"/>
      <c r="E239" s="322"/>
      <c r="F239" s="322"/>
    </row>
    <row r="240" spans="1:6">
      <c r="A240" s="322"/>
      <c r="B240" s="322"/>
      <c r="C240" s="325"/>
      <c r="D240" s="325"/>
      <c r="E240" s="322"/>
      <c r="F240" s="322"/>
    </row>
    <row r="241" spans="1:6">
      <c r="A241" s="322"/>
      <c r="B241" s="322"/>
      <c r="C241" s="325"/>
      <c r="D241" s="325"/>
      <c r="E241" s="322"/>
      <c r="F241" s="322"/>
    </row>
    <row r="242" spans="1:6">
      <c r="A242" s="322"/>
      <c r="B242" s="322"/>
      <c r="C242" s="325"/>
      <c r="D242" s="325"/>
      <c r="E242" s="322"/>
      <c r="F242" s="322"/>
    </row>
    <row r="243" spans="1:6">
      <c r="A243" s="322"/>
      <c r="B243" s="322"/>
      <c r="C243" s="325"/>
      <c r="D243" s="325"/>
      <c r="E243" s="322"/>
      <c r="F243" s="322"/>
    </row>
    <row r="244" spans="1:6">
      <c r="A244" s="322"/>
      <c r="B244" s="322"/>
      <c r="C244" s="325"/>
      <c r="D244" s="325"/>
      <c r="E244" s="322"/>
      <c r="F244" s="322"/>
    </row>
    <row r="245" spans="1:6">
      <c r="A245" s="322"/>
      <c r="B245" s="322"/>
      <c r="C245" s="325"/>
      <c r="D245" s="325"/>
      <c r="E245" s="322"/>
      <c r="F245" s="322"/>
    </row>
    <row r="246" spans="1:6">
      <c r="A246" s="322"/>
      <c r="B246" s="322"/>
      <c r="C246" s="325"/>
      <c r="D246" s="325"/>
      <c r="E246" s="322"/>
      <c r="F246" s="322"/>
    </row>
    <row r="247" spans="1:6">
      <c r="A247" s="322"/>
      <c r="B247" s="322"/>
      <c r="C247" s="325"/>
      <c r="D247" s="325"/>
      <c r="E247" s="322"/>
      <c r="F247" s="322"/>
    </row>
    <row r="248" spans="1:6">
      <c r="A248" s="322"/>
      <c r="B248" s="322"/>
      <c r="C248" s="325"/>
      <c r="D248" s="325"/>
      <c r="E248" s="322"/>
      <c r="F248" s="322"/>
    </row>
    <row r="249" spans="1:6">
      <c r="A249" s="322"/>
      <c r="B249" s="322"/>
      <c r="C249" s="325"/>
      <c r="D249" s="325"/>
      <c r="E249" s="322"/>
      <c r="F249" s="322"/>
    </row>
    <row r="250" spans="1:6">
      <c r="A250" s="322"/>
      <c r="B250" s="322"/>
      <c r="C250" s="325"/>
      <c r="D250" s="325"/>
      <c r="E250" s="322"/>
      <c r="F250" s="322"/>
    </row>
    <row r="251" spans="1:6">
      <c r="A251" s="322"/>
      <c r="B251" s="322"/>
      <c r="C251" s="325"/>
      <c r="D251" s="325"/>
      <c r="E251" s="322"/>
      <c r="F251" s="322"/>
    </row>
    <row r="252" spans="1:6">
      <c r="A252" s="322"/>
      <c r="B252" s="322"/>
      <c r="C252" s="325"/>
      <c r="D252" s="325"/>
      <c r="E252" s="322"/>
      <c r="F252" s="322"/>
    </row>
    <row r="253" spans="1:6">
      <c r="A253" s="322"/>
      <c r="B253" s="322"/>
      <c r="C253" s="325"/>
      <c r="D253" s="325"/>
      <c r="E253" s="322"/>
      <c r="F253" s="322"/>
    </row>
    <row r="254" spans="1:6">
      <c r="A254" s="322"/>
      <c r="B254" s="322"/>
      <c r="C254" s="325"/>
      <c r="D254" s="325"/>
      <c r="E254" s="322"/>
      <c r="F254" s="322"/>
    </row>
    <row r="255" spans="1:6">
      <c r="A255" s="322"/>
      <c r="B255" s="322"/>
      <c r="C255" s="325"/>
      <c r="D255" s="325"/>
      <c r="E255" s="322"/>
      <c r="F255" s="322"/>
    </row>
    <row r="256" spans="1:6">
      <c r="A256" s="322"/>
      <c r="B256" s="322"/>
      <c r="C256" s="325"/>
      <c r="D256" s="325"/>
      <c r="E256" s="322"/>
      <c r="F256" s="322"/>
    </row>
    <row r="257" spans="1:6">
      <c r="A257" s="322"/>
      <c r="B257" s="322"/>
      <c r="C257" s="325"/>
      <c r="D257" s="325"/>
      <c r="E257" s="322"/>
      <c r="F257" s="322"/>
    </row>
    <row r="258" spans="1:6">
      <c r="A258" s="322"/>
      <c r="B258" s="322"/>
      <c r="C258" s="325"/>
      <c r="D258" s="325"/>
      <c r="E258" s="322"/>
      <c r="F258" s="322"/>
    </row>
    <row r="259" spans="1:6">
      <c r="A259" s="322"/>
      <c r="B259" s="322"/>
      <c r="C259" s="325"/>
      <c r="D259" s="325"/>
      <c r="E259" s="322"/>
      <c r="F259" s="322"/>
    </row>
    <row r="260" spans="1:6">
      <c r="A260" s="322"/>
      <c r="B260" s="322"/>
      <c r="C260" s="325"/>
      <c r="D260" s="325"/>
      <c r="E260" s="322"/>
      <c r="F260" s="322"/>
    </row>
    <row r="261" spans="1:6">
      <c r="A261" s="322"/>
      <c r="B261" s="322"/>
      <c r="C261" s="325"/>
      <c r="D261" s="325"/>
      <c r="E261" s="322"/>
      <c r="F261" s="322"/>
    </row>
    <row r="262" spans="1:6">
      <c r="A262" s="322"/>
      <c r="B262" s="322"/>
      <c r="C262" s="325"/>
      <c r="D262" s="325"/>
      <c r="E262" s="322"/>
      <c r="F262" s="322"/>
    </row>
    <row r="263" spans="1:6">
      <c r="A263" s="322"/>
      <c r="B263" s="322"/>
      <c r="C263" s="325"/>
      <c r="D263" s="325"/>
      <c r="E263" s="322"/>
      <c r="F263" s="322"/>
    </row>
    <row r="264" spans="1:6">
      <c r="A264" s="322"/>
      <c r="B264" s="322"/>
      <c r="C264" s="325"/>
      <c r="D264" s="325"/>
      <c r="E264" s="322"/>
      <c r="F264" s="322"/>
    </row>
    <row r="265" spans="1:6">
      <c r="A265" s="322"/>
      <c r="B265" s="322"/>
      <c r="C265" s="325"/>
      <c r="D265" s="325"/>
      <c r="E265" s="322"/>
      <c r="F265" s="322"/>
    </row>
    <row r="266" spans="1:6">
      <c r="A266" s="322"/>
      <c r="B266" s="322"/>
      <c r="C266" s="325"/>
      <c r="D266" s="325"/>
      <c r="E266" s="322"/>
      <c r="F266" s="322"/>
    </row>
    <row r="267" spans="1:6">
      <c r="A267" s="322"/>
      <c r="B267" s="322"/>
      <c r="C267" s="325"/>
      <c r="D267" s="325"/>
      <c r="E267" s="322"/>
      <c r="F267" s="322"/>
    </row>
    <row r="268" spans="1:6">
      <c r="A268" s="322"/>
      <c r="B268" s="322"/>
      <c r="C268" s="325"/>
      <c r="D268" s="325"/>
      <c r="E268" s="322"/>
      <c r="F268" s="322"/>
    </row>
    <row r="269" spans="1:6">
      <c r="A269" s="322"/>
      <c r="B269" s="322"/>
      <c r="C269" s="325"/>
      <c r="D269" s="325"/>
      <c r="E269" s="322"/>
      <c r="F269" s="322"/>
    </row>
    <row r="270" spans="1:6">
      <c r="A270" s="322"/>
      <c r="B270" s="322"/>
      <c r="C270" s="325"/>
      <c r="D270" s="325"/>
      <c r="E270" s="322"/>
      <c r="F270" s="322"/>
    </row>
    <row r="271" spans="1:6">
      <c r="A271" s="322"/>
      <c r="B271" s="322"/>
      <c r="C271" s="325"/>
      <c r="D271" s="325"/>
      <c r="E271" s="322"/>
      <c r="F271" s="322"/>
    </row>
    <row r="272" spans="1:6">
      <c r="A272" s="322"/>
      <c r="B272" s="322"/>
      <c r="C272" s="325"/>
      <c r="D272" s="325"/>
      <c r="E272" s="322"/>
      <c r="F272" s="322"/>
    </row>
    <row r="273" spans="1:6">
      <c r="A273" s="322"/>
      <c r="B273" s="322"/>
      <c r="C273" s="325"/>
      <c r="D273" s="325"/>
      <c r="E273" s="322"/>
      <c r="F273" s="322"/>
    </row>
    <row r="274" spans="1:6">
      <c r="A274" s="322"/>
      <c r="B274" s="322"/>
      <c r="C274" s="325"/>
      <c r="D274" s="325"/>
      <c r="E274" s="322"/>
      <c r="F274" s="322"/>
    </row>
    <row r="275" spans="1:6">
      <c r="A275" s="322"/>
      <c r="B275" s="322"/>
      <c r="C275" s="325"/>
      <c r="D275" s="325"/>
      <c r="E275" s="322"/>
      <c r="F275" s="322"/>
    </row>
    <row r="276" spans="1:6">
      <c r="A276" s="322"/>
      <c r="B276" s="322"/>
      <c r="C276" s="325"/>
      <c r="D276" s="325"/>
      <c r="E276" s="322"/>
      <c r="F276" s="322"/>
    </row>
    <row r="277" spans="1:6">
      <c r="A277" s="322"/>
      <c r="B277" s="322"/>
      <c r="C277" s="325"/>
      <c r="D277" s="325"/>
      <c r="E277" s="322"/>
      <c r="F277" s="322"/>
    </row>
    <row r="278" spans="1:6">
      <c r="A278" s="322"/>
      <c r="B278" s="322"/>
      <c r="C278" s="325"/>
      <c r="D278" s="325"/>
      <c r="E278" s="322"/>
      <c r="F278" s="322"/>
    </row>
    <row r="279" spans="1:6">
      <c r="A279" s="322"/>
      <c r="B279" s="322"/>
      <c r="C279" s="325"/>
      <c r="D279" s="325"/>
      <c r="E279" s="322"/>
      <c r="F279" s="322"/>
    </row>
    <row r="280" spans="1:6">
      <c r="A280" s="322"/>
      <c r="B280" s="322"/>
      <c r="C280" s="325"/>
      <c r="D280" s="325"/>
      <c r="E280" s="322"/>
      <c r="F280" s="322"/>
    </row>
    <row r="281" spans="1:6">
      <c r="A281" s="322"/>
      <c r="B281" s="322"/>
      <c r="C281" s="325"/>
      <c r="D281" s="325"/>
      <c r="E281" s="322"/>
      <c r="F281" s="322"/>
    </row>
    <row r="282" spans="1:6">
      <c r="A282" s="322"/>
      <c r="B282" s="322"/>
      <c r="C282" s="325"/>
      <c r="D282" s="325"/>
      <c r="E282" s="322"/>
      <c r="F282" s="322"/>
    </row>
    <row r="283" spans="1:6">
      <c r="A283" s="322"/>
      <c r="B283" s="322"/>
      <c r="C283" s="325"/>
      <c r="D283" s="325"/>
      <c r="E283" s="322"/>
      <c r="F283" s="322"/>
    </row>
    <row r="284" spans="1:6">
      <c r="A284" s="322"/>
      <c r="B284" s="322"/>
      <c r="C284" s="325"/>
      <c r="D284" s="325"/>
      <c r="E284" s="322"/>
      <c r="F284" s="322"/>
    </row>
    <row r="285" spans="1:6">
      <c r="A285" s="322"/>
      <c r="B285" s="322"/>
      <c r="C285" s="325"/>
      <c r="D285" s="325"/>
      <c r="E285" s="322"/>
      <c r="F285" s="322"/>
    </row>
    <row r="286" spans="1:6">
      <c r="A286" s="322"/>
      <c r="B286" s="322"/>
      <c r="C286" s="325"/>
      <c r="D286" s="325"/>
      <c r="E286" s="322"/>
      <c r="F286" s="322"/>
    </row>
    <row r="287" spans="1:6">
      <c r="A287" s="322"/>
      <c r="B287" s="322"/>
      <c r="C287" s="325"/>
      <c r="D287" s="325"/>
      <c r="E287" s="322"/>
      <c r="F287" s="322"/>
    </row>
    <row r="288" spans="1:6">
      <c r="A288" s="322"/>
      <c r="B288" s="322"/>
      <c r="C288" s="325"/>
      <c r="D288" s="325"/>
      <c r="E288" s="322"/>
      <c r="F288" s="322"/>
    </row>
    <row r="289" spans="1:6">
      <c r="A289" s="322"/>
      <c r="B289" s="322"/>
      <c r="C289" s="325"/>
      <c r="D289" s="325"/>
      <c r="E289" s="322"/>
      <c r="F289" s="322"/>
    </row>
    <row r="290" spans="1:6">
      <c r="A290" s="322"/>
      <c r="B290" s="322"/>
      <c r="C290" s="325"/>
      <c r="D290" s="325"/>
      <c r="E290" s="322"/>
      <c r="F290" s="322"/>
    </row>
    <row r="291" spans="1:6">
      <c r="A291" s="322"/>
      <c r="B291" s="322"/>
      <c r="C291" s="325"/>
      <c r="D291" s="325"/>
      <c r="E291" s="322"/>
      <c r="F291" s="322"/>
    </row>
    <row r="292" spans="1:6">
      <c r="A292" s="322"/>
      <c r="B292" s="322"/>
      <c r="C292" s="325"/>
      <c r="D292" s="325"/>
      <c r="E292" s="322"/>
      <c r="F292" s="322"/>
    </row>
    <row r="293" spans="1:6">
      <c r="A293" s="322"/>
      <c r="B293" s="322"/>
      <c r="C293" s="325"/>
      <c r="D293" s="325"/>
      <c r="E293" s="322"/>
      <c r="F293" s="322"/>
    </row>
    <row r="294" spans="1:6">
      <c r="A294" s="322"/>
      <c r="B294" s="322"/>
      <c r="C294" s="325"/>
      <c r="D294" s="325"/>
      <c r="E294" s="322"/>
      <c r="F294" s="322"/>
    </row>
    <row r="295" spans="1:6">
      <c r="A295" s="322"/>
      <c r="B295" s="322"/>
      <c r="C295" s="325"/>
      <c r="D295" s="325"/>
      <c r="E295" s="322"/>
      <c r="F295" s="322"/>
    </row>
    <row r="296" spans="1:6">
      <c r="A296" s="322"/>
      <c r="B296" s="322"/>
      <c r="C296" s="325"/>
      <c r="D296" s="325"/>
      <c r="E296" s="322"/>
      <c r="F296" s="322"/>
    </row>
    <row r="297" spans="1:6">
      <c r="A297" s="322"/>
      <c r="B297" s="322"/>
      <c r="C297" s="325"/>
      <c r="D297" s="325"/>
      <c r="E297" s="322"/>
      <c r="F297" s="322"/>
    </row>
    <row r="298" spans="1:6">
      <c r="A298" s="322"/>
      <c r="B298" s="322"/>
      <c r="C298" s="325"/>
      <c r="D298" s="325"/>
      <c r="E298" s="322"/>
      <c r="F298" s="322"/>
    </row>
    <row r="299" spans="1:6">
      <c r="A299" s="322"/>
      <c r="B299" s="322"/>
      <c r="C299" s="325"/>
      <c r="D299" s="325"/>
      <c r="E299" s="322"/>
      <c r="F299" s="322"/>
    </row>
    <row r="300" spans="1:6">
      <c r="A300" s="322"/>
      <c r="B300" s="322"/>
      <c r="C300" s="325"/>
      <c r="D300" s="325"/>
      <c r="E300" s="322"/>
      <c r="F300" s="322"/>
    </row>
    <row r="301" spans="1:6">
      <c r="A301" s="322"/>
      <c r="B301" s="322"/>
      <c r="C301" s="325"/>
      <c r="D301" s="325"/>
      <c r="E301" s="322"/>
      <c r="F301" s="322"/>
    </row>
    <row r="302" spans="1:6">
      <c r="A302" s="322"/>
      <c r="B302" s="322"/>
      <c r="C302" s="325"/>
      <c r="D302" s="325"/>
      <c r="E302" s="322"/>
      <c r="F302" s="322"/>
    </row>
    <row r="303" spans="1:6">
      <c r="A303" s="322"/>
      <c r="B303" s="322"/>
      <c r="C303" s="325"/>
      <c r="D303" s="325"/>
      <c r="E303" s="322"/>
      <c r="F303" s="322"/>
    </row>
    <row r="304" spans="1:6">
      <c r="A304" s="322"/>
      <c r="B304" s="322"/>
      <c r="C304" s="325"/>
      <c r="D304" s="325"/>
      <c r="E304" s="322"/>
      <c r="F304" s="322"/>
    </row>
    <row r="305" spans="1:6">
      <c r="A305" s="322"/>
      <c r="B305" s="322"/>
      <c r="C305" s="325"/>
      <c r="D305" s="325"/>
      <c r="E305" s="322"/>
      <c r="F305" s="322"/>
    </row>
    <row r="306" spans="1:6">
      <c r="A306" s="322"/>
      <c r="B306" s="322"/>
      <c r="C306" s="325"/>
      <c r="D306" s="325"/>
      <c r="E306" s="322"/>
      <c r="F306" s="322"/>
    </row>
    <row r="307" spans="1:6">
      <c r="A307" s="322"/>
      <c r="B307" s="322"/>
      <c r="C307" s="325"/>
      <c r="D307" s="325"/>
      <c r="E307" s="322"/>
      <c r="F307" s="322"/>
    </row>
    <row r="308" spans="1:6">
      <c r="A308" s="322"/>
      <c r="B308" s="322"/>
      <c r="C308" s="325"/>
      <c r="D308" s="325"/>
      <c r="E308" s="322"/>
      <c r="F308" s="322"/>
    </row>
    <row r="309" spans="1:6">
      <c r="A309" s="322"/>
      <c r="B309" s="322"/>
      <c r="C309" s="325"/>
      <c r="D309" s="325"/>
      <c r="E309" s="322"/>
      <c r="F309" s="322"/>
    </row>
    <row r="310" spans="1:6">
      <c r="A310" s="322"/>
      <c r="B310" s="322"/>
      <c r="C310" s="325"/>
      <c r="D310" s="325"/>
      <c r="E310" s="322"/>
      <c r="F310" s="322"/>
    </row>
    <row r="311" spans="1:6">
      <c r="A311" s="322"/>
      <c r="B311" s="322"/>
      <c r="C311" s="325"/>
      <c r="D311" s="325"/>
      <c r="E311" s="322"/>
      <c r="F311" s="322"/>
    </row>
    <row r="312" spans="1:6">
      <c r="A312" s="322"/>
      <c r="B312" s="322"/>
      <c r="C312" s="325"/>
      <c r="D312" s="325"/>
      <c r="E312" s="322"/>
      <c r="F312" s="322"/>
    </row>
    <row r="313" spans="1:6">
      <c r="A313" s="322"/>
      <c r="B313" s="322"/>
      <c r="C313" s="325"/>
      <c r="D313" s="325"/>
      <c r="E313" s="322"/>
      <c r="F313" s="322"/>
    </row>
    <row r="314" spans="1:6">
      <c r="A314" s="322"/>
      <c r="B314" s="322"/>
      <c r="C314" s="325"/>
      <c r="D314" s="325"/>
      <c r="E314" s="322"/>
      <c r="F314" s="322"/>
    </row>
    <row r="315" spans="1:6">
      <c r="A315" s="322"/>
      <c r="B315" s="322"/>
      <c r="C315" s="325"/>
      <c r="D315" s="325"/>
      <c r="E315" s="322"/>
      <c r="F315" s="322"/>
    </row>
    <row r="316" spans="1:6">
      <c r="A316" s="322"/>
      <c r="B316" s="322"/>
      <c r="C316" s="325"/>
      <c r="D316" s="325"/>
      <c r="E316" s="322"/>
      <c r="F316" s="322"/>
    </row>
    <row r="317" spans="1:6">
      <c r="A317" s="322"/>
      <c r="B317" s="322"/>
      <c r="C317" s="325"/>
      <c r="D317" s="325"/>
      <c r="E317" s="322"/>
      <c r="F317" s="322"/>
    </row>
    <row r="318" spans="1:6">
      <c r="A318" s="322"/>
      <c r="B318" s="322"/>
      <c r="C318" s="325"/>
      <c r="D318" s="325"/>
      <c r="E318" s="322"/>
      <c r="F318" s="322"/>
    </row>
    <row r="319" spans="1:6">
      <c r="A319" s="322"/>
      <c r="B319" s="322"/>
      <c r="C319" s="325"/>
      <c r="D319" s="325"/>
      <c r="E319" s="322"/>
      <c r="F319" s="322"/>
    </row>
    <row r="320" spans="1:6">
      <c r="A320" s="322"/>
      <c r="B320" s="322"/>
      <c r="C320" s="325"/>
      <c r="D320" s="325"/>
      <c r="E320" s="322"/>
      <c r="F320" s="322"/>
    </row>
    <row r="321" spans="1:6">
      <c r="A321" s="322"/>
      <c r="B321" s="322"/>
      <c r="C321" s="325"/>
      <c r="D321" s="325"/>
      <c r="E321" s="322"/>
      <c r="F321" s="322"/>
    </row>
    <row r="322" spans="1:6">
      <c r="A322" s="322"/>
      <c r="B322" s="322"/>
      <c r="C322" s="325"/>
      <c r="D322" s="325"/>
      <c r="E322" s="322"/>
      <c r="F322" s="322"/>
    </row>
    <row r="323" spans="1:6">
      <c r="A323" s="322"/>
      <c r="B323" s="322"/>
      <c r="C323" s="325"/>
      <c r="D323" s="325"/>
      <c r="E323" s="322"/>
      <c r="F323" s="322"/>
    </row>
    <row r="324" spans="1:6">
      <c r="A324" s="322"/>
      <c r="B324" s="322"/>
      <c r="C324" s="325"/>
      <c r="D324" s="325"/>
      <c r="E324" s="322"/>
      <c r="F324" s="322"/>
    </row>
    <row r="325" spans="1:6">
      <c r="A325" s="322"/>
      <c r="B325" s="322"/>
      <c r="C325" s="325"/>
      <c r="D325" s="325"/>
      <c r="E325" s="322"/>
      <c r="F325" s="322"/>
    </row>
    <row r="326" spans="1:6">
      <c r="A326" s="322"/>
      <c r="B326" s="322"/>
      <c r="C326" s="325"/>
      <c r="D326" s="325"/>
      <c r="E326" s="322"/>
      <c r="F326" s="322"/>
    </row>
    <row r="327" spans="1:6">
      <c r="A327" s="322"/>
      <c r="B327" s="322"/>
      <c r="C327" s="325"/>
      <c r="D327" s="325"/>
      <c r="E327" s="322"/>
      <c r="F327" s="322"/>
    </row>
    <row r="328" spans="1:6">
      <c r="A328" s="322"/>
      <c r="B328" s="322"/>
      <c r="C328" s="325"/>
      <c r="D328" s="325"/>
      <c r="E328" s="322"/>
      <c r="F328" s="322"/>
    </row>
    <row r="329" spans="1:6">
      <c r="A329" s="322"/>
      <c r="B329" s="322"/>
      <c r="C329" s="325"/>
      <c r="D329" s="325"/>
      <c r="E329" s="322"/>
      <c r="F329" s="322"/>
    </row>
    <row r="330" spans="1:6">
      <c r="A330" s="322"/>
      <c r="B330" s="322"/>
      <c r="C330" s="325"/>
      <c r="D330" s="325"/>
      <c r="E330" s="322"/>
      <c r="F330" s="322"/>
    </row>
    <row r="331" spans="1:6">
      <c r="A331" s="322"/>
      <c r="B331" s="322"/>
      <c r="C331" s="325"/>
      <c r="D331" s="325"/>
      <c r="E331" s="322"/>
      <c r="F331" s="322"/>
    </row>
    <row r="332" spans="1:6">
      <c r="A332" s="322"/>
      <c r="B332" s="322"/>
      <c r="C332" s="325"/>
      <c r="D332" s="325"/>
      <c r="E332" s="322"/>
      <c r="F332" s="322"/>
    </row>
    <row r="333" spans="1:6">
      <c r="A333" s="322"/>
      <c r="B333" s="322"/>
      <c r="C333" s="325"/>
      <c r="D333" s="325"/>
      <c r="E333" s="322"/>
      <c r="F333" s="322"/>
    </row>
    <row r="334" spans="1:6">
      <c r="A334" s="322"/>
      <c r="B334" s="322"/>
      <c r="C334" s="325"/>
      <c r="D334" s="325"/>
      <c r="E334" s="322"/>
      <c r="F334" s="322"/>
    </row>
    <row r="335" spans="1:6">
      <c r="A335" s="322"/>
      <c r="B335" s="322"/>
      <c r="C335" s="325"/>
      <c r="D335" s="325"/>
      <c r="E335" s="322"/>
      <c r="F335" s="322"/>
    </row>
    <row r="336" spans="1:6">
      <c r="A336" s="322"/>
      <c r="B336" s="322"/>
      <c r="C336" s="325"/>
      <c r="D336" s="325"/>
      <c r="E336" s="322"/>
      <c r="F336" s="322"/>
    </row>
    <row r="337" spans="1:6">
      <c r="A337" s="322"/>
      <c r="B337" s="322"/>
      <c r="C337" s="325"/>
      <c r="D337" s="325"/>
      <c r="E337" s="322"/>
      <c r="F337" s="322"/>
    </row>
    <row r="338" spans="1:6">
      <c r="A338" s="322"/>
      <c r="B338" s="322"/>
      <c r="C338" s="325"/>
      <c r="D338" s="325"/>
      <c r="E338" s="322"/>
      <c r="F338" s="322"/>
    </row>
    <row r="339" spans="1:6">
      <c r="A339" s="322"/>
      <c r="B339" s="322"/>
      <c r="C339" s="325"/>
      <c r="D339" s="325"/>
      <c r="E339" s="322"/>
      <c r="F339" s="322"/>
    </row>
    <row r="340" spans="1:6">
      <c r="A340" s="322"/>
      <c r="B340" s="322"/>
      <c r="C340" s="325"/>
      <c r="D340" s="325"/>
      <c r="E340" s="322"/>
      <c r="F340" s="322"/>
    </row>
    <row r="341" spans="1:6">
      <c r="A341" s="322"/>
      <c r="B341" s="322"/>
      <c r="C341" s="325"/>
      <c r="D341" s="325"/>
      <c r="E341" s="322"/>
      <c r="F341" s="322"/>
    </row>
    <row r="342" spans="1:6">
      <c r="A342" s="322"/>
      <c r="B342" s="322"/>
      <c r="C342" s="325"/>
      <c r="D342" s="325"/>
      <c r="E342" s="322"/>
      <c r="F342" s="322"/>
    </row>
    <row r="343" spans="1:6">
      <c r="A343" s="322"/>
      <c r="B343" s="322"/>
      <c r="C343" s="325"/>
      <c r="D343" s="325"/>
      <c r="E343" s="322"/>
      <c r="F343" s="322"/>
    </row>
    <row r="344" spans="1:6">
      <c r="A344" s="322"/>
      <c r="B344" s="322"/>
      <c r="C344" s="325"/>
      <c r="D344" s="325"/>
      <c r="E344" s="322"/>
      <c r="F344" s="322"/>
    </row>
    <row r="345" spans="1:6">
      <c r="A345" s="322"/>
      <c r="B345" s="322"/>
      <c r="C345" s="325"/>
      <c r="D345" s="325"/>
      <c r="E345" s="322"/>
      <c r="F345" s="322"/>
    </row>
    <row r="346" spans="1:6">
      <c r="A346" s="322"/>
      <c r="B346" s="322"/>
      <c r="C346" s="325"/>
      <c r="D346" s="325"/>
      <c r="E346" s="322"/>
      <c r="F346" s="322"/>
    </row>
    <row r="347" spans="1:6">
      <c r="A347" s="322"/>
      <c r="B347" s="322"/>
      <c r="C347" s="325"/>
      <c r="D347" s="325"/>
      <c r="E347" s="322"/>
      <c r="F347" s="322"/>
    </row>
    <row r="348" spans="1:6">
      <c r="A348" s="322"/>
      <c r="B348" s="322"/>
      <c r="C348" s="325"/>
      <c r="D348" s="325"/>
      <c r="E348" s="322"/>
      <c r="F348" s="322"/>
    </row>
    <row r="349" spans="1:6">
      <c r="A349" s="322"/>
      <c r="B349" s="322"/>
      <c r="C349" s="325"/>
      <c r="D349" s="325"/>
      <c r="E349" s="322"/>
      <c r="F349" s="322"/>
    </row>
    <row r="350" spans="1:6">
      <c r="A350" s="322"/>
      <c r="B350" s="322"/>
      <c r="C350" s="325"/>
      <c r="D350" s="325"/>
      <c r="E350" s="322"/>
      <c r="F350" s="322"/>
    </row>
    <row r="351" spans="1:6">
      <c r="A351" s="322"/>
      <c r="B351" s="322"/>
      <c r="C351" s="325"/>
      <c r="D351" s="325"/>
      <c r="E351" s="322"/>
      <c r="F351" s="322"/>
    </row>
    <row r="352" spans="1:6">
      <c r="A352" s="322"/>
      <c r="B352" s="322"/>
      <c r="C352" s="325"/>
      <c r="D352" s="325"/>
      <c r="E352" s="322"/>
      <c r="F352" s="322"/>
    </row>
    <row r="353" spans="1:6">
      <c r="A353" s="322"/>
      <c r="B353" s="322"/>
      <c r="C353" s="325"/>
      <c r="D353" s="325"/>
      <c r="E353" s="322"/>
      <c r="F353" s="322"/>
    </row>
    <row r="354" spans="1:6">
      <c r="A354" s="322"/>
      <c r="B354" s="322"/>
      <c r="C354" s="325"/>
      <c r="D354" s="325"/>
      <c r="E354" s="322"/>
      <c r="F354" s="322"/>
    </row>
    <row r="355" spans="1:6">
      <c r="A355" s="322"/>
      <c r="B355" s="322"/>
      <c r="C355" s="325"/>
      <c r="D355" s="325"/>
      <c r="E355" s="322"/>
      <c r="F355" s="322"/>
    </row>
    <row r="356" spans="1:6">
      <c r="A356" s="322"/>
      <c r="B356" s="322"/>
      <c r="C356" s="325"/>
      <c r="D356" s="325"/>
      <c r="E356" s="322"/>
      <c r="F356" s="322"/>
    </row>
    <row r="357" spans="1:6">
      <c r="A357" s="322"/>
      <c r="B357" s="322"/>
      <c r="C357" s="325"/>
      <c r="D357" s="325"/>
      <c r="E357" s="322"/>
      <c r="F357" s="322"/>
    </row>
    <row r="358" spans="1:6">
      <c r="A358" s="322"/>
      <c r="B358" s="322"/>
      <c r="C358" s="325"/>
      <c r="D358" s="325"/>
      <c r="E358" s="322"/>
      <c r="F358" s="322"/>
    </row>
    <row r="359" spans="1:6">
      <c r="A359" s="322"/>
      <c r="B359" s="322"/>
      <c r="C359" s="325"/>
      <c r="D359" s="325"/>
      <c r="E359" s="322"/>
      <c r="F359" s="322"/>
    </row>
    <row r="360" spans="1:6">
      <c r="A360" s="322"/>
      <c r="B360" s="322"/>
      <c r="C360" s="325"/>
      <c r="D360" s="325"/>
      <c r="E360" s="322"/>
      <c r="F360" s="322"/>
    </row>
    <row r="361" spans="1:6">
      <c r="A361" s="322"/>
      <c r="B361" s="322"/>
      <c r="C361" s="325"/>
      <c r="D361" s="325"/>
      <c r="E361" s="322"/>
      <c r="F361" s="322"/>
    </row>
    <row r="362" spans="1:6">
      <c r="A362" s="322"/>
      <c r="B362" s="322"/>
      <c r="C362" s="325"/>
      <c r="D362" s="325"/>
      <c r="E362" s="322"/>
      <c r="F362" s="322"/>
    </row>
    <row r="363" spans="1:6">
      <c r="A363" s="322"/>
      <c r="B363" s="322"/>
      <c r="C363" s="325"/>
      <c r="D363" s="325"/>
      <c r="E363" s="322"/>
      <c r="F363" s="322"/>
    </row>
    <row r="364" spans="1:6">
      <c r="A364" s="322"/>
      <c r="B364" s="322"/>
      <c r="C364" s="325"/>
      <c r="D364" s="325"/>
      <c r="E364" s="322"/>
      <c r="F364" s="322"/>
    </row>
  </sheetData>
  <mergeCells count="5">
    <mergeCell ref="F2:G2"/>
    <mergeCell ref="A43:E43"/>
    <mergeCell ref="B2:E2"/>
    <mergeCell ref="B3:E3"/>
    <mergeCell ref="B4:D4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8:D38 C40:D40 C9:D14 C17:D18 C22:D25 C31:D32 G40:H40 G9:H12 G15:H16 G31:H32 C36:D36 G19:H23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 xr:uid="{00000000-0002-0000-0100-000001000000}">
      <formula1>-999999999999999</formula1>
      <formula2>999999999</formula2>
    </dataValidation>
  </dataValidations>
  <printOptions horizontalCentered="1"/>
  <pageMargins left="0.62992125984251968" right="0.23622047244094491" top="0.54" bottom="0.15748031496062992" header="0.33" footer="0.15748031496062992"/>
  <pageSetup paperSize="9" scale="87" orientation="landscape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102"/>
  <sheetViews>
    <sheetView topLeftCell="A21" zoomScale="130" workbookViewId="0">
      <selection activeCell="E28" sqref="E28"/>
    </sheetView>
  </sheetViews>
  <sheetFormatPr defaultColWidth="9.33203125" defaultRowHeight="12"/>
  <cols>
    <col min="1" max="1" width="62.5546875" style="84" bestFit="1" customWidth="1"/>
    <col min="2" max="2" width="17.33203125" style="84" customWidth="1"/>
    <col min="3" max="4" width="16.6640625" style="307" customWidth="1"/>
    <col min="5" max="5" width="12" style="84" customWidth="1"/>
    <col min="6" max="16384" width="9.33203125" style="84"/>
  </cols>
  <sheetData>
    <row r="1" spans="1:12">
      <c r="A1" s="143"/>
      <c r="B1" s="143"/>
      <c r="C1" s="144"/>
      <c r="D1" s="144"/>
    </row>
    <row r="2" spans="1:12">
      <c r="A2" s="145" t="s">
        <v>377</v>
      </c>
      <c r="B2" s="145"/>
      <c r="C2" s="146"/>
      <c r="D2" s="146"/>
      <c r="E2" s="148"/>
    </row>
    <row r="3" spans="1:12" ht="15" customHeight="1">
      <c r="A3" s="241"/>
      <c r="B3" s="241"/>
      <c r="C3" s="242"/>
      <c r="D3" s="242"/>
      <c r="E3" s="149"/>
    </row>
    <row r="4" spans="1:12" ht="15" customHeight="1">
      <c r="A4" s="243" t="str">
        <f>"Име на отчитащото се предприятие:"&amp;'справка №1-БАЛАНС'!E2</f>
        <v>Име на отчитащото се предприятие:"Индустриален капитал-холдинг" АД</v>
      </c>
      <c r="B4" s="243"/>
      <c r="C4" s="305" t="s">
        <v>1</v>
      </c>
      <c r="D4" s="305">
        <f>'справка №1-БАЛАНС'!H2</f>
        <v>121619055</v>
      </c>
      <c r="E4" s="148"/>
    </row>
    <row r="5" spans="1:12" ht="13.8">
      <c r="A5" s="243" t="s">
        <v>270</v>
      </c>
      <c r="B5" s="243" t="str">
        <f>'справка №1-БАЛАНС'!E3</f>
        <v>неконсолидиран</v>
      </c>
      <c r="C5" s="306" t="s">
        <v>2</v>
      </c>
      <c r="D5" s="538">
        <f>'справка №1-БАЛАНС'!H3</f>
        <v>61</v>
      </c>
    </row>
    <row r="6" spans="1:12" ht="12" customHeight="1">
      <c r="A6" s="244" t="s">
        <v>3</v>
      </c>
      <c r="B6" s="597" t="str">
        <f>'справка №1-БАЛАНС'!E4</f>
        <v>01.01.2018-31.12.2018</v>
      </c>
      <c r="C6" s="245"/>
      <c r="D6" s="246" t="s">
        <v>271</v>
      </c>
      <c r="E6" s="150"/>
    </row>
    <row r="7" spans="1:12" ht="33.75" customHeight="1">
      <c r="A7" s="151" t="s">
        <v>379</v>
      </c>
      <c r="B7" s="151" t="s">
        <v>6</v>
      </c>
      <c r="C7" s="152" t="s">
        <v>7</v>
      </c>
      <c r="D7" s="152" t="s">
        <v>10</v>
      </c>
      <c r="E7" s="153"/>
    </row>
    <row r="8" spans="1:12" s="594" customFormat="1" ht="10.199999999999999">
      <c r="A8" s="595" t="s">
        <v>11</v>
      </c>
      <c r="B8" s="595" t="s">
        <v>12</v>
      </c>
      <c r="C8" s="596">
        <v>1</v>
      </c>
      <c r="D8" s="596" t="s">
        <v>901</v>
      </c>
      <c r="E8" s="593"/>
    </row>
    <row r="9" spans="1:12">
      <c r="A9" s="154" t="s">
        <v>380</v>
      </c>
      <c r="B9" s="155"/>
      <c r="C9" s="44"/>
      <c r="D9" s="44"/>
      <c r="E9" s="83"/>
    </row>
    <row r="10" spans="1:12">
      <c r="A10" s="156" t="s">
        <v>381</v>
      </c>
      <c r="B10" s="157" t="s">
        <v>382</v>
      </c>
      <c r="C10" s="43"/>
      <c r="D10" s="43"/>
      <c r="E10" s="83"/>
    </row>
    <row r="11" spans="1:12">
      <c r="A11" s="156" t="s">
        <v>383</v>
      </c>
      <c r="B11" s="157" t="s">
        <v>384</v>
      </c>
      <c r="C11" s="43">
        <v>-130</v>
      </c>
      <c r="D11" s="43">
        <v>-124</v>
      </c>
      <c r="E11" s="147"/>
      <c r="F11" s="85"/>
      <c r="G11" s="85"/>
      <c r="H11" s="85"/>
      <c r="I11" s="85"/>
      <c r="J11" s="85"/>
      <c r="K11" s="85"/>
      <c r="L11" s="85"/>
    </row>
    <row r="12" spans="1:12">
      <c r="A12" s="156" t="s">
        <v>385</v>
      </c>
      <c r="B12" s="157" t="s">
        <v>386</v>
      </c>
      <c r="C12" s="43"/>
      <c r="D12" s="43"/>
      <c r="E12" s="147"/>
      <c r="F12" s="85"/>
      <c r="G12" s="85"/>
      <c r="H12" s="85"/>
      <c r="I12" s="85"/>
      <c r="J12" s="85"/>
      <c r="K12" s="85"/>
      <c r="L12" s="85"/>
    </row>
    <row r="13" spans="1:12" ht="12" customHeight="1">
      <c r="A13" s="156" t="s">
        <v>387</v>
      </c>
      <c r="B13" s="157" t="s">
        <v>388</v>
      </c>
      <c r="C13" s="43">
        <v>-830</v>
      </c>
      <c r="D13" s="43">
        <v>-685</v>
      </c>
      <c r="E13" s="147"/>
      <c r="F13" s="85"/>
      <c r="G13" s="85"/>
      <c r="H13" s="85"/>
      <c r="I13" s="85"/>
      <c r="J13" s="85"/>
      <c r="K13" s="85"/>
      <c r="L13" s="85"/>
    </row>
    <row r="14" spans="1:12" ht="14.25" customHeight="1">
      <c r="A14" s="156" t="s">
        <v>389</v>
      </c>
      <c r="B14" s="157" t="s">
        <v>390</v>
      </c>
      <c r="C14" s="43"/>
      <c r="D14" s="43"/>
      <c r="E14" s="147"/>
      <c r="F14" s="85"/>
      <c r="G14" s="85"/>
      <c r="H14" s="85"/>
      <c r="I14" s="85"/>
      <c r="J14" s="85"/>
      <c r="K14" s="85"/>
      <c r="L14" s="85"/>
    </row>
    <row r="15" spans="1:12">
      <c r="A15" s="158" t="s">
        <v>391</v>
      </c>
      <c r="B15" s="157" t="s">
        <v>392</v>
      </c>
      <c r="C15" s="43"/>
      <c r="D15" s="43"/>
      <c r="E15" s="147"/>
      <c r="F15" s="85"/>
      <c r="G15" s="85"/>
      <c r="H15" s="85"/>
      <c r="I15" s="85"/>
      <c r="J15" s="85"/>
      <c r="K15" s="85"/>
      <c r="L15" s="85"/>
    </row>
    <row r="16" spans="1:12">
      <c r="A16" s="156" t="s">
        <v>393</v>
      </c>
      <c r="B16" s="157" t="s">
        <v>394</v>
      </c>
      <c r="C16" s="43"/>
      <c r="D16" s="43"/>
      <c r="E16" s="147"/>
      <c r="F16" s="85"/>
      <c r="G16" s="85"/>
      <c r="H16" s="85"/>
      <c r="I16" s="85"/>
      <c r="J16" s="85"/>
      <c r="K16" s="85"/>
      <c r="L16" s="85"/>
    </row>
    <row r="17" spans="1:12">
      <c r="A17" s="156" t="s">
        <v>395</v>
      </c>
      <c r="B17" s="157" t="s">
        <v>396</v>
      </c>
      <c r="C17" s="43"/>
      <c r="D17" s="43"/>
      <c r="E17" s="147"/>
      <c r="F17" s="85"/>
      <c r="G17" s="85"/>
      <c r="H17" s="85"/>
      <c r="I17" s="85"/>
      <c r="J17" s="85"/>
      <c r="K17" s="85"/>
      <c r="L17" s="85"/>
    </row>
    <row r="18" spans="1:12">
      <c r="A18" s="158" t="s">
        <v>397</v>
      </c>
      <c r="B18" s="159" t="s">
        <v>398</v>
      </c>
      <c r="C18" s="43"/>
      <c r="D18" s="43"/>
      <c r="E18" s="147"/>
      <c r="F18" s="85"/>
      <c r="G18" s="85"/>
      <c r="H18" s="85"/>
      <c r="I18" s="85"/>
      <c r="J18" s="85"/>
      <c r="K18" s="85"/>
      <c r="L18" s="85"/>
    </row>
    <row r="19" spans="1:12">
      <c r="A19" s="156" t="s">
        <v>399</v>
      </c>
      <c r="B19" s="157" t="s">
        <v>400</v>
      </c>
      <c r="C19" s="43">
        <f>10-20</f>
        <v>-10</v>
      </c>
      <c r="D19" s="43">
        <f>-18-25</f>
        <v>-43</v>
      </c>
      <c r="E19" s="147"/>
      <c r="F19" s="85"/>
      <c r="G19" s="85"/>
      <c r="H19" s="85"/>
      <c r="I19" s="85"/>
      <c r="J19" s="85"/>
      <c r="K19" s="85"/>
      <c r="L19" s="85"/>
    </row>
    <row r="20" spans="1:12">
      <c r="A20" s="160" t="s">
        <v>401</v>
      </c>
      <c r="B20" s="161" t="s">
        <v>402</v>
      </c>
      <c r="C20" s="44">
        <f>SUM(C10:C19)</f>
        <v>-970</v>
      </c>
      <c r="D20" s="44">
        <f>SUM(D10:D19)</f>
        <v>-852</v>
      </c>
      <c r="E20" s="147"/>
      <c r="F20" s="85"/>
      <c r="G20" s="85"/>
      <c r="H20" s="85"/>
      <c r="I20" s="85"/>
      <c r="J20" s="85"/>
      <c r="K20" s="85"/>
      <c r="L20" s="85"/>
    </row>
    <row r="21" spans="1:12">
      <c r="A21" s="154" t="s">
        <v>403</v>
      </c>
      <c r="B21" s="162"/>
      <c r="C21" s="163"/>
      <c r="D21" s="163"/>
      <c r="E21" s="147"/>
      <c r="F21" s="85"/>
      <c r="G21" s="85"/>
      <c r="H21" s="85"/>
      <c r="I21" s="85"/>
      <c r="J21" s="85"/>
      <c r="K21" s="85"/>
      <c r="L21" s="85"/>
    </row>
    <row r="22" spans="1:12">
      <c r="A22" s="156" t="s">
        <v>404</v>
      </c>
      <c r="B22" s="157" t="s">
        <v>405</v>
      </c>
      <c r="C22" s="43"/>
      <c r="D22" s="43"/>
      <c r="E22" s="147"/>
      <c r="F22" s="85"/>
      <c r="G22" s="85"/>
      <c r="H22" s="85"/>
      <c r="I22" s="85"/>
      <c r="J22" s="85"/>
      <c r="K22" s="85"/>
      <c r="L22" s="85"/>
    </row>
    <row r="23" spans="1:12">
      <c r="A23" s="156" t="s">
        <v>406</v>
      </c>
      <c r="B23" s="157" t="s">
        <v>407</v>
      </c>
      <c r="C23" s="43"/>
      <c r="D23" s="43"/>
      <c r="E23" s="147"/>
      <c r="F23" s="85"/>
      <c r="G23" s="85"/>
      <c r="H23" s="85"/>
      <c r="I23" s="85"/>
      <c r="J23" s="85"/>
      <c r="K23" s="85"/>
      <c r="L23" s="85"/>
    </row>
    <row r="24" spans="1:12">
      <c r="A24" s="156" t="s">
        <v>408</v>
      </c>
      <c r="B24" s="157" t="s">
        <v>409</v>
      </c>
      <c r="C24" s="43"/>
      <c r="D24" s="43"/>
      <c r="E24" s="147"/>
      <c r="F24" s="85"/>
      <c r="G24" s="85"/>
      <c r="H24" s="85"/>
      <c r="I24" s="85"/>
      <c r="J24" s="85"/>
      <c r="K24" s="85"/>
      <c r="L24" s="85"/>
    </row>
    <row r="25" spans="1:12" ht="13.5" customHeight="1">
      <c r="A25" s="156" t="s">
        <v>410</v>
      </c>
      <c r="B25" s="157" t="s">
        <v>411</v>
      </c>
      <c r="C25" s="43"/>
      <c r="D25" s="43"/>
      <c r="E25" s="147"/>
      <c r="F25" s="85"/>
      <c r="G25" s="85"/>
      <c r="H25" s="85"/>
      <c r="I25" s="85"/>
      <c r="J25" s="85"/>
      <c r="K25" s="85"/>
      <c r="L25" s="85"/>
    </row>
    <row r="26" spans="1:12">
      <c r="A26" s="156" t="s">
        <v>412</v>
      </c>
      <c r="B26" s="157" t="s">
        <v>413</v>
      </c>
      <c r="C26" s="43"/>
      <c r="D26" s="43"/>
      <c r="E26" s="147"/>
      <c r="F26" s="85"/>
      <c r="G26" s="85"/>
      <c r="H26" s="85"/>
      <c r="I26" s="85"/>
      <c r="J26" s="85"/>
      <c r="K26" s="85"/>
      <c r="L26" s="85"/>
    </row>
    <row r="27" spans="1:12">
      <c r="A27" s="156" t="s">
        <v>414</v>
      </c>
      <c r="B27" s="157" t="s">
        <v>415</v>
      </c>
      <c r="C27" s="43"/>
      <c r="D27" s="43"/>
      <c r="E27" s="147"/>
      <c r="F27" s="85"/>
      <c r="G27" s="85"/>
      <c r="H27" s="85"/>
      <c r="I27" s="85"/>
      <c r="J27" s="85"/>
      <c r="K27" s="85"/>
      <c r="L27" s="85"/>
    </row>
    <row r="28" spans="1:12">
      <c r="A28" s="156" t="s">
        <v>416</v>
      </c>
      <c r="B28" s="157" t="s">
        <v>417</v>
      </c>
      <c r="C28" s="43">
        <v>21</v>
      </c>
      <c r="D28" s="43">
        <v>97</v>
      </c>
      <c r="E28" s="147"/>
      <c r="F28" s="85"/>
      <c r="G28" s="85"/>
      <c r="H28" s="85"/>
      <c r="I28" s="85"/>
      <c r="J28" s="85"/>
      <c r="K28" s="85"/>
      <c r="L28" s="85"/>
    </row>
    <row r="29" spans="1:12">
      <c r="A29" s="156" t="s">
        <v>418</v>
      </c>
      <c r="B29" s="157" t="s">
        <v>419</v>
      </c>
      <c r="C29" s="43">
        <v>3107</v>
      </c>
      <c r="D29" s="43">
        <v>2650</v>
      </c>
      <c r="E29" s="147"/>
      <c r="F29" s="85"/>
      <c r="G29" s="85"/>
      <c r="H29" s="85"/>
      <c r="I29" s="85"/>
      <c r="J29" s="85"/>
      <c r="K29" s="85"/>
      <c r="L29" s="85"/>
    </row>
    <row r="30" spans="1:12">
      <c r="A30" s="156" t="s">
        <v>397</v>
      </c>
      <c r="B30" s="157" t="s">
        <v>420</v>
      </c>
      <c r="C30" s="43">
        <v>75</v>
      </c>
      <c r="D30" s="43"/>
      <c r="E30" s="147"/>
      <c r="F30" s="85"/>
      <c r="G30" s="85"/>
      <c r="H30" s="85"/>
      <c r="I30" s="85"/>
      <c r="J30" s="85"/>
      <c r="K30" s="85"/>
      <c r="L30" s="85"/>
    </row>
    <row r="31" spans="1:12">
      <c r="A31" s="156" t="s">
        <v>421</v>
      </c>
      <c r="B31" s="157" t="s">
        <v>422</v>
      </c>
      <c r="C31" s="43"/>
      <c r="D31" s="668"/>
      <c r="E31" s="147"/>
      <c r="F31" s="85"/>
      <c r="G31" s="85"/>
      <c r="H31" s="85"/>
      <c r="I31" s="85"/>
      <c r="J31" s="85"/>
      <c r="K31" s="85"/>
      <c r="L31" s="85"/>
    </row>
    <row r="32" spans="1:12">
      <c r="A32" s="160" t="s">
        <v>423</v>
      </c>
      <c r="B32" s="161" t="s">
        <v>424</v>
      </c>
      <c r="C32" s="44">
        <f>SUM(C22:C31)</f>
        <v>3203</v>
      </c>
      <c r="D32" s="44">
        <f>SUM(D22:D31)</f>
        <v>2747</v>
      </c>
      <c r="E32" s="147"/>
      <c r="F32" s="85"/>
      <c r="G32" s="85"/>
      <c r="H32" s="85"/>
      <c r="I32" s="85"/>
      <c r="J32" s="85"/>
      <c r="K32" s="85"/>
      <c r="L32" s="85"/>
    </row>
    <row r="33" spans="1:7">
      <c r="A33" s="154" t="s">
        <v>425</v>
      </c>
      <c r="B33" s="162"/>
      <c r="C33" s="163"/>
      <c r="D33" s="163"/>
      <c r="E33" s="83"/>
    </row>
    <row r="34" spans="1:7">
      <c r="A34" s="156" t="s">
        <v>426</v>
      </c>
      <c r="B34" s="157" t="s">
        <v>427</v>
      </c>
      <c r="C34" s="43">
        <v>155</v>
      </c>
      <c r="D34" s="43"/>
      <c r="E34" s="83"/>
    </row>
    <row r="35" spans="1:7">
      <c r="A35" s="158" t="s">
        <v>428</v>
      </c>
      <c r="B35" s="157" t="s">
        <v>429</v>
      </c>
      <c r="C35" s="43"/>
      <c r="D35" s="43"/>
      <c r="E35" s="83"/>
    </row>
    <row r="36" spans="1:7">
      <c r="A36" s="156" t="s">
        <v>430</v>
      </c>
      <c r="B36" s="157" t="s">
        <v>431</v>
      </c>
      <c r="C36" s="43">
        <v>527</v>
      </c>
      <c r="D36" s="43">
        <v>233</v>
      </c>
      <c r="E36" s="83"/>
    </row>
    <row r="37" spans="1:7">
      <c r="A37" s="156" t="s">
        <v>432</v>
      </c>
      <c r="B37" s="157" t="s">
        <v>433</v>
      </c>
      <c r="C37" s="43">
        <v>-300</v>
      </c>
      <c r="D37" s="43">
        <v>-600</v>
      </c>
      <c r="E37" s="83"/>
    </row>
    <row r="38" spans="1:7">
      <c r="A38" s="156" t="s">
        <v>434</v>
      </c>
      <c r="B38" s="157" t="s">
        <v>435</v>
      </c>
      <c r="C38" s="43"/>
      <c r="D38" s="43"/>
      <c r="E38" s="83"/>
    </row>
    <row r="39" spans="1:7">
      <c r="A39" s="156" t="s">
        <v>436</v>
      </c>
      <c r="B39" s="157" t="s">
        <v>437</v>
      </c>
      <c r="C39" s="43">
        <v>13</v>
      </c>
      <c r="D39" s="43">
        <v>25</v>
      </c>
      <c r="E39" s="83"/>
    </row>
    <row r="40" spans="1:7">
      <c r="A40" s="156" t="s">
        <v>438</v>
      </c>
      <c r="B40" s="157" t="s">
        <v>439</v>
      </c>
      <c r="C40" s="43">
        <f>-475-207</f>
        <v>-682</v>
      </c>
      <c r="D40" s="43">
        <v>-538</v>
      </c>
      <c r="E40" s="83"/>
    </row>
    <row r="41" spans="1:7">
      <c r="A41" s="156" t="s">
        <v>440</v>
      </c>
      <c r="B41" s="157" t="s">
        <v>441</v>
      </c>
      <c r="C41" s="43"/>
      <c r="D41" s="43"/>
      <c r="E41" s="83"/>
      <c r="F41" s="85"/>
      <c r="G41" s="85"/>
    </row>
    <row r="42" spans="1:7">
      <c r="A42" s="160" t="s">
        <v>442</v>
      </c>
      <c r="B42" s="161" t="s">
        <v>443</v>
      </c>
      <c r="C42" s="44">
        <f>SUM(C34:C41)</f>
        <v>-287</v>
      </c>
      <c r="D42" s="44">
        <f>SUM(D34:D41)</f>
        <v>-880</v>
      </c>
      <c r="E42" s="83"/>
      <c r="F42" s="85"/>
      <c r="G42" s="85"/>
    </row>
    <row r="43" spans="1:7">
      <c r="A43" s="164" t="s">
        <v>444</v>
      </c>
      <c r="B43" s="161" t="s">
        <v>445</v>
      </c>
      <c r="C43" s="44">
        <f>C42+C32+C20</f>
        <v>1946</v>
      </c>
      <c r="D43" s="44">
        <f>D42+D32+D20</f>
        <v>1015</v>
      </c>
      <c r="E43" s="83"/>
      <c r="F43" s="85"/>
      <c r="G43" s="85"/>
    </row>
    <row r="44" spans="1:7">
      <c r="A44" s="154" t="s">
        <v>446</v>
      </c>
      <c r="B44" s="162" t="s">
        <v>447</v>
      </c>
      <c r="C44" s="601">
        <f>'справка №1-БАЛАНС'!D90</f>
        <v>7437</v>
      </c>
      <c r="D44" s="601">
        <v>6422</v>
      </c>
      <c r="E44" s="83"/>
      <c r="F44" s="85"/>
      <c r="G44" s="85"/>
    </row>
    <row r="45" spans="1:7">
      <c r="A45" s="154" t="s">
        <v>448</v>
      </c>
      <c r="B45" s="162" t="s">
        <v>449</v>
      </c>
      <c r="C45" s="602">
        <f>C44+C43</f>
        <v>9383</v>
      </c>
      <c r="D45" s="602">
        <f>D44+D43</f>
        <v>7437</v>
      </c>
      <c r="E45" s="83"/>
      <c r="F45" s="85"/>
      <c r="G45" s="85"/>
    </row>
    <row r="46" spans="1:7">
      <c r="A46" s="156" t="s">
        <v>450</v>
      </c>
      <c r="B46" s="162" t="s">
        <v>451</v>
      </c>
      <c r="C46" s="45">
        <f>C45-C47</f>
        <v>7324</v>
      </c>
      <c r="D46" s="45">
        <v>6004</v>
      </c>
      <c r="E46" s="83"/>
      <c r="F46" s="85"/>
      <c r="G46" s="85"/>
    </row>
    <row r="47" spans="1:7">
      <c r="A47" s="156" t="s">
        <v>452</v>
      </c>
      <c r="B47" s="162" t="s">
        <v>453</v>
      </c>
      <c r="C47" s="45">
        <f>'справка №1-БАЛАНС'!C88</f>
        <v>2059</v>
      </c>
      <c r="D47" s="45">
        <v>1433</v>
      </c>
      <c r="F47" s="85"/>
      <c r="G47" s="85"/>
    </row>
    <row r="48" spans="1:7">
      <c r="A48" s="83"/>
      <c r="B48" s="165"/>
      <c r="C48" s="658">
        <f>C45-'справка №1-БАЛАНС'!C90</f>
        <v>0</v>
      </c>
      <c r="D48" s="658"/>
      <c r="F48" s="85"/>
      <c r="G48" s="85"/>
    </row>
    <row r="49" spans="1:7">
      <c r="A49" s="460" t="str">
        <f>'справка №1-БАЛАНС'!A95</f>
        <v>Дата на съставяне: 21.01.2019</v>
      </c>
      <c r="B49" s="447" t="s">
        <v>899</v>
      </c>
      <c r="C49" s="659"/>
      <c r="D49" s="660"/>
      <c r="F49" s="85"/>
      <c r="G49" s="85"/>
    </row>
    <row r="50" spans="1:7">
      <c r="A50" s="355"/>
      <c r="B50" s="447"/>
      <c r="C50" s="405" t="s">
        <v>893</v>
      </c>
      <c r="D50" s="353"/>
      <c r="F50" s="85"/>
      <c r="G50" s="85"/>
    </row>
    <row r="51" spans="1:7">
      <c r="A51" s="229" t="s">
        <v>849</v>
      </c>
      <c r="B51" s="447" t="s">
        <v>899</v>
      </c>
      <c r="C51" s="326"/>
      <c r="D51" s="144"/>
      <c r="F51" s="85"/>
      <c r="G51" s="85"/>
    </row>
    <row r="52" spans="1:7">
      <c r="A52" s="461" t="s">
        <v>897</v>
      </c>
      <c r="B52" s="362"/>
      <c r="C52" s="405" t="s">
        <v>892</v>
      </c>
      <c r="D52" s="353"/>
      <c r="F52" s="85"/>
      <c r="G52" s="85"/>
    </row>
    <row r="53" spans="1:7">
      <c r="D53" s="144"/>
      <c r="F53" s="85"/>
      <c r="G53" s="85"/>
    </row>
    <row r="54" spans="1:7">
      <c r="C54" s="405"/>
      <c r="F54" s="85"/>
      <c r="G54" s="85"/>
    </row>
    <row r="55" spans="1:7">
      <c r="C55" s="666"/>
      <c r="F55" s="85"/>
      <c r="G55" s="85"/>
    </row>
    <row r="56" spans="1:7">
      <c r="F56" s="85"/>
      <c r="G56" s="85"/>
    </row>
    <row r="57" spans="1:7">
      <c r="F57" s="85"/>
      <c r="G57" s="85"/>
    </row>
    <row r="58" spans="1:7">
      <c r="F58" s="85"/>
      <c r="G58" s="85"/>
    </row>
    <row r="59" spans="1:7">
      <c r="F59" s="85"/>
      <c r="G59" s="85"/>
    </row>
    <row r="60" spans="1:7">
      <c r="F60" s="85"/>
      <c r="G60" s="85"/>
    </row>
    <row r="61" spans="1:7">
      <c r="F61" s="85"/>
      <c r="G61" s="85"/>
    </row>
    <row r="62" spans="1:7">
      <c r="F62" s="85"/>
      <c r="G62" s="85"/>
    </row>
    <row r="63" spans="1:7">
      <c r="F63" s="85"/>
      <c r="G63" s="85"/>
    </row>
    <row r="64" spans="1:7">
      <c r="F64" s="85"/>
      <c r="G64" s="85"/>
    </row>
    <row r="65" spans="6:7">
      <c r="F65" s="85"/>
      <c r="G65" s="85"/>
    </row>
    <row r="66" spans="6:7">
      <c r="F66" s="85"/>
      <c r="G66" s="85"/>
    </row>
    <row r="67" spans="6:7">
      <c r="F67" s="85"/>
      <c r="G67" s="85"/>
    </row>
    <row r="68" spans="6:7">
      <c r="F68" s="85"/>
      <c r="G68" s="85"/>
    </row>
    <row r="69" spans="6:7">
      <c r="F69" s="85"/>
      <c r="G69" s="85"/>
    </row>
    <row r="70" spans="6:7">
      <c r="F70" s="85"/>
      <c r="G70" s="85"/>
    </row>
    <row r="71" spans="6:7">
      <c r="F71" s="85"/>
      <c r="G71" s="85"/>
    </row>
    <row r="72" spans="6:7">
      <c r="F72" s="85"/>
      <c r="G72" s="85"/>
    </row>
    <row r="73" spans="6:7">
      <c r="F73" s="85"/>
      <c r="G73" s="85"/>
    </row>
    <row r="74" spans="6:7">
      <c r="F74" s="85"/>
      <c r="G74" s="85"/>
    </row>
    <row r="75" spans="6:7">
      <c r="F75" s="85"/>
      <c r="G75" s="85"/>
    </row>
    <row r="76" spans="6:7">
      <c r="F76" s="85"/>
      <c r="G76" s="85"/>
    </row>
    <row r="77" spans="6:7">
      <c r="F77" s="85"/>
      <c r="G77" s="85"/>
    </row>
    <row r="78" spans="6:7">
      <c r="F78" s="85"/>
      <c r="G78" s="85"/>
    </row>
    <row r="79" spans="6:7">
      <c r="F79" s="85"/>
      <c r="G79" s="85"/>
    </row>
    <row r="80" spans="6:7">
      <c r="F80" s="85"/>
      <c r="G80" s="85"/>
    </row>
    <row r="81" spans="6:7">
      <c r="F81" s="85"/>
      <c r="G81" s="85"/>
    </row>
    <row r="82" spans="6:7">
      <c r="F82" s="85"/>
      <c r="G82" s="85"/>
    </row>
    <row r="83" spans="6:7">
      <c r="F83" s="85"/>
      <c r="G83" s="85"/>
    </row>
    <row r="84" spans="6:7">
      <c r="F84" s="85"/>
      <c r="G84" s="85"/>
    </row>
    <row r="85" spans="6:7">
      <c r="F85" s="85"/>
      <c r="G85" s="85"/>
    </row>
    <row r="86" spans="6:7">
      <c r="F86" s="85"/>
      <c r="G86" s="85"/>
    </row>
    <row r="87" spans="6:7">
      <c r="F87" s="85"/>
      <c r="G87" s="85"/>
    </row>
    <row r="88" spans="6:7">
      <c r="F88" s="85"/>
      <c r="G88" s="85"/>
    </row>
    <row r="89" spans="6:7">
      <c r="F89" s="85"/>
      <c r="G89" s="85"/>
    </row>
    <row r="90" spans="6:7">
      <c r="F90" s="85"/>
      <c r="G90" s="85"/>
    </row>
    <row r="91" spans="6:7">
      <c r="F91" s="85"/>
      <c r="G91" s="85"/>
    </row>
    <row r="92" spans="6:7">
      <c r="F92" s="85"/>
      <c r="G92" s="85"/>
    </row>
    <row r="93" spans="6:7">
      <c r="F93" s="85"/>
      <c r="G93" s="85"/>
    </row>
    <row r="94" spans="6:7">
      <c r="F94" s="85"/>
      <c r="G94" s="85"/>
    </row>
    <row r="95" spans="6:7">
      <c r="F95" s="85"/>
      <c r="G95" s="85"/>
    </row>
    <row r="96" spans="6:7">
      <c r="F96" s="85"/>
      <c r="G96" s="85"/>
    </row>
    <row r="97" spans="6:7">
      <c r="F97" s="85"/>
      <c r="G97" s="85"/>
    </row>
    <row r="98" spans="6:7">
      <c r="F98" s="85"/>
      <c r="G98" s="85"/>
    </row>
    <row r="99" spans="6:7">
      <c r="F99" s="85"/>
      <c r="G99" s="85"/>
    </row>
    <row r="100" spans="6:7">
      <c r="F100" s="85"/>
      <c r="G100" s="85"/>
    </row>
    <row r="101" spans="6:7">
      <c r="F101" s="85"/>
      <c r="G101" s="85"/>
    </row>
    <row r="102" spans="6:7">
      <c r="F102" s="85"/>
      <c r="G102" s="85"/>
    </row>
  </sheetData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:D19 C22:D31 C34:D41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:D47 C44:D44" xr:uid="{00000000-0002-0000-0200-000001000000}">
      <formula1>0</formula1>
      <formula2>9999999999999990</formula2>
    </dataValidation>
  </dataValidations>
  <printOptions horizontalCentered="1"/>
  <pageMargins left="0.74803149606299213" right="0.15748031496062992" top="0.6692913385826772" bottom="0.15748031496062992" header="0.39370078740157483" footer="0.15748031496062992"/>
  <pageSetup paperSize="9" scale="87" orientation="landscape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534"/>
  <sheetViews>
    <sheetView tabSelected="1" workbookViewId="0">
      <selection activeCell="D29" sqref="D29"/>
    </sheetView>
  </sheetViews>
  <sheetFormatPr defaultColWidth="9.33203125" defaultRowHeight="12"/>
  <cols>
    <col min="1" max="1" width="48.44140625" style="303" customWidth="1"/>
    <col min="2" max="2" width="8.33203125" style="304" customWidth="1"/>
    <col min="3" max="3" width="7.6640625" style="1" bestFit="1" customWidth="1"/>
    <col min="4" max="4" width="18.44140625" style="1" bestFit="1" customWidth="1"/>
    <col min="5" max="5" width="8.109375" style="1" bestFit="1" customWidth="1"/>
    <col min="6" max="6" width="5.88671875" style="1" bestFit="1" customWidth="1"/>
    <col min="7" max="7" width="8.44140625" style="1" bestFit="1" customWidth="1"/>
    <col min="8" max="8" width="5.88671875" style="1" bestFit="1" customWidth="1"/>
    <col min="9" max="9" width="7.44140625" style="1" bestFit="1" customWidth="1"/>
    <col min="10" max="10" width="8.88671875" style="1" customWidth="1"/>
    <col min="11" max="11" width="7.33203125" style="1" bestFit="1" customWidth="1"/>
    <col min="12" max="12" width="12.6640625" style="1" bestFit="1" customWidth="1"/>
    <col min="13" max="13" width="12.5546875" style="1" bestFit="1" customWidth="1"/>
    <col min="14" max="14" width="11" style="1" customWidth="1"/>
    <col min="15" max="16384" width="9.33203125" style="1"/>
  </cols>
  <sheetData>
    <row r="1" spans="1:23" s="296" customFormat="1" ht="24" customHeight="1">
      <c r="A1" s="673" t="s">
        <v>454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1"/>
    </row>
    <row r="2" spans="1:23" s="296" customFormat="1">
      <c r="A2" s="247"/>
      <c r="B2" s="248"/>
      <c r="C2" s="249"/>
      <c r="D2" s="249"/>
      <c r="E2" s="249"/>
      <c r="F2" s="249"/>
      <c r="G2" s="249"/>
      <c r="H2" s="249"/>
      <c r="I2" s="249"/>
      <c r="J2" s="249"/>
      <c r="K2" s="250"/>
      <c r="L2" s="250"/>
      <c r="M2" s="250"/>
      <c r="N2" s="1"/>
    </row>
    <row r="3" spans="1:23" s="296" customFormat="1" ht="15" customHeight="1">
      <c r="A3" s="240" t="s">
        <v>0</v>
      </c>
      <c r="B3" s="675" t="str">
        <f>'справка №1-БАЛАНС'!E2</f>
        <v>"Индустриален капитал-холдинг" АД</v>
      </c>
      <c r="C3" s="675"/>
      <c r="D3" s="675"/>
      <c r="E3" s="675"/>
      <c r="F3" s="675"/>
      <c r="G3" s="675"/>
      <c r="H3" s="675"/>
      <c r="I3" s="675"/>
      <c r="J3" s="249"/>
      <c r="K3" s="677" t="s">
        <v>1</v>
      </c>
      <c r="L3" s="677"/>
      <c r="M3" s="540">
        <f>'справка №1-БАЛАНС'!H2</f>
        <v>121619055</v>
      </c>
      <c r="N3" s="1"/>
    </row>
    <row r="4" spans="1:23" s="296" customFormat="1" ht="13.5" customHeight="1">
      <c r="A4" s="240" t="s">
        <v>455</v>
      </c>
      <c r="B4" s="675" t="str">
        <f>'справка №1-БАЛАНС'!E3</f>
        <v>неконсолидиран</v>
      </c>
      <c r="C4" s="675"/>
      <c r="D4" s="675"/>
      <c r="E4" s="675"/>
      <c r="F4" s="675"/>
      <c r="G4" s="675"/>
      <c r="H4" s="675"/>
      <c r="I4" s="675"/>
      <c r="J4" s="88"/>
      <c r="K4" s="678" t="s">
        <v>2</v>
      </c>
      <c r="L4" s="678"/>
      <c r="M4" s="539">
        <f>'справка №1-БАЛАНС'!H3</f>
        <v>61</v>
      </c>
      <c r="N4" s="2"/>
      <c r="O4" s="2"/>
    </row>
    <row r="5" spans="1:23" s="296" customFormat="1" ht="12.75" customHeight="1">
      <c r="A5" s="240" t="s">
        <v>3</v>
      </c>
      <c r="B5" s="679" t="str">
        <f>'справка №1-БАЛАНС'!E4</f>
        <v>01.01.2018-31.12.2018</v>
      </c>
      <c r="C5" s="679"/>
      <c r="D5" s="679"/>
      <c r="E5" s="679"/>
      <c r="F5" s="251"/>
      <c r="G5" s="251"/>
      <c r="H5" s="251"/>
      <c r="I5" s="251"/>
      <c r="J5" s="251"/>
      <c r="K5" s="252"/>
      <c r="L5" s="150"/>
      <c r="M5" s="253" t="s">
        <v>4</v>
      </c>
      <c r="N5" s="3"/>
    </row>
    <row r="6" spans="1:23" s="297" customFormat="1" ht="21.75" customHeight="1">
      <c r="A6" s="117"/>
      <c r="B6" s="121"/>
      <c r="C6" s="103"/>
      <c r="D6" s="113" t="s">
        <v>456</v>
      </c>
      <c r="E6" s="5"/>
      <c r="F6" s="5"/>
      <c r="G6" s="5"/>
      <c r="H6" s="5"/>
      <c r="I6" s="5" t="s">
        <v>457</v>
      </c>
      <c r="J6" s="112"/>
      <c r="K6" s="108"/>
      <c r="L6" s="103"/>
      <c r="M6" s="106"/>
      <c r="N6" s="87"/>
    </row>
    <row r="7" spans="1:23" s="297" customFormat="1" ht="45.6">
      <c r="A7" s="118" t="s">
        <v>458</v>
      </c>
      <c r="B7" s="122" t="s">
        <v>459</v>
      </c>
      <c r="C7" s="104" t="s">
        <v>460</v>
      </c>
      <c r="D7" s="119" t="s">
        <v>461</v>
      </c>
      <c r="E7" s="103" t="s">
        <v>462</v>
      </c>
      <c r="F7" s="5" t="s">
        <v>463</v>
      </c>
      <c r="G7" s="5"/>
      <c r="H7" s="5"/>
      <c r="I7" s="103" t="s">
        <v>464</v>
      </c>
      <c r="J7" s="114" t="s">
        <v>465</v>
      </c>
      <c r="K7" s="104" t="s">
        <v>466</v>
      </c>
      <c r="L7" s="104" t="s">
        <v>467</v>
      </c>
      <c r="M7" s="116" t="s">
        <v>468</v>
      </c>
      <c r="N7" s="87"/>
    </row>
    <row r="8" spans="1:23" s="297" customFormat="1" ht="22.5" customHeight="1">
      <c r="A8" s="115"/>
      <c r="B8" s="298"/>
      <c r="C8" s="105"/>
      <c r="D8" s="120"/>
      <c r="E8" s="105"/>
      <c r="F8" s="4" t="s">
        <v>469</v>
      </c>
      <c r="G8" s="4" t="s">
        <v>470</v>
      </c>
      <c r="H8" s="4" t="s">
        <v>471</v>
      </c>
      <c r="I8" s="105"/>
      <c r="J8" s="299"/>
      <c r="K8" s="105"/>
      <c r="L8" s="105"/>
      <c r="M8" s="107"/>
      <c r="N8" s="87"/>
    </row>
    <row r="9" spans="1:23" s="352" customFormat="1" ht="12" customHeight="1">
      <c r="A9" s="347" t="s">
        <v>11</v>
      </c>
      <c r="B9" s="348"/>
      <c r="C9" s="349">
        <v>1</v>
      </c>
      <c r="D9" s="347">
        <v>2</v>
      </c>
      <c r="E9" s="347">
        <v>3</v>
      </c>
      <c r="F9" s="347">
        <v>4</v>
      </c>
      <c r="G9" s="347">
        <v>5</v>
      </c>
      <c r="H9" s="347">
        <v>6</v>
      </c>
      <c r="I9" s="347">
        <v>7</v>
      </c>
      <c r="J9" s="347">
        <v>8</v>
      </c>
      <c r="K9" s="349">
        <v>9</v>
      </c>
      <c r="L9" s="349">
        <v>10</v>
      </c>
      <c r="M9" s="350">
        <v>11</v>
      </c>
      <c r="N9" s="351"/>
    </row>
    <row r="10" spans="1:23" s="297" customFormat="1" ht="12" customHeight="1">
      <c r="A10" s="4" t="s">
        <v>472</v>
      </c>
      <c r="B10" s="15"/>
      <c r="C10" s="46" t="s">
        <v>44</v>
      </c>
      <c r="D10" s="46" t="s">
        <v>44</v>
      </c>
      <c r="E10" s="7" t="s">
        <v>55</v>
      </c>
      <c r="F10" s="7" t="s">
        <v>62</v>
      </c>
      <c r="G10" s="7" t="s">
        <v>66</v>
      </c>
      <c r="H10" s="7" t="s">
        <v>70</v>
      </c>
      <c r="I10" s="7" t="s">
        <v>83</v>
      </c>
      <c r="J10" s="7" t="s">
        <v>86</v>
      </c>
      <c r="K10" s="18" t="s">
        <v>473</v>
      </c>
      <c r="L10" s="7" t="s">
        <v>108</v>
      </c>
      <c r="M10" s="8" t="s">
        <v>116</v>
      </c>
      <c r="N10" s="6"/>
    </row>
    <row r="11" spans="1:23" ht="15.75" customHeight="1">
      <c r="A11" s="9" t="s">
        <v>474</v>
      </c>
      <c r="B11" s="15" t="s">
        <v>475</v>
      </c>
      <c r="C11" s="47">
        <v>15552</v>
      </c>
      <c r="D11" s="47">
        <v>0</v>
      </c>
      <c r="E11" s="47">
        <v>0</v>
      </c>
      <c r="F11" s="47">
        <v>1213</v>
      </c>
      <c r="G11" s="47">
        <v>0</v>
      </c>
      <c r="H11" s="47">
        <v>0</v>
      </c>
      <c r="I11" s="47">
        <f>5267+1877</f>
        <v>7144</v>
      </c>
      <c r="J11" s="47">
        <v>-10</v>
      </c>
      <c r="K11" s="47">
        <v>0</v>
      </c>
      <c r="L11" s="47">
        <f>SUM(C11:K11)</f>
        <v>23899</v>
      </c>
      <c r="M11" s="47">
        <v>0</v>
      </c>
      <c r="N11" s="111"/>
      <c r="O11" s="250"/>
      <c r="P11" s="250"/>
      <c r="Q11" s="250"/>
      <c r="R11" s="250"/>
      <c r="S11" s="250"/>
      <c r="T11" s="250"/>
      <c r="U11" s="250"/>
      <c r="V11" s="250"/>
      <c r="W11" s="250"/>
    </row>
    <row r="12" spans="1:23" ht="12.75" customHeight="1">
      <c r="A12" s="9" t="s">
        <v>476</v>
      </c>
      <c r="B12" s="15" t="s">
        <v>477</v>
      </c>
      <c r="C12" s="48">
        <f>C13+C14</f>
        <v>0</v>
      </c>
      <c r="D12" s="48">
        <f t="shared" ref="D12:M12" si="0">D13+D14</f>
        <v>0</v>
      </c>
      <c r="E12" s="48">
        <f t="shared" si="0"/>
        <v>0</v>
      </c>
      <c r="F12" s="48">
        <f t="shared" si="0"/>
        <v>0</v>
      </c>
      <c r="G12" s="48">
        <f t="shared" si="0"/>
        <v>0</v>
      </c>
      <c r="H12" s="48">
        <f t="shared" si="0"/>
        <v>0</v>
      </c>
      <c r="I12" s="48">
        <f t="shared" si="0"/>
        <v>0</v>
      </c>
      <c r="J12" s="48">
        <f t="shared" si="0"/>
        <v>0</v>
      </c>
      <c r="K12" s="48">
        <f t="shared" si="0"/>
        <v>0</v>
      </c>
      <c r="L12" s="47">
        <f t="shared" ref="L12:L31" si="1">SUM(C12:K12)</f>
        <v>0</v>
      </c>
      <c r="M12" s="48">
        <f t="shared" si="0"/>
        <v>0</v>
      </c>
      <c r="N12" s="86"/>
      <c r="O12" s="250"/>
      <c r="P12" s="250"/>
      <c r="Q12" s="250"/>
      <c r="R12" s="250"/>
      <c r="S12" s="250"/>
      <c r="T12" s="250"/>
      <c r="U12" s="250"/>
      <c r="V12" s="250"/>
      <c r="W12" s="250"/>
    </row>
    <row r="13" spans="1:23" ht="12.75" customHeight="1">
      <c r="A13" s="11" t="s">
        <v>478</v>
      </c>
      <c r="B13" s="7" t="s">
        <v>479</v>
      </c>
      <c r="C13" s="345"/>
      <c r="D13" s="345"/>
      <c r="E13" s="345"/>
      <c r="F13" s="345"/>
      <c r="G13" s="345"/>
      <c r="H13" s="345"/>
      <c r="I13" s="345"/>
      <c r="J13" s="345"/>
      <c r="K13" s="345"/>
      <c r="L13" s="345">
        <f t="shared" si="1"/>
        <v>0</v>
      </c>
      <c r="M13" s="345"/>
      <c r="N13" s="10"/>
    </row>
    <row r="14" spans="1:23" ht="12" customHeight="1">
      <c r="A14" s="11" t="s">
        <v>480</v>
      </c>
      <c r="B14" s="7" t="s">
        <v>481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>
        <f t="shared" si="1"/>
        <v>0</v>
      </c>
      <c r="M14" s="345"/>
      <c r="N14" s="10"/>
    </row>
    <row r="15" spans="1:23">
      <c r="A15" s="9" t="s">
        <v>482</v>
      </c>
      <c r="B15" s="15" t="s">
        <v>483</v>
      </c>
      <c r="C15" s="49">
        <f>C11+C12</f>
        <v>15552</v>
      </c>
      <c r="D15" s="49">
        <f t="shared" ref="D15:M15" si="2">D11+D12</f>
        <v>0</v>
      </c>
      <c r="E15" s="49">
        <f t="shared" si="2"/>
        <v>0</v>
      </c>
      <c r="F15" s="49">
        <f>F11+F12</f>
        <v>1213</v>
      </c>
      <c r="G15" s="49">
        <f t="shared" si="2"/>
        <v>0</v>
      </c>
      <c r="H15" s="49">
        <f t="shared" si="2"/>
        <v>0</v>
      </c>
      <c r="I15" s="49">
        <f>I11+I12</f>
        <v>7144</v>
      </c>
      <c r="J15" s="49">
        <f>J11+J12</f>
        <v>-10</v>
      </c>
      <c r="K15" s="49">
        <f t="shared" si="2"/>
        <v>0</v>
      </c>
      <c r="L15" s="49">
        <f>SUM(C15:K15)</f>
        <v>23899</v>
      </c>
      <c r="M15" s="49">
        <f t="shared" si="2"/>
        <v>0</v>
      </c>
      <c r="N15" s="86"/>
      <c r="O15" s="250"/>
      <c r="P15" s="250"/>
      <c r="Q15" s="250"/>
      <c r="R15" s="250"/>
      <c r="S15" s="250"/>
      <c r="T15" s="250"/>
      <c r="U15" s="250"/>
      <c r="V15" s="250"/>
      <c r="W15" s="250"/>
    </row>
    <row r="16" spans="1:23" ht="12.75" customHeight="1">
      <c r="A16" s="9" t="s">
        <v>484</v>
      </c>
      <c r="B16" s="15" t="s">
        <v>485</v>
      </c>
      <c r="C16" s="490"/>
      <c r="D16" s="490"/>
      <c r="E16" s="490"/>
      <c r="F16" s="490"/>
      <c r="G16" s="490"/>
      <c r="H16" s="490"/>
      <c r="I16" s="491">
        <f>'справка №2-ОТЧЕТ ЗА ДОХОДИТЕ'!C34</f>
        <v>1909</v>
      </c>
      <c r="J16" s="47">
        <f>+'справка №1-БАЛАНС'!G31</f>
        <v>0</v>
      </c>
      <c r="K16" s="47"/>
      <c r="L16" s="47">
        <f>SUM(C16:K16)</f>
        <v>1909</v>
      </c>
      <c r="M16" s="47"/>
      <c r="N16" s="86"/>
      <c r="O16" s="250"/>
      <c r="P16" s="250"/>
      <c r="Q16" s="250"/>
      <c r="R16" s="250"/>
      <c r="S16" s="250"/>
      <c r="T16" s="250"/>
    </row>
    <row r="17" spans="1:23" ht="12.75" customHeight="1">
      <c r="A17" s="11" t="s">
        <v>486</v>
      </c>
      <c r="B17" s="7" t="s">
        <v>487</v>
      </c>
      <c r="C17" s="50"/>
      <c r="D17" s="50">
        <f t="shared" ref="D17:K17" si="3">D18+D19</f>
        <v>0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v>-982</v>
      </c>
      <c r="J17" s="50">
        <f>J18+J19</f>
        <v>0</v>
      </c>
      <c r="K17" s="50">
        <f t="shared" si="3"/>
        <v>0</v>
      </c>
      <c r="L17" s="50">
        <f t="shared" si="1"/>
        <v>-982</v>
      </c>
      <c r="M17" s="50">
        <f>M18+M19</f>
        <v>0</v>
      </c>
      <c r="N17" s="86"/>
      <c r="O17" s="250"/>
      <c r="P17" s="250"/>
      <c r="Q17" s="250"/>
      <c r="R17" s="250"/>
      <c r="S17" s="250"/>
      <c r="T17" s="250"/>
      <c r="U17" s="250"/>
      <c r="V17" s="250"/>
      <c r="W17" s="250"/>
    </row>
    <row r="18" spans="1:23" ht="12" customHeight="1">
      <c r="A18" s="12" t="s">
        <v>488</v>
      </c>
      <c r="B18" s="16" t="s">
        <v>489</v>
      </c>
      <c r="C18" s="345"/>
      <c r="D18" s="345"/>
      <c r="E18" s="345"/>
      <c r="F18" s="345"/>
      <c r="G18" s="345"/>
      <c r="H18" s="345"/>
      <c r="I18" s="345">
        <v>-982</v>
      </c>
      <c r="J18" s="345"/>
      <c r="K18" s="345"/>
      <c r="L18" s="345">
        <f t="shared" si="1"/>
        <v>-982</v>
      </c>
      <c r="M18" s="345"/>
      <c r="N18" s="10"/>
    </row>
    <row r="19" spans="1:23" ht="12" customHeight="1">
      <c r="A19" s="12" t="s">
        <v>490</v>
      </c>
      <c r="B19" s="16" t="s">
        <v>491</v>
      </c>
      <c r="C19" s="345"/>
      <c r="D19" s="345"/>
      <c r="E19" s="345"/>
      <c r="F19" s="345"/>
      <c r="G19" s="345"/>
      <c r="H19" s="345"/>
      <c r="I19" s="345"/>
      <c r="J19" s="345"/>
      <c r="K19" s="345"/>
      <c r="L19" s="345">
        <f t="shared" si="1"/>
        <v>0</v>
      </c>
      <c r="M19" s="345"/>
      <c r="N19" s="10"/>
    </row>
    <row r="20" spans="1:23" ht="12.75" customHeight="1">
      <c r="A20" s="11" t="s">
        <v>492</v>
      </c>
      <c r="B20" s="7" t="s">
        <v>493</v>
      </c>
      <c r="C20" s="345"/>
      <c r="D20" s="345"/>
      <c r="E20" s="345"/>
      <c r="F20" s="345"/>
      <c r="G20" s="345"/>
      <c r="H20" s="345"/>
      <c r="I20" s="345"/>
      <c r="J20" s="345"/>
      <c r="K20" s="345"/>
      <c r="L20" s="345">
        <f t="shared" si="1"/>
        <v>0</v>
      </c>
      <c r="M20" s="345"/>
      <c r="N20" s="10"/>
    </row>
    <row r="21" spans="1:23" ht="23.25" customHeight="1">
      <c r="A21" s="11" t="s">
        <v>494</v>
      </c>
      <c r="B21" s="7" t="s">
        <v>495</v>
      </c>
      <c r="C21" s="48">
        <f>C22-C23</f>
        <v>0</v>
      </c>
      <c r="D21" s="48">
        <f t="shared" ref="D21:M21" si="4">D22-D23</f>
        <v>0</v>
      </c>
      <c r="E21" s="48">
        <f t="shared" si="4"/>
        <v>0</v>
      </c>
      <c r="F21" s="48">
        <f t="shared" si="4"/>
        <v>0</v>
      </c>
      <c r="G21" s="48">
        <f t="shared" si="4"/>
        <v>0</v>
      </c>
      <c r="H21" s="48">
        <f t="shared" si="4"/>
        <v>0</v>
      </c>
      <c r="I21" s="48">
        <f t="shared" si="4"/>
        <v>0</v>
      </c>
      <c r="J21" s="48">
        <f t="shared" si="4"/>
        <v>0</v>
      </c>
      <c r="K21" s="48">
        <f t="shared" si="4"/>
        <v>0</v>
      </c>
      <c r="L21" s="48">
        <f t="shared" si="1"/>
        <v>0</v>
      </c>
      <c r="M21" s="48">
        <f t="shared" si="4"/>
        <v>0</v>
      </c>
      <c r="N21" s="86"/>
      <c r="O21" s="250"/>
      <c r="P21" s="250"/>
      <c r="Q21" s="250"/>
      <c r="R21" s="250"/>
      <c r="S21" s="250"/>
      <c r="T21" s="250"/>
      <c r="U21" s="250"/>
      <c r="V21" s="250"/>
      <c r="W21" s="250"/>
    </row>
    <row r="22" spans="1:23">
      <c r="A22" s="11" t="s">
        <v>496</v>
      </c>
      <c r="B22" s="7" t="s">
        <v>497</v>
      </c>
      <c r="C22" s="346"/>
      <c r="D22" s="346"/>
      <c r="E22" s="346"/>
      <c r="F22" s="346"/>
      <c r="G22" s="346"/>
      <c r="H22" s="346"/>
      <c r="I22" s="346"/>
      <c r="J22" s="346"/>
      <c r="K22" s="346"/>
      <c r="L22" s="346">
        <f t="shared" si="1"/>
        <v>0</v>
      </c>
      <c r="M22" s="346"/>
      <c r="N22" s="10"/>
    </row>
    <row r="23" spans="1:23">
      <c r="A23" s="11" t="s">
        <v>498</v>
      </c>
      <c r="B23" s="7" t="s">
        <v>499</v>
      </c>
      <c r="C23" s="346"/>
      <c r="D23" s="346"/>
      <c r="E23" s="346"/>
      <c r="F23" s="346"/>
      <c r="G23" s="346"/>
      <c r="H23" s="346"/>
      <c r="I23" s="346"/>
      <c r="J23" s="346"/>
      <c r="K23" s="346"/>
      <c r="L23" s="346">
        <f t="shared" si="1"/>
        <v>0</v>
      </c>
      <c r="M23" s="346"/>
      <c r="N23" s="10"/>
    </row>
    <row r="24" spans="1:23" ht="22.5" customHeight="1">
      <c r="A24" s="11" t="s">
        <v>500</v>
      </c>
      <c r="B24" s="7" t="s">
        <v>501</v>
      </c>
      <c r="C24" s="48">
        <f>C25-C26</f>
        <v>0</v>
      </c>
      <c r="D24" s="48">
        <f t="shared" ref="D24:M24" si="5">D25-D26</f>
        <v>0</v>
      </c>
      <c r="E24" s="48">
        <f t="shared" si="5"/>
        <v>0</v>
      </c>
      <c r="F24" s="48">
        <f t="shared" si="5"/>
        <v>0</v>
      </c>
      <c r="G24" s="48">
        <f t="shared" si="5"/>
        <v>0</v>
      </c>
      <c r="H24" s="48">
        <f t="shared" si="5"/>
        <v>0</v>
      </c>
      <c r="I24" s="48">
        <f t="shared" si="5"/>
        <v>0</v>
      </c>
      <c r="J24" s="48">
        <f t="shared" si="5"/>
        <v>0</v>
      </c>
      <c r="K24" s="48">
        <f t="shared" si="5"/>
        <v>0</v>
      </c>
      <c r="L24" s="48">
        <f t="shared" si="1"/>
        <v>0</v>
      </c>
      <c r="M24" s="48">
        <f t="shared" si="5"/>
        <v>0</v>
      </c>
      <c r="N24" s="86"/>
      <c r="O24" s="250"/>
      <c r="P24" s="250"/>
      <c r="Q24" s="250"/>
      <c r="R24" s="250"/>
      <c r="S24" s="250"/>
      <c r="T24" s="250"/>
      <c r="U24" s="250"/>
      <c r="V24" s="250"/>
      <c r="W24" s="250"/>
    </row>
    <row r="25" spans="1:23">
      <c r="A25" s="11" t="s">
        <v>496</v>
      </c>
      <c r="B25" s="7" t="s">
        <v>502</v>
      </c>
      <c r="C25" s="346"/>
      <c r="D25" s="346"/>
      <c r="E25" s="346"/>
      <c r="F25" s="346"/>
      <c r="G25" s="346"/>
      <c r="H25" s="346"/>
      <c r="I25" s="346"/>
      <c r="J25" s="346"/>
      <c r="K25" s="346"/>
      <c r="L25" s="346">
        <f t="shared" si="1"/>
        <v>0</v>
      </c>
      <c r="M25" s="346"/>
      <c r="N25" s="10"/>
    </row>
    <row r="26" spans="1:23">
      <c r="A26" s="11" t="s">
        <v>498</v>
      </c>
      <c r="B26" s="7" t="s">
        <v>503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>
        <f t="shared" si="1"/>
        <v>0</v>
      </c>
      <c r="M26" s="346"/>
      <c r="N26" s="10"/>
    </row>
    <row r="27" spans="1:23">
      <c r="A27" s="11" t="s">
        <v>504</v>
      </c>
      <c r="B27" s="7" t="s">
        <v>505</v>
      </c>
      <c r="C27" s="345"/>
      <c r="D27" s="345"/>
      <c r="E27" s="345"/>
      <c r="F27" s="345"/>
      <c r="G27" s="345"/>
      <c r="H27" s="345"/>
      <c r="I27" s="345">
        <f>-'справка №2-ОТЧЕТ ЗА ДОХОДИТЕ'!C37</f>
        <v>0</v>
      </c>
      <c r="J27" s="345"/>
      <c r="K27" s="345"/>
      <c r="L27" s="345">
        <f t="shared" si="1"/>
        <v>0</v>
      </c>
      <c r="M27" s="345"/>
      <c r="N27" s="10"/>
    </row>
    <row r="28" spans="1:23">
      <c r="A28" s="11" t="s">
        <v>506</v>
      </c>
      <c r="B28" s="7" t="s">
        <v>507</v>
      </c>
      <c r="C28" s="345">
        <v>155</v>
      </c>
      <c r="D28" s="345">
        <v>257</v>
      </c>
      <c r="E28" s="345"/>
      <c r="F28" s="345"/>
      <c r="G28" s="345"/>
      <c r="H28" s="345"/>
      <c r="I28" s="345"/>
      <c r="J28" s="345"/>
      <c r="K28" s="345"/>
      <c r="L28" s="345">
        <f t="shared" si="1"/>
        <v>412</v>
      </c>
      <c r="M28" s="345"/>
      <c r="N28" s="10"/>
    </row>
    <row r="29" spans="1:23" ht="14.25" customHeight="1">
      <c r="A29" s="9" t="s">
        <v>508</v>
      </c>
      <c r="B29" s="15" t="s">
        <v>509</v>
      </c>
      <c r="C29" s="48">
        <f>C17+C20+C21+C24+C28+C27+C15+C16</f>
        <v>15707</v>
      </c>
      <c r="D29" s="48">
        <f t="shared" ref="D29:M29" si="6">D17+D20+D21+D24+D28+D27+D15+D16</f>
        <v>257</v>
      </c>
      <c r="E29" s="48">
        <f t="shared" si="6"/>
        <v>0</v>
      </c>
      <c r="F29" s="48">
        <f t="shared" si="6"/>
        <v>1213</v>
      </c>
      <c r="G29" s="48">
        <f t="shared" si="6"/>
        <v>0</v>
      </c>
      <c r="H29" s="48">
        <f t="shared" si="6"/>
        <v>0</v>
      </c>
      <c r="I29" s="48">
        <f>I17+I20+I21+I24+I28+I27+I15+I16</f>
        <v>8071</v>
      </c>
      <c r="J29" s="48">
        <f>J17+J20+J21+J24+J28+J27+J15+J16</f>
        <v>-10</v>
      </c>
      <c r="K29" s="48">
        <f t="shared" si="6"/>
        <v>0</v>
      </c>
      <c r="L29" s="48">
        <f>SUM(C29:K29)</f>
        <v>25238</v>
      </c>
      <c r="M29" s="48">
        <f t="shared" si="6"/>
        <v>0</v>
      </c>
      <c r="N29" s="111"/>
      <c r="O29" s="250"/>
      <c r="P29" s="250"/>
      <c r="Q29" s="250"/>
      <c r="R29" s="250"/>
      <c r="S29" s="250"/>
      <c r="T29" s="250"/>
      <c r="U29" s="250"/>
      <c r="V29" s="250"/>
      <c r="W29" s="250"/>
    </row>
    <row r="30" spans="1:23" ht="23.25" customHeight="1">
      <c r="A30" s="11" t="s">
        <v>510</v>
      </c>
      <c r="B30" s="7" t="s">
        <v>511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>
        <f t="shared" si="1"/>
        <v>0</v>
      </c>
      <c r="M30" s="345"/>
      <c r="N30" s="10"/>
    </row>
    <row r="31" spans="1:23" ht="24" customHeight="1">
      <c r="A31" s="11" t="s">
        <v>512</v>
      </c>
      <c r="B31" s="7" t="s">
        <v>513</v>
      </c>
      <c r="C31" s="345"/>
      <c r="D31" s="345"/>
      <c r="E31" s="345"/>
      <c r="F31" s="345"/>
      <c r="G31" s="345"/>
      <c r="H31" s="345"/>
      <c r="I31" s="345"/>
      <c r="J31" s="345"/>
      <c r="K31" s="345"/>
      <c r="L31" s="345">
        <f t="shared" si="1"/>
        <v>0</v>
      </c>
      <c r="M31" s="345"/>
      <c r="N31" s="10"/>
    </row>
    <row r="32" spans="1:23" ht="23.25" customHeight="1">
      <c r="A32" s="9" t="s">
        <v>514</v>
      </c>
      <c r="B32" s="15" t="s">
        <v>515</v>
      </c>
      <c r="C32" s="48">
        <f>C29+C30+C31</f>
        <v>15707</v>
      </c>
      <c r="D32" s="48">
        <f t="shared" ref="D32:K32" si="7">D29+D30+D31</f>
        <v>257</v>
      </c>
      <c r="E32" s="48">
        <f t="shared" si="7"/>
        <v>0</v>
      </c>
      <c r="F32" s="48">
        <f>F29+F30+F31</f>
        <v>1213</v>
      </c>
      <c r="G32" s="48">
        <f t="shared" si="7"/>
        <v>0</v>
      </c>
      <c r="H32" s="48">
        <f>H29+H30+H31</f>
        <v>0</v>
      </c>
      <c r="I32" s="48">
        <f>I29+I30+I31</f>
        <v>8071</v>
      </c>
      <c r="J32" s="48">
        <f>J29+J30+J31</f>
        <v>-10</v>
      </c>
      <c r="K32" s="48">
        <f t="shared" si="7"/>
        <v>0</v>
      </c>
      <c r="L32" s="47">
        <f>SUM(C32:K32)</f>
        <v>25238</v>
      </c>
      <c r="M32" s="48">
        <f>M29+M30+M31</f>
        <v>0</v>
      </c>
      <c r="N32" s="86"/>
      <c r="O32" s="250"/>
      <c r="P32" s="250"/>
      <c r="Q32" s="250"/>
      <c r="R32" s="250"/>
      <c r="S32" s="250"/>
      <c r="T32" s="250"/>
      <c r="U32" s="250"/>
      <c r="V32" s="250"/>
      <c r="W32" s="250"/>
    </row>
    <row r="33" spans="1:14" s="445" customFormat="1" ht="14.25" customHeight="1">
      <c r="A33" s="676" t="s">
        <v>845</v>
      </c>
      <c r="B33" s="676"/>
      <c r="C33" s="676"/>
      <c r="D33" s="676"/>
      <c r="E33" s="676"/>
      <c r="F33" s="676"/>
      <c r="G33" s="676"/>
      <c r="H33" s="676"/>
      <c r="I33" s="676"/>
      <c r="J33" s="676"/>
      <c r="K33" s="442"/>
      <c r="L33" s="443"/>
      <c r="M33" s="443"/>
      <c r="N33" s="444"/>
    </row>
    <row r="34" spans="1:14" ht="14.25" customHeight="1">
      <c r="A34" s="449" t="str">
        <f>'справка №1-БАЛАНС'!A95</f>
        <v>Дата на съставяне: 21.01.2019</v>
      </c>
      <c r="B34" s="446" t="s">
        <v>894</v>
      </c>
      <c r="C34" s="13"/>
      <c r="F34" s="426" t="s">
        <v>899</v>
      </c>
      <c r="G34" s="228"/>
      <c r="J34" s="13"/>
      <c r="K34" s="426" t="s">
        <v>899</v>
      </c>
      <c r="L34" s="326"/>
      <c r="M34" s="167"/>
      <c r="N34" s="10"/>
    </row>
    <row r="35" spans="1:14" ht="14.25" customHeight="1">
      <c r="A35" s="1"/>
      <c r="B35" s="166"/>
      <c r="C35" s="405" t="s">
        <v>895</v>
      </c>
      <c r="F35" s="426"/>
      <c r="G35" s="405" t="s">
        <v>893</v>
      </c>
      <c r="J35" s="167"/>
      <c r="K35" s="362"/>
      <c r="L35" s="405" t="s">
        <v>892</v>
      </c>
      <c r="M35" s="167"/>
      <c r="N35" s="10"/>
    </row>
    <row r="36" spans="1:14">
      <c r="A36" s="300"/>
      <c r="B36" s="17"/>
      <c r="C36" s="14"/>
      <c r="D36" s="426"/>
      <c r="E36" s="326"/>
      <c r="F36" s="674"/>
      <c r="G36" s="674"/>
      <c r="H36" s="674"/>
      <c r="I36" s="674"/>
      <c r="J36" s="302"/>
      <c r="K36" s="14"/>
      <c r="L36" s="674"/>
      <c r="M36" s="674"/>
      <c r="N36" s="10"/>
    </row>
    <row r="37" spans="1:14">
      <c r="A37" s="300"/>
      <c r="B37" s="301"/>
      <c r="C37" s="302"/>
      <c r="D37" s="362"/>
      <c r="E37" s="405"/>
      <c r="F37" s="302"/>
      <c r="G37" s="405"/>
      <c r="H37" s="302"/>
      <c r="I37" s="302"/>
      <c r="J37" s="302"/>
      <c r="K37" s="302"/>
      <c r="L37" s="663">
        <f>L32-'справка №1-БАЛАНС'!G35</f>
        <v>0</v>
      </c>
      <c r="M37" s="664"/>
    </row>
    <row r="38" spans="1:14">
      <c r="A38" s="300"/>
      <c r="B38" s="301"/>
      <c r="C38" s="302"/>
      <c r="D38" s="302"/>
      <c r="E38" s="302"/>
      <c r="F38" s="302"/>
      <c r="G38" s="302"/>
      <c r="H38" s="302"/>
      <c r="I38" s="302"/>
      <c r="J38" s="302"/>
      <c r="K38" s="302"/>
      <c r="L38" s="663"/>
      <c r="M38" s="664"/>
    </row>
    <row r="39" spans="1:14">
      <c r="A39" s="300"/>
      <c r="B39" s="301"/>
      <c r="C39" s="302"/>
      <c r="D39" s="302"/>
      <c r="E39" s="302"/>
      <c r="F39" s="302"/>
      <c r="G39" s="302"/>
      <c r="H39" s="302"/>
      <c r="I39" s="302"/>
      <c r="J39" s="302"/>
      <c r="K39" s="302"/>
      <c r="L39" s="663"/>
      <c r="M39" s="664"/>
    </row>
    <row r="40" spans="1:14">
      <c r="A40" s="300"/>
      <c r="B40" s="301"/>
      <c r="C40" s="302"/>
      <c r="D40" s="302"/>
      <c r="E40" s="302"/>
      <c r="F40" s="302"/>
      <c r="G40" s="302"/>
      <c r="H40" s="302"/>
      <c r="I40" s="302"/>
      <c r="J40" s="302"/>
      <c r="K40" s="302"/>
      <c r="L40" s="661"/>
      <c r="M40" s="662"/>
    </row>
    <row r="41" spans="1:14">
      <c r="M41" s="10"/>
    </row>
    <row r="42" spans="1:14">
      <c r="M42" s="10"/>
    </row>
    <row r="43" spans="1:14">
      <c r="M43" s="10"/>
    </row>
    <row r="44" spans="1:14">
      <c r="M44" s="10"/>
    </row>
    <row r="45" spans="1:14">
      <c r="M45" s="10"/>
    </row>
    <row r="46" spans="1:14">
      <c r="M46" s="10"/>
    </row>
    <row r="47" spans="1:14">
      <c r="M47" s="10"/>
    </row>
    <row r="48" spans="1:14">
      <c r="M48" s="10"/>
    </row>
    <row r="49" spans="13:13">
      <c r="M49" s="10"/>
    </row>
    <row r="50" spans="13:13">
      <c r="M50" s="10"/>
    </row>
    <row r="51" spans="13:13">
      <c r="M51" s="10"/>
    </row>
    <row r="52" spans="13:13">
      <c r="M52" s="10"/>
    </row>
    <row r="53" spans="13:13">
      <c r="M53" s="10"/>
    </row>
    <row r="54" spans="13:13">
      <c r="M54" s="10"/>
    </row>
    <row r="55" spans="13:13">
      <c r="M55" s="10"/>
    </row>
    <row r="56" spans="13:13">
      <c r="M56" s="10"/>
    </row>
    <row r="57" spans="13:13">
      <c r="M57" s="10"/>
    </row>
    <row r="58" spans="13:13">
      <c r="M58" s="10"/>
    </row>
    <row r="59" spans="13:13">
      <c r="M59" s="10"/>
    </row>
    <row r="60" spans="13:13">
      <c r="M60" s="10"/>
    </row>
    <row r="61" spans="13:13">
      <c r="M61" s="10"/>
    </row>
    <row r="62" spans="13:13">
      <c r="M62" s="10"/>
    </row>
    <row r="63" spans="13:13">
      <c r="M63" s="10"/>
    </row>
    <row r="64" spans="13:13">
      <c r="M64" s="10"/>
    </row>
    <row r="65" spans="13:13">
      <c r="M65" s="10"/>
    </row>
    <row r="66" spans="13:13">
      <c r="M66" s="10"/>
    </row>
    <row r="67" spans="13:13">
      <c r="M67" s="10"/>
    </row>
    <row r="68" spans="13:13">
      <c r="M68" s="10"/>
    </row>
    <row r="69" spans="13:13">
      <c r="M69" s="10"/>
    </row>
    <row r="70" spans="13:13">
      <c r="M70" s="10"/>
    </row>
    <row r="71" spans="13:13">
      <c r="M71" s="10"/>
    </row>
    <row r="72" spans="13:13">
      <c r="M72" s="10"/>
    </row>
    <row r="73" spans="13:13">
      <c r="M73" s="10"/>
    </row>
    <row r="74" spans="13:13">
      <c r="M74" s="10"/>
    </row>
    <row r="75" spans="13:13">
      <c r="M75" s="10"/>
    </row>
    <row r="76" spans="13:13">
      <c r="M76" s="10"/>
    </row>
    <row r="77" spans="13:13">
      <c r="M77" s="10"/>
    </row>
    <row r="78" spans="13:13">
      <c r="M78" s="10"/>
    </row>
    <row r="79" spans="13:13">
      <c r="M79" s="10"/>
    </row>
    <row r="80" spans="13:13">
      <c r="M80" s="10"/>
    </row>
    <row r="81" spans="13:13">
      <c r="M81" s="10"/>
    </row>
    <row r="82" spans="13:13">
      <c r="M82" s="10"/>
    </row>
    <row r="83" spans="13:13">
      <c r="M83" s="10"/>
    </row>
    <row r="84" spans="13:13">
      <c r="M84" s="10"/>
    </row>
    <row r="85" spans="13:13">
      <c r="M85" s="10"/>
    </row>
    <row r="86" spans="13:13">
      <c r="M86" s="10"/>
    </row>
    <row r="87" spans="13:13">
      <c r="M87" s="10"/>
    </row>
    <row r="88" spans="13:13">
      <c r="M88" s="10"/>
    </row>
    <row r="89" spans="13:13">
      <c r="M89" s="10"/>
    </row>
    <row r="90" spans="13:13">
      <c r="M90" s="10"/>
    </row>
    <row r="91" spans="13:13">
      <c r="M91" s="10"/>
    </row>
    <row r="92" spans="13:13">
      <c r="M92" s="10"/>
    </row>
    <row r="93" spans="13:13">
      <c r="M93" s="10"/>
    </row>
    <row r="94" spans="13:13">
      <c r="M94" s="10"/>
    </row>
    <row r="95" spans="13:13">
      <c r="M95" s="10"/>
    </row>
    <row r="96" spans="13:13">
      <c r="M96" s="10"/>
    </row>
    <row r="97" spans="13:13">
      <c r="M97" s="10"/>
    </row>
    <row r="98" spans="13:13">
      <c r="M98" s="10"/>
    </row>
    <row r="99" spans="13:13">
      <c r="M99" s="10"/>
    </row>
    <row r="100" spans="13:13">
      <c r="M100" s="10"/>
    </row>
    <row r="101" spans="13:13">
      <c r="M101" s="10"/>
    </row>
    <row r="102" spans="13:13">
      <c r="M102" s="10"/>
    </row>
    <row r="103" spans="13:13">
      <c r="M103" s="10"/>
    </row>
    <row r="104" spans="13:13">
      <c r="M104" s="10"/>
    </row>
    <row r="105" spans="13:13">
      <c r="M105" s="10"/>
    </row>
    <row r="106" spans="13:13">
      <c r="M106" s="10"/>
    </row>
    <row r="107" spans="13:13">
      <c r="M107" s="10"/>
    </row>
    <row r="108" spans="13:13">
      <c r="M108" s="10"/>
    </row>
    <row r="109" spans="13:13">
      <c r="M109" s="10"/>
    </row>
    <row r="110" spans="13:13">
      <c r="M110" s="10"/>
    </row>
    <row r="111" spans="13:13">
      <c r="M111" s="10"/>
    </row>
    <row r="112" spans="13:13">
      <c r="M112" s="10"/>
    </row>
    <row r="113" spans="13:13">
      <c r="M113" s="10"/>
    </row>
    <row r="114" spans="13:13">
      <c r="M114" s="10"/>
    </row>
    <row r="115" spans="13:13">
      <c r="M115" s="10"/>
    </row>
    <row r="116" spans="13:13">
      <c r="M116" s="10"/>
    </row>
    <row r="117" spans="13:13">
      <c r="M117" s="10"/>
    </row>
    <row r="118" spans="13:13">
      <c r="M118" s="10"/>
    </row>
    <row r="119" spans="13:13">
      <c r="M119" s="10"/>
    </row>
    <row r="120" spans="13:13">
      <c r="M120" s="10"/>
    </row>
    <row r="121" spans="13:13">
      <c r="M121" s="10"/>
    </row>
    <row r="122" spans="13:13">
      <c r="M122" s="10"/>
    </row>
    <row r="123" spans="13:13">
      <c r="M123" s="10"/>
    </row>
    <row r="124" spans="13:13">
      <c r="M124" s="10"/>
    </row>
    <row r="125" spans="13:13">
      <c r="M125" s="10"/>
    </row>
    <row r="126" spans="13:13">
      <c r="M126" s="10"/>
    </row>
    <row r="127" spans="13:13">
      <c r="M127" s="10"/>
    </row>
    <row r="128" spans="13:13">
      <c r="M128" s="10"/>
    </row>
    <row r="129" spans="13:13">
      <c r="M129" s="10"/>
    </row>
    <row r="130" spans="13:13">
      <c r="M130" s="10"/>
    </row>
    <row r="131" spans="13:13">
      <c r="M131" s="10"/>
    </row>
    <row r="132" spans="13:13">
      <c r="M132" s="10"/>
    </row>
    <row r="133" spans="13:13">
      <c r="M133" s="10"/>
    </row>
    <row r="134" spans="13:13">
      <c r="M134" s="10"/>
    </row>
    <row r="135" spans="13:13">
      <c r="M135" s="10"/>
    </row>
    <row r="136" spans="13:13">
      <c r="M136" s="10"/>
    </row>
    <row r="137" spans="13:13">
      <c r="M137" s="10"/>
    </row>
    <row r="138" spans="13:13">
      <c r="M138" s="10"/>
    </row>
    <row r="139" spans="13:13">
      <c r="M139" s="10"/>
    </row>
    <row r="140" spans="13:13">
      <c r="M140" s="10"/>
    </row>
    <row r="141" spans="13:13">
      <c r="M141" s="10"/>
    </row>
    <row r="142" spans="13:13">
      <c r="M142" s="10"/>
    </row>
    <row r="143" spans="13:13">
      <c r="M143" s="10"/>
    </row>
    <row r="144" spans="13:13">
      <c r="M144" s="10"/>
    </row>
    <row r="145" spans="13:13">
      <c r="M145" s="10"/>
    </row>
    <row r="146" spans="13:13">
      <c r="M146" s="10"/>
    </row>
    <row r="147" spans="13:13">
      <c r="M147" s="10"/>
    </row>
    <row r="148" spans="13:13">
      <c r="M148" s="10"/>
    </row>
    <row r="149" spans="13:13">
      <c r="M149" s="10"/>
    </row>
    <row r="150" spans="13:13">
      <c r="M150" s="10"/>
    </row>
    <row r="151" spans="13:13">
      <c r="M151" s="10"/>
    </row>
    <row r="152" spans="13:13">
      <c r="M152" s="10"/>
    </row>
    <row r="153" spans="13:13">
      <c r="M153" s="10"/>
    </row>
    <row r="154" spans="13:13">
      <c r="M154" s="10"/>
    </row>
    <row r="155" spans="13:13">
      <c r="M155" s="10"/>
    </row>
    <row r="156" spans="13:13">
      <c r="M156" s="10"/>
    </row>
    <row r="157" spans="13:13">
      <c r="M157" s="10"/>
    </row>
    <row r="158" spans="13:13">
      <c r="M158" s="10"/>
    </row>
    <row r="159" spans="13:13">
      <c r="M159" s="10"/>
    </row>
    <row r="160" spans="13:13">
      <c r="M160" s="10"/>
    </row>
    <row r="161" spans="13:13">
      <c r="M161" s="10"/>
    </row>
    <row r="162" spans="13:13">
      <c r="M162" s="10"/>
    </row>
    <row r="163" spans="13:13">
      <c r="M163" s="10"/>
    </row>
    <row r="164" spans="13:13">
      <c r="M164" s="10"/>
    </row>
    <row r="165" spans="13:13">
      <c r="M165" s="10"/>
    </row>
    <row r="166" spans="13:13">
      <c r="M166" s="10"/>
    </row>
    <row r="167" spans="13:13">
      <c r="M167" s="10"/>
    </row>
    <row r="168" spans="13:13">
      <c r="M168" s="10"/>
    </row>
    <row r="169" spans="13:13">
      <c r="M169" s="10"/>
    </row>
    <row r="170" spans="13:13">
      <c r="M170" s="10"/>
    </row>
    <row r="171" spans="13:13">
      <c r="M171" s="10"/>
    </row>
    <row r="172" spans="13:13">
      <c r="M172" s="10"/>
    </row>
    <row r="173" spans="13:13">
      <c r="M173" s="10"/>
    </row>
    <row r="174" spans="13:13">
      <c r="M174" s="10"/>
    </row>
    <row r="175" spans="13:13">
      <c r="M175" s="10"/>
    </row>
    <row r="176" spans="13:13">
      <c r="M176" s="10"/>
    </row>
    <row r="177" spans="13:13">
      <c r="M177" s="10"/>
    </row>
    <row r="178" spans="13:13">
      <c r="M178" s="10"/>
    </row>
    <row r="179" spans="13:13">
      <c r="M179" s="10"/>
    </row>
    <row r="180" spans="13:13">
      <c r="M180" s="10"/>
    </row>
    <row r="181" spans="13:13">
      <c r="M181" s="10"/>
    </row>
    <row r="182" spans="13:13">
      <c r="M182" s="10"/>
    </row>
    <row r="183" spans="13:13">
      <c r="M183" s="10"/>
    </row>
    <row r="184" spans="13:13">
      <c r="M184" s="10"/>
    </row>
    <row r="185" spans="13:13">
      <c r="M185" s="10"/>
    </row>
    <row r="186" spans="13:13">
      <c r="M186" s="10"/>
    </row>
    <row r="187" spans="13:13">
      <c r="M187" s="10"/>
    </row>
    <row r="188" spans="13:13">
      <c r="M188" s="10"/>
    </row>
    <row r="189" spans="13:13">
      <c r="M189" s="10"/>
    </row>
    <row r="190" spans="13:13">
      <c r="M190" s="10"/>
    </row>
    <row r="191" spans="13:13">
      <c r="M191" s="10"/>
    </row>
    <row r="192" spans="13:13">
      <c r="M192" s="10"/>
    </row>
    <row r="193" spans="13:13">
      <c r="M193" s="10"/>
    </row>
    <row r="194" spans="13:13">
      <c r="M194" s="10"/>
    </row>
    <row r="195" spans="13:13">
      <c r="M195" s="10"/>
    </row>
    <row r="196" spans="13:13">
      <c r="M196" s="10"/>
    </row>
    <row r="197" spans="13:13">
      <c r="M197" s="10"/>
    </row>
    <row r="198" spans="13:13">
      <c r="M198" s="10"/>
    </row>
    <row r="199" spans="13:13">
      <c r="M199" s="10"/>
    </row>
    <row r="200" spans="13:13">
      <c r="M200" s="10"/>
    </row>
    <row r="201" spans="13:13">
      <c r="M201" s="10"/>
    </row>
    <row r="202" spans="13:13">
      <c r="M202" s="10"/>
    </row>
    <row r="203" spans="13:13">
      <c r="M203" s="10"/>
    </row>
    <row r="204" spans="13:13">
      <c r="M204" s="10"/>
    </row>
    <row r="205" spans="13:13">
      <c r="M205" s="10"/>
    </row>
    <row r="206" spans="13:13">
      <c r="M206" s="10"/>
    </row>
    <row r="207" spans="13:13">
      <c r="M207" s="10"/>
    </row>
    <row r="208" spans="13:13">
      <c r="M208" s="10"/>
    </row>
    <row r="209" spans="13:13">
      <c r="M209" s="10"/>
    </row>
    <row r="210" spans="13:13">
      <c r="M210" s="10"/>
    </row>
    <row r="211" spans="13:13">
      <c r="M211" s="10"/>
    </row>
    <row r="212" spans="13:13">
      <c r="M212" s="10"/>
    </row>
    <row r="213" spans="13:13">
      <c r="M213" s="10"/>
    </row>
    <row r="214" spans="13:13">
      <c r="M214" s="10"/>
    </row>
    <row r="215" spans="13:13">
      <c r="M215" s="10"/>
    </row>
    <row r="216" spans="13:13">
      <c r="M216" s="10"/>
    </row>
    <row r="217" spans="13:13">
      <c r="M217" s="10"/>
    </row>
    <row r="218" spans="13:13">
      <c r="M218" s="10"/>
    </row>
    <row r="219" spans="13:13">
      <c r="M219" s="10"/>
    </row>
    <row r="220" spans="13:13">
      <c r="M220" s="10"/>
    </row>
    <row r="221" spans="13:13">
      <c r="M221" s="10"/>
    </row>
    <row r="222" spans="13:13">
      <c r="M222" s="10"/>
    </row>
    <row r="223" spans="13:13">
      <c r="M223" s="10"/>
    </row>
    <row r="224" spans="13:13">
      <c r="M224" s="10"/>
    </row>
    <row r="225" spans="13:13">
      <c r="M225" s="10"/>
    </row>
    <row r="226" spans="13:13">
      <c r="M226" s="10"/>
    </row>
    <row r="227" spans="13:13">
      <c r="M227" s="10"/>
    </row>
    <row r="228" spans="13:13">
      <c r="M228" s="10"/>
    </row>
    <row r="229" spans="13:13">
      <c r="M229" s="10"/>
    </row>
    <row r="230" spans="13:13">
      <c r="M230" s="10"/>
    </row>
    <row r="231" spans="13:13">
      <c r="M231" s="10"/>
    </row>
    <row r="232" spans="13:13">
      <c r="M232" s="10"/>
    </row>
    <row r="233" spans="13:13">
      <c r="M233" s="10"/>
    </row>
    <row r="234" spans="13:13">
      <c r="M234" s="10"/>
    </row>
    <row r="235" spans="13:13">
      <c r="M235" s="10"/>
    </row>
    <row r="236" spans="13:13">
      <c r="M236" s="10"/>
    </row>
    <row r="237" spans="13:13">
      <c r="M237" s="10"/>
    </row>
    <row r="238" spans="13:13">
      <c r="M238" s="10"/>
    </row>
    <row r="239" spans="13:13">
      <c r="M239" s="10"/>
    </row>
    <row r="240" spans="13:13">
      <c r="M240" s="10"/>
    </row>
    <row r="241" spans="13:13">
      <c r="M241" s="10"/>
    </row>
    <row r="242" spans="13:13">
      <c r="M242" s="10"/>
    </row>
    <row r="243" spans="13:13">
      <c r="M243" s="10"/>
    </row>
    <row r="244" spans="13:13">
      <c r="M244" s="10"/>
    </row>
    <row r="245" spans="13:13">
      <c r="M245" s="10"/>
    </row>
    <row r="246" spans="13:13">
      <c r="M246" s="10"/>
    </row>
    <row r="247" spans="13:13">
      <c r="M247" s="10"/>
    </row>
    <row r="248" spans="13:13">
      <c r="M248" s="10"/>
    </row>
    <row r="249" spans="13:13">
      <c r="M249" s="10"/>
    </row>
    <row r="250" spans="13:13">
      <c r="M250" s="10"/>
    </row>
    <row r="251" spans="13:13">
      <c r="M251" s="10"/>
    </row>
    <row r="252" spans="13:13">
      <c r="M252" s="10"/>
    </row>
    <row r="253" spans="13:13">
      <c r="M253" s="10"/>
    </row>
    <row r="254" spans="13:13">
      <c r="M254" s="10"/>
    </row>
    <row r="255" spans="13:13">
      <c r="M255" s="10"/>
    </row>
    <row r="256" spans="13:13">
      <c r="M256" s="10"/>
    </row>
    <row r="257" spans="13:13">
      <c r="M257" s="10"/>
    </row>
    <row r="258" spans="13:13">
      <c r="M258" s="10"/>
    </row>
    <row r="259" spans="13:13">
      <c r="M259" s="10"/>
    </row>
    <row r="260" spans="13:13">
      <c r="M260" s="10"/>
    </row>
    <row r="261" spans="13:13">
      <c r="M261" s="10"/>
    </row>
    <row r="262" spans="13:13">
      <c r="M262" s="10"/>
    </row>
    <row r="263" spans="13:13">
      <c r="M263" s="10"/>
    </row>
    <row r="264" spans="13:13">
      <c r="M264" s="10"/>
    </row>
    <row r="265" spans="13:13">
      <c r="M265" s="10"/>
    </row>
    <row r="266" spans="13:13">
      <c r="M266" s="10"/>
    </row>
    <row r="267" spans="13:13">
      <c r="M267" s="10"/>
    </row>
    <row r="268" spans="13:13">
      <c r="M268" s="10"/>
    </row>
    <row r="269" spans="13:13">
      <c r="M269" s="10"/>
    </row>
    <row r="270" spans="13:13">
      <c r="M270" s="10"/>
    </row>
    <row r="271" spans="13:13">
      <c r="M271" s="10"/>
    </row>
    <row r="272" spans="13:13">
      <c r="M272" s="10"/>
    </row>
    <row r="273" spans="13:13">
      <c r="M273" s="10"/>
    </row>
    <row r="274" spans="13:13">
      <c r="M274" s="10"/>
    </row>
    <row r="275" spans="13:13">
      <c r="M275" s="10"/>
    </row>
    <row r="276" spans="13:13">
      <c r="M276" s="10"/>
    </row>
    <row r="277" spans="13:13">
      <c r="M277" s="10"/>
    </row>
    <row r="278" spans="13:13">
      <c r="M278" s="10"/>
    </row>
    <row r="279" spans="13:13">
      <c r="M279" s="10"/>
    </row>
    <row r="280" spans="13:13">
      <c r="M280" s="10"/>
    </row>
    <row r="281" spans="13:13">
      <c r="M281" s="10"/>
    </row>
    <row r="282" spans="13:13">
      <c r="M282" s="10"/>
    </row>
    <row r="283" spans="13:13">
      <c r="M283" s="10"/>
    </row>
    <row r="284" spans="13:13">
      <c r="M284" s="10"/>
    </row>
    <row r="285" spans="13:13">
      <c r="M285" s="10"/>
    </row>
    <row r="286" spans="13:13">
      <c r="M286" s="10"/>
    </row>
    <row r="287" spans="13:13">
      <c r="M287" s="10"/>
    </row>
    <row r="288" spans="13:13">
      <c r="M288" s="10"/>
    </row>
    <row r="289" spans="13:13">
      <c r="M289" s="10"/>
    </row>
    <row r="290" spans="13:13">
      <c r="M290" s="10"/>
    </row>
    <row r="291" spans="13:13">
      <c r="M291" s="10"/>
    </row>
    <row r="292" spans="13:13">
      <c r="M292" s="10"/>
    </row>
    <row r="293" spans="13:13">
      <c r="M293" s="10"/>
    </row>
    <row r="294" spans="13:13">
      <c r="M294" s="10"/>
    </row>
    <row r="295" spans="13:13">
      <c r="M295" s="10"/>
    </row>
    <row r="296" spans="13:13">
      <c r="M296" s="10"/>
    </row>
    <row r="297" spans="13:13">
      <c r="M297" s="10"/>
    </row>
    <row r="298" spans="13:13">
      <c r="M298" s="10"/>
    </row>
    <row r="299" spans="13:13">
      <c r="M299" s="10"/>
    </row>
    <row r="300" spans="13:13">
      <c r="M300" s="10"/>
    </row>
    <row r="301" spans="13:13">
      <c r="M301" s="10"/>
    </row>
    <row r="302" spans="13:13">
      <c r="M302" s="10"/>
    </row>
    <row r="303" spans="13:13">
      <c r="M303" s="10"/>
    </row>
    <row r="304" spans="13:13">
      <c r="M304" s="10"/>
    </row>
    <row r="305" spans="13:13">
      <c r="M305" s="10"/>
    </row>
    <row r="306" spans="13:13">
      <c r="M306" s="10"/>
    </row>
    <row r="307" spans="13:13">
      <c r="M307" s="10"/>
    </row>
    <row r="308" spans="13:13">
      <c r="M308" s="10"/>
    </row>
    <row r="309" spans="13:13">
      <c r="M309" s="10"/>
    </row>
    <row r="310" spans="13:13">
      <c r="M310" s="10"/>
    </row>
    <row r="311" spans="13:13">
      <c r="M311" s="10"/>
    </row>
    <row r="312" spans="13:13">
      <c r="M312" s="10"/>
    </row>
    <row r="313" spans="13:13">
      <c r="M313" s="10"/>
    </row>
    <row r="314" spans="13:13">
      <c r="M314" s="10"/>
    </row>
    <row r="315" spans="13:13">
      <c r="M315" s="10"/>
    </row>
    <row r="316" spans="13:13">
      <c r="M316" s="10"/>
    </row>
    <row r="317" spans="13:13">
      <c r="M317" s="10"/>
    </row>
    <row r="318" spans="13:13">
      <c r="M318" s="10"/>
    </row>
    <row r="319" spans="13:13">
      <c r="M319" s="10"/>
    </row>
    <row r="320" spans="13:13">
      <c r="M320" s="10"/>
    </row>
    <row r="321" spans="13:13">
      <c r="M321" s="10"/>
    </row>
    <row r="322" spans="13:13">
      <c r="M322" s="10"/>
    </row>
    <row r="323" spans="13:13">
      <c r="M323" s="10"/>
    </row>
    <row r="324" spans="13:13">
      <c r="M324" s="10"/>
    </row>
    <row r="325" spans="13:13">
      <c r="M325" s="10"/>
    </row>
    <row r="326" spans="13:13">
      <c r="M326" s="10"/>
    </row>
    <row r="327" spans="13:13">
      <c r="M327" s="10"/>
    </row>
    <row r="328" spans="13:13">
      <c r="M328" s="10"/>
    </row>
    <row r="329" spans="13:13">
      <c r="M329" s="10"/>
    </row>
    <row r="330" spans="13:13">
      <c r="M330" s="10"/>
    </row>
    <row r="331" spans="13:13">
      <c r="M331" s="10"/>
    </row>
    <row r="332" spans="13:13">
      <c r="M332" s="10"/>
    </row>
    <row r="333" spans="13:13">
      <c r="M333" s="10"/>
    </row>
    <row r="334" spans="13:13">
      <c r="M334" s="10"/>
    </row>
    <row r="335" spans="13:13">
      <c r="M335" s="10"/>
    </row>
    <row r="336" spans="13:13">
      <c r="M336" s="10"/>
    </row>
    <row r="337" spans="13:13">
      <c r="M337" s="10"/>
    </row>
    <row r="338" spans="13:13">
      <c r="M338" s="10"/>
    </row>
    <row r="339" spans="13:13">
      <c r="M339" s="10"/>
    </row>
    <row r="340" spans="13:13">
      <c r="M340" s="10"/>
    </row>
    <row r="341" spans="13:13">
      <c r="M341" s="10"/>
    </row>
    <row r="342" spans="13:13">
      <c r="M342" s="10"/>
    </row>
    <row r="343" spans="13:13">
      <c r="M343" s="10"/>
    </row>
    <row r="344" spans="13:13">
      <c r="M344" s="10"/>
    </row>
    <row r="345" spans="13:13">
      <c r="M345" s="10"/>
    </row>
    <row r="346" spans="13:13">
      <c r="M346" s="10"/>
    </row>
    <row r="347" spans="13:13">
      <c r="M347" s="10"/>
    </row>
    <row r="348" spans="13:13">
      <c r="M348" s="10"/>
    </row>
    <row r="349" spans="13:13">
      <c r="M349" s="10"/>
    </row>
    <row r="350" spans="13:13">
      <c r="M350" s="10"/>
    </row>
    <row r="351" spans="13:13">
      <c r="M351" s="10"/>
    </row>
    <row r="352" spans="13:13">
      <c r="M352" s="10"/>
    </row>
    <row r="353" spans="13:13">
      <c r="M353" s="10"/>
    </row>
    <row r="354" spans="13:13">
      <c r="M354" s="10"/>
    </row>
    <row r="355" spans="13:13">
      <c r="M355" s="10"/>
    </row>
    <row r="356" spans="13:13">
      <c r="M356" s="10"/>
    </row>
    <row r="357" spans="13:13">
      <c r="M357" s="10"/>
    </row>
    <row r="358" spans="13:13">
      <c r="M358" s="10"/>
    </row>
    <row r="359" spans="13:13">
      <c r="M359" s="10"/>
    </row>
    <row r="360" spans="13:13">
      <c r="M360" s="10"/>
    </row>
    <row r="361" spans="13:13">
      <c r="M361" s="10"/>
    </row>
    <row r="362" spans="13:13">
      <c r="M362" s="10"/>
    </row>
    <row r="363" spans="13:13">
      <c r="M363" s="10"/>
    </row>
    <row r="364" spans="13:13">
      <c r="M364" s="10"/>
    </row>
    <row r="365" spans="13:13">
      <c r="M365" s="10"/>
    </row>
    <row r="366" spans="13:13">
      <c r="M366" s="10"/>
    </row>
    <row r="367" spans="13:13">
      <c r="M367" s="10"/>
    </row>
    <row r="368" spans="13:13">
      <c r="M368" s="10"/>
    </row>
    <row r="369" spans="13:13">
      <c r="M369" s="10"/>
    </row>
    <row r="370" spans="13:13">
      <c r="M370" s="10"/>
    </row>
    <row r="371" spans="13:13">
      <c r="M371" s="10"/>
    </row>
    <row r="372" spans="13:13">
      <c r="M372" s="10"/>
    </row>
    <row r="373" spans="13:13">
      <c r="M373" s="10"/>
    </row>
    <row r="374" spans="13:13">
      <c r="M374" s="10"/>
    </row>
    <row r="375" spans="13:13">
      <c r="M375" s="10"/>
    </row>
    <row r="376" spans="13:13">
      <c r="M376" s="10"/>
    </row>
    <row r="377" spans="13:13">
      <c r="M377" s="10"/>
    </row>
    <row r="378" spans="13:13">
      <c r="M378" s="10"/>
    </row>
    <row r="379" spans="13:13">
      <c r="M379" s="10"/>
    </row>
    <row r="380" spans="13:13">
      <c r="M380" s="10"/>
    </row>
    <row r="381" spans="13:13">
      <c r="M381" s="10"/>
    </row>
    <row r="382" spans="13:13">
      <c r="M382" s="10"/>
    </row>
    <row r="383" spans="13:13">
      <c r="M383" s="10"/>
    </row>
    <row r="384" spans="13:13">
      <c r="M384" s="10"/>
    </row>
    <row r="385" spans="13:13">
      <c r="M385" s="10"/>
    </row>
    <row r="386" spans="13:13">
      <c r="M386" s="10"/>
    </row>
    <row r="387" spans="13:13">
      <c r="M387" s="10"/>
    </row>
    <row r="388" spans="13:13">
      <c r="M388" s="10"/>
    </row>
    <row r="389" spans="13:13">
      <c r="M389" s="10"/>
    </row>
    <row r="390" spans="13:13">
      <c r="M390" s="10"/>
    </row>
    <row r="391" spans="13:13">
      <c r="M391" s="10"/>
    </row>
    <row r="392" spans="13:13">
      <c r="M392" s="10"/>
    </row>
    <row r="393" spans="13:13">
      <c r="M393" s="10"/>
    </row>
    <row r="394" spans="13:13">
      <c r="M394" s="10"/>
    </row>
    <row r="395" spans="13:13">
      <c r="M395" s="10"/>
    </row>
    <row r="396" spans="13:13">
      <c r="M396" s="10"/>
    </row>
    <row r="397" spans="13:13">
      <c r="M397" s="10"/>
    </row>
    <row r="398" spans="13:13">
      <c r="M398" s="10"/>
    </row>
    <row r="399" spans="13:13">
      <c r="M399" s="10"/>
    </row>
    <row r="400" spans="13:13">
      <c r="M400" s="10"/>
    </row>
    <row r="401" spans="13:13">
      <c r="M401" s="10"/>
    </row>
    <row r="402" spans="13:13">
      <c r="M402" s="10"/>
    </row>
    <row r="403" spans="13:13">
      <c r="M403" s="10"/>
    </row>
    <row r="404" spans="13:13">
      <c r="M404" s="10"/>
    </row>
    <row r="405" spans="13:13">
      <c r="M405" s="10"/>
    </row>
    <row r="406" spans="13:13">
      <c r="M406" s="10"/>
    </row>
    <row r="407" spans="13:13">
      <c r="M407" s="10"/>
    </row>
    <row r="408" spans="13:13">
      <c r="M408" s="10"/>
    </row>
    <row r="409" spans="13:13">
      <c r="M409" s="10"/>
    </row>
    <row r="410" spans="13:13">
      <c r="M410" s="10"/>
    </row>
    <row r="411" spans="13:13">
      <c r="M411" s="10"/>
    </row>
    <row r="412" spans="13:13">
      <c r="M412" s="10"/>
    </row>
    <row r="413" spans="13:13">
      <c r="M413" s="10"/>
    </row>
    <row r="414" spans="13:13">
      <c r="M414" s="10"/>
    </row>
    <row r="415" spans="13:13">
      <c r="M415" s="10"/>
    </row>
    <row r="416" spans="13:13">
      <c r="M416" s="10"/>
    </row>
    <row r="417" spans="13:13">
      <c r="M417" s="10"/>
    </row>
    <row r="418" spans="13:13">
      <c r="M418" s="10"/>
    </row>
    <row r="419" spans="13:13">
      <c r="M419" s="10"/>
    </row>
    <row r="420" spans="13:13">
      <c r="M420" s="10"/>
    </row>
    <row r="421" spans="13:13">
      <c r="M421" s="10"/>
    </row>
    <row r="422" spans="13:13">
      <c r="M422" s="10"/>
    </row>
    <row r="423" spans="13:13">
      <c r="M423" s="10"/>
    </row>
    <row r="424" spans="13:13">
      <c r="M424" s="10"/>
    </row>
    <row r="425" spans="13:13">
      <c r="M425" s="10"/>
    </row>
    <row r="426" spans="13:13">
      <c r="M426" s="10"/>
    </row>
    <row r="427" spans="13:13">
      <c r="M427" s="10"/>
    </row>
    <row r="428" spans="13:13">
      <c r="M428" s="10"/>
    </row>
    <row r="429" spans="13:13">
      <c r="M429" s="10"/>
    </row>
    <row r="430" spans="13:13">
      <c r="M430" s="10"/>
    </row>
    <row r="431" spans="13:13">
      <c r="M431" s="10"/>
    </row>
    <row r="432" spans="13:13">
      <c r="M432" s="10"/>
    </row>
    <row r="433" spans="13:13">
      <c r="M433" s="10"/>
    </row>
    <row r="434" spans="13:13">
      <c r="M434" s="10"/>
    </row>
    <row r="435" spans="13:13">
      <c r="M435" s="10"/>
    </row>
    <row r="436" spans="13:13">
      <c r="M436" s="10"/>
    </row>
    <row r="437" spans="13:13">
      <c r="M437" s="10"/>
    </row>
    <row r="438" spans="13:13">
      <c r="M438" s="10"/>
    </row>
    <row r="439" spans="13:13">
      <c r="M439" s="10"/>
    </row>
    <row r="440" spans="13:13">
      <c r="M440" s="10"/>
    </row>
    <row r="441" spans="13:13">
      <c r="M441" s="10"/>
    </row>
    <row r="442" spans="13:13">
      <c r="M442" s="10"/>
    </row>
    <row r="443" spans="13:13">
      <c r="M443" s="10"/>
    </row>
    <row r="444" spans="13:13">
      <c r="M444" s="10"/>
    </row>
    <row r="445" spans="13:13">
      <c r="M445" s="10"/>
    </row>
    <row r="446" spans="13:13">
      <c r="M446" s="10"/>
    </row>
    <row r="447" spans="13:13">
      <c r="M447" s="10"/>
    </row>
    <row r="448" spans="13:13">
      <c r="M448" s="10"/>
    </row>
    <row r="449" spans="13:13">
      <c r="M449" s="10"/>
    </row>
    <row r="450" spans="13:13">
      <c r="M450" s="10"/>
    </row>
    <row r="451" spans="13:13">
      <c r="M451" s="10"/>
    </row>
    <row r="452" spans="13:13">
      <c r="M452" s="10"/>
    </row>
    <row r="453" spans="13:13">
      <c r="M453" s="10"/>
    </row>
    <row r="454" spans="13:13">
      <c r="M454" s="10"/>
    </row>
    <row r="455" spans="13:13">
      <c r="M455" s="10"/>
    </row>
    <row r="456" spans="13:13">
      <c r="M456" s="10"/>
    </row>
    <row r="457" spans="13:13">
      <c r="M457" s="10"/>
    </row>
    <row r="458" spans="13:13">
      <c r="M458" s="10"/>
    </row>
    <row r="459" spans="13:13">
      <c r="M459" s="10"/>
    </row>
    <row r="460" spans="13:13">
      <c r="M460" s="10"/>
    </row>
    <row r="461" spans="13:13">
      <c r="M461" s="10"/>
    </row>
    <row r="462" spans="13:13">
      <c r="M462" s="10"/>
    </row>
    <row r="463" spans="13:13">
      <c r="M463" s="10"/>
    </row>
    <row r="464" spans="13:13">
      <c r="M464" s="10"/>
    </row>
    <row r="465" spans="13:13">
      <c r="M465" s="10"/>
    </row>
    <row r="466" spans="13:13">
      <c r="M466" s="10"/>
    </row>
    <row r="467" spans="13:13">
      <c r="M467" s="10"/>
    </row>
    <row r="468" spans="13:13">
      <c r="M468" s="10"/>
    </row>
    <row r="469" spans="13:13">
      <c r="M469" s="10"/>
    </row>
    <row r="470" spans="13:13">
      <c r="M470" s="10"/>
    </row>
    <row r="471" spans="13:13">
      <c r="M471" s="10"/>
    </row>
    <row r="472" spans="13:13">
      <c r="M472" s="10"/>
    </row>
    <row r="473" spans="13:13">
      <c r="M473" s="10"/>
    </row>
    <row r="474" spans="13:13">
      <c r="M474" s="10"/>
    </row>
    <row r="475" spans="13:13">
      <c r="M475" s="10"/>
    </row>
    <row r="476" spans="13:13">
      <c r="M476" s="10"/>
    </row>
    <row r="477" spans="13:13">
      <c r="M477" s="10"/>
    </row>
    <row r="478" spans="13:13">
      <c r="M478" s="10"/>
    </row>
    <row r="479" spans="13:13">
      <c r="M479" s="10"/>
    </row>
    <row r="480" spans="13:13">
      <c r="M480" s="10"/>
    </row>
    <row r="481" spans="13:13">
      <c r="M481" s="10"/>
    </row>
    <row r="482" spans="13:13">
      <c r="M482" s="10"/>
    </row>
    <row r="483" spans="13:13">
      <c r="M483" s="10"/>
    </row>
    <row r="484" spans="13:13">
      <c r="M484" s="10"/>
    </row>
    <row r="485" spans="13:13">
      <c r="M485" s="10"/>
    </row>
    <row r="486" spans="13:13">
      <c r="M486" s="10"/>
    </row>
    <row r="487" spans="13:13">
      <c r="M487" s="10"/>
    </row>
    <row r="488" spans="13:13">
      <c r="M488" s="10"/>
    </row>
    <row r="489" spans="13:13">
      <c r="M489" s="10"/>
    </row>
    <row r="490" spans="13:13">
      <c r="M490" s="10"/>
    </row>
    <row r="491" spans="13:13">
      <c r="M491" s="10"/>
    </row>
    <row r="492" spans="13:13">
      <c r="M492" s="10"/>
    </row>
    <row r="493" spans="13:13">
      <c r="M493" s="10"/>
    </row>
    <row r="494" spans="13:13">
      <c r="M494" s="10"/>
    </row>
    <row r="495" spans="13:13">
      <c r="M495" s="10"/>
    </row>
    <row r="496" spans="13:13">
      <c r="M496" s="10"/>
    </row>
    <row r="497" spans="13:13">
      <c r="M497" s="10"/>
    </row>
    <row r="498" spans="13:13">
      <c r="M498" s="10"/>
    </row>
    <row r="499" spans="13:13">
      <c r="M499" s="10"/>
    </row>
    <row r="500" spans="13:13">
      <c r="M500" s="10"/>
    </row>
    <row r="501" spans="13:13">
      <c r="M501" s="10"/>
    </row>
    <row r="502" spans="13:13">
      <c r="M502" s="10"/>
    </row>
    <row r="503" spans="13:13">
      <c r="M503" s="10"/>
    </row>
    <row r="504" spans="13:13">
      <c r="M504" s="10"/>
    </row>
    <row r="505" spans="13:13">
      <c r="M505" s="10"/>
    </row>
    <row r="506" spans="13:13">
      <c r="M506" s="10"/>
    </row>
    <row r="507" spans="13:13">
      <c r="M507" s="10"/>
    </row>
    <row r="508" spans="13:13">
      <c r="M508" s="10"/>
    </row>
    <row r="509" spans="13:13">
      <c r="M509" s="10"/>
    </row>
    <row r="510" spans="13:13">
      <c r="M510" s="10"/>
    </row>
    <row r="511" spans="13:13">
      <c r="M511" s="10"/>
    </row>
    <row r="512" spans="13:13">
      <c r="M512" s="10"/>
    </row>
    <row r="513" spans="13:13">
      <c r="M513" s="10"/>
    </row>
    <row r="514" spans="13:13">
      <c r="M514" s="10"/>
    </row>
    <row r="515" spans="13:13">
      <c r="M515" s="10"/>
    </row>
    <row r="516" spans="13:13">
      <c r="M516" s="10"/>
    </row>
    <row r="517" spans="13:13">
      <c r="M517" s="10"/>
    </row>
    <row r="518" spans="13:13">
      <c r="M518" s="10"/>
    </row>
    <row r="519" spans="13:13">
      <c r="M519" s="10"/>
    </row>
    <row r="520" spans="13:13">
      <c r="M520" s="10"/>
    </row>
    <row r="521" spans="13:13">
      <c r="M521" s="10"/>
    </row>
    <row r="522" spans="13:13">
      <c r="M522" s="10"/>
    </row>
    <row r="523" spans="13:13">
      <c r="M523" s="10"/>
    </row>
    <row r="524" spans="13:13">
      <c r="M524" s="10"/>
    </row>
    <row r="525" spans="13:13">
      <c r="M525" s="10"/>
    </row>
    <row r="526" spans="13:13">
      <c r="M526" s="10"/>
    </row>
    <row r="527" spans="13:13">
      <c r="M527" s="10"/>
    </row>
    <row r="528" spans="13:13">
      <c r="M528" s="10"/>
    </row>
    <row r="529" spans="13:13">
      <c r="M529" s="10"/>
    </row>
    <row r="530" spans="13:13">
      <c r="M530" s="10"/>
    </row>
    <row r="531" spans="13:13">
      <c r="M531" s="10"/>
    </row>
    <row r="532" spans="13:13">
      <c r="M532" s="10"/>
    </row>
    <row r="533" spans="13:13">
      <c r="M533" s="10"/>
    </row>
    <row r="534" spans="13:13">
      <c r="M534" s="10"/>
    </row>
  </sheetData>
  <mergeCells count="9">
    <mergeCell ref="A1:M1"/>
    <mergeCell ref="F36:I36"/>
    <mergeCell ref="L36:M36"/>
    <mergeCell ref="B3:I3"/>
    <mergeCell ref="B4:I4"/>
    <mergeCell ref="A33:J33"/>
    <mergeCell ref="K3:L3"/>
    <mergeCell ref="K4:L4"/>
    <mergeCell ref="B5:E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 xr:uid="{00000000-0002-0000-0300-000001000000}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B234"/>
  <sheetViews>
    <sheetView workbookViewId="0">
      <pane xSplit="2" ySplit="7" topLeftCell="I32" activePane="bottomRight" state="frozen"/>
      <selection pane="topRight" activeCell="C1" sqref="C1"/>
      <selection pane="bottomLeft" activeCell="A8" sqref="A8"/>
      <selection pane="bottomRight" activeCell="R10" sqref="R10"/>
    </sheetView>
  </sheetViews>
  <sheetFormatPr defaultColWidth="10.6640625" defaultRowHeight="12"/>
  <cols>
    <col min="1" max="1" width="4.109375" style="19" customWidth="1"/>
    <col min="2" max="2" width="40.33203125" style="19" customWidth="1"/>
    <col min="3" max="3" width="7.33203125" style="547" bestFit="1" customWidth="1"/>
    <col min="4" max="6" width="9.44140625" style="19" customWidth="1"/>
    <col min="7" max="7" width="8.88671875" style="19" customWidth="1"/>
    <col min="8" max="8" width="15" style="19" customWidth="1"/>
    <col min="9" max="9" width="11" style="19" customWidth="1"/>
    <col min="10" max="10" width="12.44140625" style="19" customWidth="1"/>
    <col min="11" max="11" width="9.33203125" style="19" customWidth="1"/>
    <col min="12" max="12" width="10.6640625" style="19" customWidth="1"/>
    <col min="13" max="13" width="9.6640625" style="19" customWidth="1"/>
    <col min="14" max="14" width="8.44140625" style="19" customWidth="1"/>
    <col min="15" max="15" width="13.88671875" style="19" customWidth="1"/>
    <col min="16" max="16" width="12.109375" style="19" customWidth="1"/>
    <col min="17" max="17" width="13.109375" style="19" customWidth="1"/>
    <col min="18" max="18" width="11.33203125" style="19" customWidth="1"/>
    <col min="19" max="16384" width="10.6640625" style="19"/>
  </cols>
  <sheetData>
    <row r="1" spans="1:28">
      <c r="A1" s="168"/>
      <c r="B1" s="169" t="s">
        <v>516</v>
      </c>
      <c r="C1" s="551"/>
      <c r="D1" s="169"/>
      <c r="E1" s="169"/>
      <c r="F1" s="169"/>
      <c r="G1" s="169"/>
      <c r="H1" s="169"/>
      <c r="I1" s="169"/>
      <c r="J1" s="169"/>
      <c r="K1" s="169"/>
      <c r="L1" s="169"/>
      <c r="M1" s="168"/>
      <c r="N1" s="168"/>
      <c r="O1" s="168"/>
      <c r="P1" s="168"/>
      <c r="Q1" s="168"/>
      <c r="R1" s="168"/>
    </row>
    <row r="2" spans="1:28" ht="16.5" customHeight="1">
      <c r="A2" s="682" t="s">
        <v>378</v>
      </c>
      <c r="B2" s="683"/>
      <c r="C2" s="684" t="str">
        <f>'справка №1-БАЛАНС'!E2</f>
        <v>"Индустриален капитал-холдинг" АД</v>
      </c>
      <c r="D2" s="684"/>
      <c r="E2" s="684"/>
      <c r="F2" s="684"/>
      <c r="G2" s="684"/>
      <c r="H2" s="684"/>
      <c r="I2" s="255"/>
      <c r="J2" s="255"/>
      <c r="K2" s="255"/>
      <c r="L2" s="255"/>
      <c r="M2" s="256" t="s">
        <v>1</v>
      </c>
      <c r="N2" s="254"/>
      <c r="O2" s="255">
        <f>'справка №1-БАЛАНС'!H2</f>
        <v>121619055</v>
      </c>
      <c r="P2" s="255"/>
      <c r="Q2" s="255"/>
      <c r="R2" s="290"/>
    </row>
    <row r="3" spans="1:28" ht="13.8">
      <c r="A3" s="682" t="s">
        <v>3</v>
      </c>
      <c r="B3" s="683"/>
      <c r="C3" s="685" t="str">
        <f>'справка №1-БАЛАНС'!E4</f>
        <v>01.01.2018-31.12.2018</v>
      </c>
      <c r="D3" s="685"/>
      <c r="E3" s="685"/>
      <c r="F3" s="257"/>
      <c r="G3" s="257"/>
      <c r="H3" s="257"/>
      <c r="I3" s="257"/>
      <c r="J3" s="257"/>
      <c r="K3" s="257"/>
      <c r="L3" s="257"/>
      <c r="M3" s="686" t="s">
        <v>2</v>
      </c>
      <c r="N3" s="686"/>
      <c r="O3" s="541">
        <f>'справка №1-БАЛАНС'!H3</f>
        <v>61</v>
      </c>
      <c r="P3" s="258"/>
      <c r="Q3" s="258"/>
      <c r="R3" s="291"/>
    </row>
    <row r="4" spans="1:28">
      <c r="A4" s="259" t="s">
        <v>517</v>
      </c>
      <c r="B4" s="260"/>
      <c r="C4" s="552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61"/>
      <c r="R4" s="261" t="s">
        <v>518</v>
      </c>
    </row>
    <row r="5" spans="1:28" s="58" customFormat="1" ht="30.75" customHeight="1">
      <c r="A5" s="687" t="s">
        <v>458</v>
      </c>
      <c r="B5" s="688"/>
      <c r="C5" s="691" t="s">
        <v>6</v>
      </c>
      <c r="D5" s="175" t="s">
        <v>519</v>
      </c>
      <c r="E5" s="175"/>
      <c r="F5" s="175"/>
      <c r="G5" s="175"/>
      <c r="H5" s="175" t="s">
        <v>520</v>
      </c>
      <c r="I5" s="175"/>
      <c r="J5" s="680" t="s">
        <v>521</v>
      </c>
      <c r="K5" s="175" t="s">
        <v>522</v>
      </c>
      <c r="L5" s="175"/>
      <c r="M5" s="175"/>
      <c r="N5" s="175"/>
      <c r="O5" s="175" t="s">
        <v>520</v>
      </c>
      <c r="P5" s="175"/>
      <c r="Q5" s="680" t="s">
        <v>523</v>
      </c>
      <c r="R5" s="680" t="s">
        <v>524</v>
      </c>
    </row>
    <row r="6" spans="1:28" s="58" customFormat="1" ht="45.6">
      <c r="A6" s="689"/>
      <c r="B6" s="690"/>
      <c r="C6" s="692"/>
      <c r="D6" s="176" t="s">
        <v>525</v>
      </c>
      <c r="E6" s="176" t="s">
        <v>526</v>
      </c>
      <c r="F6" s="176" t="s">
        <v>527</v>
      </c>
      <c r="G6" s="176" t="s">
        <v>528</v>
      </c>
      <c r="H6" s="176" t="s">
        <v>529</v>
      </c>
      <c r="I6" s="176" t="s">
        <v>530</v>
      </c>
      <c r="J6" s="681"/>
      <c r="K6" s="176" t="s">
        <v>525</v>
      </c>
      <c r="L6" s="176" t="s">
        <v>531</v>
      </c>
      <c r="M6" s="176" t="s">
        <v>532</v>
      </c>
      <c r="N6" s="176" t="s">
        <v>533</v>
      </c>
      <c r="O6" s="176" t="s">
        <v>529</v>
      </c>
      <c r="P6" s="176" t="s">
        <v>530</v>
      </c>
      <c r="Q6" s="681"/>
      <c r="R6" s="681"/>
    </row>
    <row r="7" spans="1:28" s="459" customFormat="1" ht="10.199999999999999">
      <c r="A7" s="565" t="s">
        <v>534</v>
      </c>
      <c r="B7" s="565"/>
      <c r="C7" s="566" t="s">
        <v>12</v>
      </c>
      <c r="D7" s="567">
        <v>1</v>
      </c>
      <c r="E7" s="567">
        <v>2</v>
      </c>
      <c r="F7" s="567">
        <v>3</v>
      </c>
      <c r="G7" s="567">
        <v>4</v>
      </c>
      <c r="H7" s="567">
        <v>5</v>
      </c>
      <c r="I7" s="567">
        <v>6</v>
      </c>
      <c r="J7" s="567">
        <v>7</v>
      </c>
      <c r="K7" s="567">
        <v>8</v>
      </c>
      <c r="L7" s="567">
        <v>9</v>
      </c>
      <c r="M7" s="567">
        <v>10</v>
      </c>
      <c r="N7" s="567">
        <v>11</v>
      </c>
      <c r="O7" s="567">
        <v>12</v>
      </c>
      <c r="P7" s="567">
        <v>13</v>
      </c>
      <c r="Q7" s="567">
        <v>14</v>
      </c>
      <c r="R7" s="567">
        <v>15</v>
      </c>
    </row>
    <row r="8" spans="1:28" ht="27" customHeight="1">
      <c r="A8" s="177" t="s">
        <v>535</v>
      </c>
      <c r="B8" s="178" t="s">
        <v>536</v>
      </c>
      <c r="C8" s="553"/>
      <c r="D8" s="179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</row>
    <row r="9" spans="1:28">
      <c r="A9" s="180" t="s">
        <v>537</v>
      </c>
      <c r="B9" s="180" t="s">
        <v>538</v>
      </c>
      <c r="C9" s="554" t="s">
        <v>539</v>
      </c>
      <c r="D9" s="109"/>
      <c r="E9" s="429"/>
      <c r="F9" s="429"/>
      <c r="G9" s="430">
        <f>D9+E9-F9</f>
        <v>0</v>
      </c>
      <c r="H9" s="431"/>
      <c r="I9" s="431"/>
      <c r="J9" s="430">
        <f>G9+H9-I9</f>
        <v>0</v>
      </c>
      <c r="K9" s="431"/>
      <c r="L9" s="431"/>
      <c r="M9" s="431"/>
      <c r="N9" s="430">
        <f>K9+L9-M9</f>
        <v>0</v>
      </c>
      <c r="O9" s="431"/>
      <c r="P9" s="431"/>
      <c r="Q9" s="430">
        <f t="shared" ref="Q9:Q15" si="0">N9+O9-P9</f>
        <v>0</v>
      </c>
      <c r="R9" s="430">
        <f t="shared" ref="R9:R14" si="1">J9-Q9</f>
        <v>0</v>
      </c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>
      <c r="A10" s="180" t="s">
        <v>540</v>
      </c>
      <c r="B10" s="180" t="s">
        <v>541</v>
      </c>
      <c r="C10" s="554" t="s">
        <v>542</v>
      </c>
      <c r="D10" s="109"/>
      <c r="E10" s="429"/>
      <c r="F10" s="429"/>
      <c r="G10" s="430">
        <f t="shared" ref="G10:G39" si="2">D10+E10-F10</f>
        <v>0</v>
      </c>
      <c r="H10" s="431"/>
      <c r="I10" s="431"/>
      <c r="J10" s="430">
        <f t="shared" ref="J10:J39" si="3">G10+H10-I10</f>
        <v>0</v>
      </c>
      <c r="K10" s="431"/>
      <c r="L10" s="431"/>
      <c r="M10" s="431"/>
      <c r="N10" s="430">
        <f t="shared" ref="N10:N39" si="4">K10+L10-M10</f>
        <v>0</v>
      </c>
      <c r="O10" s="431"/>
      <c r="P10" s="431"/>
      <c r="Q10" s="430">
        <f t="shared" si="0"/>
        <v>0</v>
      </c>
      <c r="R10" s="430">
        <f t="shared" si="1"/>
        <v>0</v>
      </c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>
      <c r="A11" s="180" t="s">
        <v>543</v>
      </c>
      <c r="B11" s="180" t="s">
        <v>544</v>
      </c>
      <c r="C11" s="554" t="s">
        <v>545</v>
      </c>
      <c r="D11" s="109"/>
      <c r="E11" s="429"/>
      <c r="F11" s="429"/>
      <c r="G11" s="430">
        <f t="shared" si="2"/>
        <v>0</v>
      </c>
      <c r="H11" s="431"/>
      <c r="I11" s="431"/>
      <c r="J11" s="430">
        <f t="shared" si="3"/>
        <v>0</v>
      </c>
      <c r="K11" s="431"/>
      <c r="L11" s="431"/>
      <c r="M11" s="431"/>
      <c r="N11" s="430">
        <f t="shared" si="4"/>
        <v>0</v>
      </c>
      <c r="O11" s="431"/>
      <c r="P11" s="431"/>
      <c r="Q11" s="430">
        <f t="shared" si="0"/>
        <v>0</v>
      </c>
      <c r="R11" s="430">
        <f t="shared" si="1"/>
        <v>0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>
      <c r="A12" s="180" t="s">
        <v>546</v>
      </c>
      <c r="B12" s="180" t="s">
        <v>547</v>
      </c>
      <c r="C12" s="554" t="s">
        <v>548</v>
      </c>
      <c r="D12" s="109"/>
      <c r="E12" s="429"/>
      <c r="F12" s="429"/>
      <c r="G12" s="430">
        <f t="shared" si="2"/>
        <v>0</v>
      </c>
      <c r="H12" s="431"/>
      <c r="I12" s="431"/>
      <c r="J12" s="430">
        <f t="shared" si="3"/>
        <v>0</v>
      </c>
      <c r="K12" s="431"/>
      <c r="L12" s="431"/>
      <c r="M12" s="431"/>
      <c r="N12" s="430">
        <f t="shared" si="4"/>
        <v>0</v>
      </c>
      <c r="O12" s="431"/>
      <c r="P12" s="431"/>
      <c r="Q12" s="430">
        <f t="shared" si="0"/>
        <v>0</v>
      </c>
      <c r="R12" s="430">
        <f t="shared" si="1"/>
        <v>0</v>
      </c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>
      <c r="A13" s="180" t="s">
        <v>549</v>
      </c>
      <c r="B13" s="180" t="s">
        <v>550</v>
      </c>
      <c r="C13" s="554" t="s">
        <v>551</v>
      </c>
      <c r="D13" s="109"/>
      <c r="E13" s="429"/>
      <c r="F13" s="429"/>
      <c r="G13" s="430">
        <f t="shared" si="2"/>
        <v>0</v>
      </c>
      <c r="H13" s="431"/>
      <c r="I13" s="431"/>
      <c r="J13" s="430">
        <f t="shared" si="3"/>
        <v>0</v>
      </c>
      <c r="K13" s="431"/>
      <c r="L13" s="431"/>
      <c r="M13" s="431"/>
      <c r="N13" s="430">
        <f t="shared" si="4"/>
        <v>0</v>
      </c>
      <c r="O13" s="431"/>
      <c r="P13" s="431"/>
      <c r="Q13" s="430">
        <f t="shared" si="0"/>
        <v>0</v>
      </c>
      <c r="R13" s="430">
        <f t="shared" si="1"/>
        <v>0</v>
      </c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>
      <c r="A14" s="180" t="s">
        <v>552</v>
      </c>
      <c r="B14" s="180" t="s">
        <v>553</v>
      </c>
      <c r="C14" s="554" t="s">
        <v>554</v>
      </c>
      <c r="D14" s="432"/>
      <c r="E14" s="432"/>
      <c r="F14" s="432"/>
      <c r="G14" s="433">
        <f t="shared" si="2"/>
        <v>0</v>
      </c>
      <c r="H14" s="432"/>
      <c r="I14" s="432"/>
      <c r="J14" s="433">
        <f t="shared" si="3"/>
        <v>0</v>
      </c>
      <c r="K14" s="432"/>
      <c r="L14" s="432"/>
      <c r="M14" s="432"/>
      <c r="N14" s="433">
        <f t="shared" si="4"/>
        <v>0</v>
      </c>
      <c r="O14" s="432"/>
      <c r="P14" s="432"/>
      <c r="Q14" s="433">
        <f t="shared" si="0"/>
        <v>0</v>
      </c>
      <c r="R14" s="433">
        <f t="shared" si="1"/>
        <v>0</v>
      </c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s="294" customFormat="1" ht="24">
      <c r="A15" s="233" t="s">
        <v>841</v>
      </c>
      <c r="B15" s="186" t="s">
        <v>842</v>
      </c>
      <c r="C15" s="555" t="s">
        <v>843</v>
      </c>
      <c r="D15" s="434"/>
      <c r="E15" s="434"/>
      <c r="F15" s="434"/>
      <c r="G15" s="433">
        <f t="shared" si="2"/>
        <v>0</v>
      </c>
      <c r="H15" s="434"/>
      <c r="I15" s="434"/>
      <c r="J15" s="433">
        <f t="shared" si="3"/>
        <v>0</v>
      </c>
      <c r="K15" s="434"/>
      <c r="L15" s="434"/>
      <c r="M15" s="434"/>
      <c r="N15" s="433">
        <f t="shared" si="4"/>
        <v>0</v>
      </c>
      <c r="O15" s="434"/>
      <c r="P15" s="434"/>
      <c r="Q15" s="433">
        <f t="shared" si="0"/>
        <v>0</v>
      </c>
      <c r="R15" s="433">
        <f>J15-Q15</f>
        <v>0</v>
      </c>
      <c r="S15" s="293"/>
      <c r="T15" s="293"/>
      <c r="U15" s="293"/>
      <c r="V15" s="293"/>
      <c r="W15" s="293"/>
      <c r="X15" s="293"/>
      <c r="Y15" s="293"/>
      <c r="Z15" s="293"/>
      <c r="AA15" s="293"/>
      <c r="AB15" s="293"/>
    </row>
    <row r="16" spans="1:28">
      <c r="A16" s="180" t="s">
        <v>555</v>
      </c>
      <c r="B16" s="110" t="s">
        <v>556</v>
      </c>
      <c r="C16" s="554" t="s">
        <v>557</v>
      </c>
      <c r="D16" s="432">
        <v>14</v>
      </c>
      <c r="E16" s="432"/>
      <c r="F16" s="432"/>
      <c r="G16" s="433">
        <f>D16+E16-F16</f>
        <v>14</v>
      </c>
      <c r="H16" s="432"/>
      <c r="I16" s="432"/>
      <c r="J16" s="433">
        <f>G16+H16-I16</f>
        <v>14</v>
      </c>
      <c r="K16" s="432">
        <v>6</v>
      </c>
      <c r="L16" s="432">
        <v>1</v>
      </c>
      <c r="M16" s="432"/>
      <c r="N16" s="433">
        <f>K16+L16-M16</f>
        <v>7</v>
      </c>
      <c r="O16" s="432"/>
      <c r="P16" s="432"/>
      <c r="Q16" s="433">
        <f t="shared" ref="Q16:Q24" si="5">N16+O16-P16</f>
        <v>7</v>
      </c>
      <c r="R16" s="433">
        <f>J16-Q16</f>
        <v>7</v>
      </c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>
      <c r="A17" s="180"/>
      <c r="B17" s="181" t="s">
        <v>558</v>
      </c>
      <c r="C17" s="556" t="s">
        <v>559</v>
      </c>
      <c r="D17" s="441">
        <f>SUM(D9:D16)</f>
        <v>14</v>
      </c>
      <c r="E17" s="441">
        <f>SUM(E9:E16)</f>
        <v>0</v>
      </c>
      <c r="F17" s="441">
        <f>SUM(F9:F16)</f>
        <v>0</v>
      </c>
      <c r="G17" s="493">
        <f t="shared" si="2"/>
        <v>14</v>
      </c>
      <c r="H17" s="441">
        <f>SUM(H9:H16)</f>
        <v>0</v>
      </c>
      <c r="I17" s="441">
        <f>SUM(I9:I16)</f>
        <v>0</v>
      </c>
      <c r="J17" s="493">
        <f t="shared" si="3"/>
        <v>14</v>
      </c>
      <c r="K17" s="441">
        <f>SUM(K9:K16)</f>
        <v>6</v>
      </c>
      <c r="L17" s="441">
        <f>SUM(L9:L16)</f>
        <v>1</v>
      </c>
      <c r="M17" s="441">
        <f>SUM(M9:M16)</f>
        <v>0</v>
      </c>
      <c r="N17" s="493">
        <f t="shared" si="4"/>
        <v>7</v>
      </c>
      <c r="O17" s="441">
        <f>SUM(O9:O16)</f>
        <v>0</v>
      </c>
      <c r="P17" s="441">
        <f>SUM(P9:P16)</f>
        <v>0</v>
      </c>
      <c r="Q17" s="493">
        <f t="shared" si="5"/>
        <v>7</v>
      </c>
      <c r="R17" s="493">
        <f>J17-Q17</f>
        <v>7</v>
      </c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>
      <c r="A18" s="182" t="s">
        <v>560</v>
      </c>
      <c r="B18" s="183" t="s">
        <v>561</v>
      </c>
      <c r="C18" s="556" t="s">
        <v>562</v>
      </c>
      <c r="D18" s="435"/>
      <c r="E18" s="435"/>
      <c r="F18" s="435"/>
      <c r="G18" s="433">
        <f t="shared" si="2"/>
        <v>0</v>
      </c>
      <c r="H18" s="435"/>
      <c r="I18" s="435"/>
      <c r="J18" s="433">
        <f t="shared" si="3"/>
        <v>0</v>
      </c>
      <c r="K18" s="435"/>
      <c r="L18" s="435"/>
      <c r="M18" s="435"/>
      <c r="N18" s="433">
        <f t="shared" si="4"/>
        <v>0</v>
      </c>
      <c r="O18" s="435"/>
      <c r="P18" s="435"/>
      <c r="Q18" s="433">
        <f t="shared" si="5"/>
        <v>0</v>
      </c>
      <c r="R18" s="433">
        <f t="shared" ref="R18:R25" si="6">J18-Q18</f>
        <v>0</v>
      </c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2" customHeight="1">
      <c r="A19" s="184" t="s">
        <v>563</v>
      </c>
      <c r="B19" s="183" t="s">
        <v>564</v>
      </c>
      <c r="C19" s="556" t="s">
        <v>565</v>
      </c>
      <c r="D19" s="435"/>
      <c r="E19" s="435"/>
      <c r="F19" s="435"/>
      <c r="G19" s="433">
        <f t="shared" si="2"/>
        <v>0</v>
      </c>
      <c r="H19" s="435"/>
      <c r="I19" s="435"/>
      <c r="J19" s="433">
        <f t="shared" si="3"/>
        <v>0</v>
      </c>
      <c r="K19" s="435"/>
      <c r="L19" s="435"/>
      <c r="M19" s="435"/>
      <c r="N19" s="433">
        <f t="shared" si="4"/>
        <v>0</v>
      </c>
      <c r="O19" s="435"/>
      <c r="P19" s="435"/>
      <c r="Q19" s="433">
        <f t="shared" si="5"/>
        <v>0</v>
      </c>
      <c r="R19" s="433">
        <f t="shared" si="6"/>
        <v>0</v>
      </c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2" customHeight="1">
      <c r="A20" s="185" t="s">
        <v>566</v>
      </c>
      <c r="B20" s="178" t="s">
        <v>567</v>
      </c>
      <c r="C20" s="554"/>
      <c r="D20" s="436"/>
      <c r="E20" s="436"/>
      <c r="F20" s="436"/>
      <c r="G20" s="433">
        <f t="shared" si="2"/>
        <v>0</v>
      </c>
      <c r="H20" s="436"/>
      <c r="I20" s="436"/>
      <c r="J20" s="433">
        <f t="shared" si="3"/>
        <v>0</v>
      </c>
      <c r="K20" s="436"/>
      <c r="L20" s="436"/>
      <c r="M20" s="436"/>
      <c r="N20" s="433">
        <f t="shared" si="4"/>
        <v>0</v>
      </c>
      <c r="O20" s="436"/>
      <c r="P20" s="436"/>
      <c r="Q20" s="433">
        <f t="shared" si="5"/>
        <v>0</v>
      </c>
      <c r="R20" s="433">
        <f t="shared" si="6"/>
        <v>0</v>
      </c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>
      <c r="A21" s="180" t="s">
        <v>537</v>
      </c>
      <c r="B21" s="180" t="s">
        <v>568</v>
      </c>
      <c r="C21" s="554" t="s">
        <v>569</v>
      </c>
      <c r="D21" s="432"/>
      <c r="E21" s="432"/>
      <c r="F21" s="432"/>
      <c r="G21" s="433">
        <f t="shared" si="2"/>
        <v>0</v>
      </c>
      <c r="H21" s="432"/>
      <c r="I21" s="432"/>
      <c r="J21" s="433">
        <f t="shared" si="3"/>
        <v>0</v>
      </c>
      <c r="K21" s="432"/>
      <c r="L21" s="432"/>
      <c r="M21" s="432"/>
      <c r="N21" s="433">
        <f t="shared" si="4"/>
        <v>0</v>
      </c>
      <c r="O21" s="432"/>
      <c r="P21" s="432"/>
      <c r="Q21" s="433">
        <f t="shared" si="5"/>
        <v>0</v>
      </c>
      <c r="R21" s="433">
        <f t="shared" si="6"/>
        <v>0</v>
      </c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>
      <c r="A22" s="180" t="s">
        <v>540</v>
      </c>
      <c r="B22" s="180" t="s">
        <v>570</v>
      </c>
      <c r="C22" s="554" t="s">
        <v>571</v>
      </c>
      <c r="D22" s="432">
        <v>3</v>
      </c>
      <c r="E22" s="432"/>
      <c r="F22" s="432">
        <v>0</v>
      </c>
      <c r="G22" s="433">
        <f t="shared" si="2"/>
        <v>3</v>
      </c>
      <c r="H22" s="432"/>
      <c r="I22" s="432"/>
      <c r="J22" s="433">
        <f t="shared" si="3"/>
        <v>3</v>
      </c>
      <c r="K22" s="432">
        <v>3</v>
      </c>
      <c r="L22" s="432"/>
      <c r="M22" s="432"/>
      <c r="N22" s="433">
        <f t="shared" si="4"/>
        <v>3</v>
      </c>
      <c r="O22" s="432"/>
      <c r="P22" s="432"/>
      <c r="Q22" s="433">
        <f>N22+O22-P22</f>
        <v>3</v>
      </c>
      <c r="R22" s="433">
        <f t="shared" si="6"/>
        <v>0</v>
      </c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>
      <c r="A23" s="186" t="s">
        <v>543</v>
      </c>
      <c r="B23" s="186" t="s">
        <v>572</v>
      </c>
      <c r="C23" s="554" t="s">
        <v>573</v>
      </c>
      <c r="D23" s="432"/>
      <c r="E23" s="432"/>
      <c r="F23" s="432"/>
      <c r="G23" s="433">
        <f t="shared" si="2"/>
        <v>0</v>
      </c>
      <c r="H23" s="432"/>
      <c r="I23" s="432"/>
      <c r="J23" s="433">
        <f t="shared" si="3"/>
        <v>0</v>
      </c>
      <c r="K23" s="432"/>
      <c r="L23" s="432"/>
      <c r="M23" s="432"/>
      <c r="N23" s="433">
        <f t="shared" si="4"/>
        <v>0</v>
      </c>
      <c r="O23" s="432"/>
      <c r="P23" s="432"/>
      <c r="Q23" s="433">
        <f t="shared" si="5"/>
        <v>0</v>
      </c>
      <c r="R23" s="433">
        <f t="shared" si="6"/>
        <v>0</v>
      </c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>
      <c r="A24" s="180" t="s">
        <v>546</v>
      </c>
      <c r="B24" s="187" t="s">
        <v>556</v>
      </c>
      <c r="C24" s="554" t="s">
        <v>574</v>
      </c>
      <c r="D24" s="432"/>
      <c r="E24" s="432"/>
      <c r="F24" s="432"/>
      <c r="G24" s="433">
        <f t="shared" si="2"/>
        <v>0</v>
      </c>
      <c r="H24" s="432"/>
      <c r="I24" s="432"/>
      <c r="J24" s="433">
        <f t="shared" si="3"/>
        <v>0</v>
      </c>
      <c r="K24" s="432"/>
      <c r="L24" s="432"/>
      <c r="M24" s="432"/>
      <c r="N24" s="433">
        <f t="shared" si="4"/>
        <v>0</v>
      </c>
      <c r="O24" s="432"/>
      <c r="P24" s="432"/>
      <c r="Q24" s="433">
        <f t="shared" si="5"/>
        <v>0</v>
      </c>
      <c r="R24" s="433">
        <f t="shared" si="6"/>
        <v>0</v>
      </c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>
      <c r="A25" s="180"/>
      <c r="B25" s="181" t="s">
        <v>824</v>
      </c>
      <c r="C25" s="557" t="s">
        <v>576</v>
      </c>
      <c r="D25" s="494">
        <f>SUM(D21:D24)</f>
        <v>3</v>
      </c>
      <c r="E25" s="494">
        <f t="shared" ref="E25:P25" si="7">SUM(E21:E24)</f>
        <v>0</v>
      </c>
      <c r="F25" s="494">
        <f t="shared" si="7"/>
        <v>0</v>
      </c>
      <c r="G25" s="492">
        <f t="shared" si="2"/>
        <v>3</v>
      </c>
      <c r="H25" s="494">
        <f t="shared" si="7"/>
        <v>0</v>
      </c>
      <c r="I25" s="494">
        <f t="shared" si="7"/>
        <v>0</v>
      </c>
      <c r="J25" s="492">
        <f t="shared" si="3"/>
        <v>3</v>
      </c>
      <c r="K25" s="494">
        <f t="shared" si="7"/>
        <v>3</v>
      </c>
      <c r="L25" s="494">
        <f t="shared" si="7"/>
        <v>0</v>
      </c>
      <c r="M25" s="494">
        <f t="shared" si="7"/>
        <v>0</v>
      </c>
      <c r="N25" s="492">
        <f t="shared" si="4"/>
        <v>3</v>
      </c>
      <c r="O25" s="494">
        <f t="shared" si="7"/>
        <v>0</v>
      </c>
      <c r="P25" s="494">
        <f t="shared" si="7"/>
        <v>0</v>
      </c>
      <c r="Q25" s="492">
        <f>N25+O25-P25</f>
        <v>3</v>
      </c>
      <c r="R25" s="492">
        <f t="shared" si="6"/>
        <v>0</v>
      </c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22.8">
      <c r="A26" s="185" t="s">
        <v>577</v>
      </c>
      <c r="B26" s="188" t="s">
        <v>578</v>
      </c>
      <c r="C26" s="558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8"/>
    </row>
    <row r="27" spans="1:28">
      <c r="A27" s="180" t="s">
        <v>537</v>
      </c>
      <c r="B27" s="189" t="s">
        <v>838</v>
      </c>
      <c r="C27" s="559" t="s">
        <v>579</v>
      </c>
      <c r="D27" s="439">
        <f>SUM(D28:D31)</f>
        <v>15871</v>
      </c>
      <c r="E27" s="439">
        <f t="shared" ref="E27:P27" si="8">SUM(E28:E31)</f>
        <v>0</v>
      </c>
      <c r="F27" s="439">
        <f t="shared" si="8"/>
        <v>0</v>
      </c>
      <c r="G27" s="440">
        <f t="shared" si="2"/>
        <v>15871</v>
      </c>
      <c r="H27" s="439">
        <f t="shared" si="8"/>
        <v>0</v>
      </c>
      <c r="I27" s="439">
        <f t="shared" si="8"/>
        <v>0</v>
      </c>
      <c r="J27" s="440">
        <f>G27+H27-I27</f>
        <v>15871</v>
      </c>
      <c r="K27" s="439">
        <f t="shared" si="8"/>
        <v>0</v>
      </c>
      <c r="L27" s="439">
        <f t="shared" si="8"/>
        <v>0</v>
      </c>
      <c r="M27" s="439">
        <f t="shared" si="8"/>
        <v>0</v>
      </c>
      <c r="N27" s="440">
        <f t="shared" si="4"/>
        <v>0</v>
      </c>
      <c r="O27" s="439">
        <f t="shared" si="8"/>
        <v>0</v>
      </c>
      <c r="P27" s="439">
        <f t="shared" si="8"/>
        <v>0</v>
      </c>
      <c r="Q27" s="440">
        <f>N27+O27-P27</f>
        <v>0</v>
      </c>
      <c r="R27" s="440">
        <f>J27-Q27</f>
        <v>15871</v>
      </c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>
      <c r="A28" s="180"/>
      <c r="B28" s="598" t="s">
        <v>103</v>
      </c>
      <c r="C28" s="554" t="s">
        <v>580</v>
      </c>
      <c r="D28" s="432">
        <f>'справка №1-БАЛАНС'!C34</f>
        <v>3795</v>
      </c>
      <c r="E28" s="432"/>
      <c r="F28" s="432"/>
      <c r="G28" s="433">
        <f>D28+E28-F28</f>
        <v>3795</v>
      </c>
      <c r="H28" s="432"/>
      <c r="I28" s="432"/>
      <c r="J28" s="433">
        <f>G28+H28-I28</f>
        <v>3795</v>
      </c>
      <c r="K28" s="432"/>
      <c r="L28" s="432"/>
      <c r="M28" s="432"/>
      <c r="N28" s="433">
        <f t="shared" si="4"/>
        <v>0</v>
      </c>
      <c r="O28" s="432"/>
      <c r="P28" s="432"/>
      <c r="Q28" s="433">
        <f t="shared" ref="Q28:Q39" si="9">N28+O28-P28</f>
        <v>0</v>
      </c>
      <c r="R28" s="433">
        <f>J28-Q28</f>
        <v>3795</v>
      </c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>
      <c r="A29" s="180"/>
      <c r="B29" s="598" t="s">
        <v>105</v>
      </c>
      <c r="C29" s="554" t="s">
        <v>581</v>
      </c>
      <c r="D29" s="432"/>
      <c r="E29" s="432"/>
      <c r="F29" s="432"/>
      <c r="G29" s="433">
        <f t="shared" si="2"/>
        <v>0</v>
      </c>
      <c r="H29" s="432"/>
      <c r="I29" s="432"/>
      <c r="J29" s="433">
        <f t="shared" si="3"/>
        <v>0</v>
      </c>
      <c r="K29" s="432"/>
      <c r="L29" s="432"/>
      <c r="M29" s="432"/>
      <c r="N29" s="433">
        <f t="shared" si="4"/>
        <v>0</v>
      </c>
      <c r="O29" s="432"/>
      <c r="P29" s="432"/>
      <c r="Q29" s="433">
        <f t="shared" si="9"/>
        <v>0</v>
      </c>
      <c r="R29" s="433">
        <f t="shared" ref="R29:R39" si="10">J29-Q29</f>
        <v>0</v>
      </c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>
      <c r="A30" s="180"/>
      <c r="B30" s="598" t="s">
        <v>109</v>
      </c>
      <c r="C30" s="554" t="s">
        <v>582</v>
      </c>
      <c r="D30" s="432">
        <f>'справка №1-БАЛАНС'!C36</f>
        <v>10524</v>
      </c>
      <c r="E30" s="432"/>
      <c r="F30" s="432"/>
      <c r="G30" s="433">
        <f t="shared" si="2"/>
        <v>10524</v>
      </c>
      <c r="H30" s="432"/>
      <c r="I30" s="432"/>
      <c r="J30" s="433">
        <f t="shared" si="3"/>
        <v>10524</v>
      </c>
      <c r="K30" s="432"/>
      <c r="L30" s="432"/>
      <c r="M30" s="432"/>
      <c r="N30" s="433">
        <f t="shared" si="4"/>
        <v>0</v>
      </c>
      <c r="O30" s="432"/>
      <c r="P30" s="432"/>
      <c r="Q30" s="433">
        <f t="shared" si="9"/>
        <v>0</v>
      </c>
      <c r="R30" s="433">
        <f>J30-Q30</f>
        <v>10524</v>
      </c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>
      <c r="A31" s="180"/>
      <c r="B31" s="598" t="s">
        <v>111</v>
      </c>
      <c r="C31" s="554" t="s">
        <v>583</v>
      </c>
      <c r="D31" s="432">
        <f>'справка №1-БАЛАНС'!D37</f>
        <v>1552</v>
      </c>
      <c r="E31" s="432"/>
      <c r="F31" s="432">
        <f>D31-G31</f>
        <v>0</v>
      </c>
      <c r="G31" s="433">
        <f>'справка №1-БАЛАНС'!C37</f>
        <v>1552</v>
      </c>
      <c r="H31" s="432"/>
      <c r="I31" s="432"/>
      <c r="J31" s="433">
        <f t="shared" si="3"/>
        <v>1552</v>
      </c>
      <c r="K31" s="432"/>
      <c r="L31" s="432"/>
      <c r="M31" s="432"/>
      <c r="N31" s="433">
        <f t="shared" si="4"/>
        <v>0</v>
      </c>
      <c r="O31" s="432"/>
      <c r="P31" s="432"/>
      <c r="Q31" s="433">
        <f t="shared" si="9"/>
        <v>0</v>
      </c>
      <c r="R31" s="433">
        <f>J31-Q31</f>
        <v>1552</v>
      </c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>
      <c r="A32" s="180" t="s">
        <v>540</v>
      </c>
      <c r="B32" s="189" t="s">
        <v>584</v>
      </c>
      <c r="C32" s="554" t="s">
        <v>585</v>
      </c>
      <c r="D32" s="436">
        <f>SUM(D33:D36)</f>
        <v>0</v>
      </c>
      <c r="E32" s="436">
        <f t="shared" ref="E32:P32" si="11">SUM(E33:E36)</f>
        <v>0</v>
      </c>
      <c r="F32" s="436">
        <f t="shared" si="11"/>
        <v>0</v>
      </c>
      <c r="G32" s="433">
        <f t="shared" si="2"/>
        <v>0</v>
      </c>
      <c r="H32" s="436">
        <f t="shared" si="11"/>
        <v>0</v>
      </c>
      <c r="I32" s="436">
        <f t="shared" si="11"/>
        <v>0</v>
      </c>
      <c r="J32" s="433">
        <f t="shared" si="3"/>
        <v>0</v>
      </c>
      <c r="K32" s="436">
        <f t="shared" si="11"/>
        <v>0</v>
      </c>
      <c r="L32" s="436">
        <f t="shared" si="11"/>
        <v>0</v>
      </c>
      <c r="M32" s="436">
        <f t="shared" si="11"/>
        <v>0</v>
      </c>
      <c r="N32" s="433">
        <f t="shared" si="4"/>
        <v>0</v>
      </c>
      <c r="O32" s="436">
        <f t="shared" si="11"/>
        <v>0</v>
      </c>
      <c r="P32" s="436">
        <f t="shared" si="11"/>
        <v>0</v>
      </c>
      <c r="Q32" s="433">
        <f t="shared" si="9"/>
        <v>0</v>
      </c>
      <c r="R32" s="433">
        <f t="shared" si="10"/>
        <v>0</v>
      </c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>
      <c r="A33" s="180"/>
      <c r="B33" s="599" t="s">
        <v>117</v>
      </c>
      <c r="C33" s="554" t="s">
        <v>586</v>
      </c>
      <c r="D33" s="432"/>
      <c r="E33" s="432"/>
      <c r="F33" s="432"/>
      <c r="G33" s="433">
        <f t="shared" si="2"/>
        <v>0</v>
      </c>
      <c r="H33" s="432"/>
      <c r="I33" s="432"/>
      <c r="J33" s="433">
        <f t="shared" si="3"/>
        <v>0</v>
      </c>
      <c r="K33" s="432"/>
      <c r="L33" s="432"/>
      <c r="M33" s="432"/>
      <c r="N33" s="433">
        <f t="shared" si="4"/>
        <v>0</v>
      </c>
      <c r="O33" s="432"/>
      <c r="P33" s="432"/>
      <c r="Q33" s="433">
        <f t="shared" si="9"/>
        <v>0</v>
      </c>
      <c r="R33" s="433">
        <f t="shared" si="10"/>
        <v>0</v>
      </c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>
      <c r="A34" s="180"/>
      <c r="B34" s="599" t="s">
        <v>587</v>
      </c>
      <c r="C34" s="554" t="s">
        <v>588</v>
      </c>
      <c r="D34" s="432"/>
      <c r="E34" s="432"/>
      <c r="F34" s="432"/>
      <c r="G34" s="433">
        <f t="shared" si="2"/>
        <v>0</v>
      </c>
      <c r="H34" s="432"/>
      <c r="I34" s="432"/>
      <c r="J34" s="433">
        <f t="shared" si="3"/>
        <v>0</v>
      </c>
      <c r="K34" s="432"/>
      <c r="L34" s="432"/>
      <c r="M34" s="432"/>
      <c r="N34" s="433">
        <f t="shared" si="4"/>
        <v>0</v>
      </c>
      <c r="O34" s="432"/>
      <c r="P34" s="432"/>
      <c r="Q34" s="433">
        <f t="shared" si="9"/>
        <v>0</v>
      </c>
      <c r="R34" s="433">
        <f t="shared" si="10"/>
        <v>0</v>
      </c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>
      <c r="A35" s="180"/>
      <c r="B35" s="599" t="s">
        <v>589</v>
      </c>
      <c r="C35" s="554" t="s">
        <v>590</v>
      </c>
      <c r="D35" s="432"/>
      <c r="E35" s="432"/>
      <c r="F35" s="432"/>
      <c r="G35" s="433">
        <f t="shared" si="2"/>
        <v>0</v>
      </c>
      <c r="H35" s="432"/>
      <c r="I35" s="432"/>
      <c r="J35" s="433">
        <f t="shared" si="3"/>
        <v>0</v>
      </c>
      <c r="K35" s="432"/>
      <c r="L35" s="432"/>
      <c r="M35" s="432"/>
      <c r="N35" s="433">
        <f t="shared" si="4"/>
        <v>0</v>
      </c>
      <c r="O35" s="432"/>
      <c r="P35" s="432"/>
      <c r="Q35" s="433">
        <f t="shared" si="9"/>
        <v>0</v>
      </c>
      <c r="R35" s="433">
        <f t="shared" si="10"/>
        <v>0</v>
      </c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>
      <c r="A36" s="180"/>
      <c r="B36" s="190" t="s">
        <v>591</v>
      </c>
      <c r="C36" s="554" t="s">
        <v>592</v>
      </c>
      <c r="D36" s="432"/>
      <c r="E36" s="432"/>
      <c r="F36" s="432"/>
      <c r="G36" s="433">
        <f t="shared" si="2"/>
        <v>0</v>
      </c>
      <c r="H36" s="432"/>
      <c r="I36" s="432"/>
      <c r="J36" s="433">
        <f t="shared" si="3"/>
        <v>0</v>
      </c>
      <c r="K36" s="432"/>
      <c r="L36" s="432"/>
      <c r="M36" s="432"/>
      <c r="N36" s="433">
        <f t="shared" si="4"/>
        <v>0</v>
      </c>
      <c r="O36" s="432"/>
      <c r="P36" s="432"/>
      <c r="Q36" s="433">
        <f t="shared" si="9"/>
        <v>0</v>
      </c>
      <c r="R36" s="433">
        <f t="shared" si="10"/>
        <v>0</v>
      </c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>
      <c r="A37" s="180" t="s">
        <v>543</v>
      </c>
      <c r="B37" s="190" t="s">
        <v>556</v>
      </c>
      <c r="C37" s="554" t="s">
        <v>593</v>
      </c>
      <c r="D37" s="432"/>
      <c r="E37" s="432"/>
      <c r="F37" s="432"/>
      <c r="G37" s="433">
        <f t="shared" si="2"/>
        <v>0</v>
      </c>
      <c r="H37" s="432"/>
      <c r="I37" s="432"/>
      <c r="J37" s="433">
        <f t="shared" si="3"/>
        <v>0</v>
      </c>
      <c r="K37" s="432"/>
      <c r="L37" s="432"/>
      <c r="M37" s="432"/>
      <c r="N37" s="433">
        <f t="shared" si="4"/>
        <v>0</v>
      </c>
      <c r="O37" s="432"/>
      <c r="P37" s="432"/>
      <c r="Q37" s="433">
        <f t="shared" si="9"/>
        <v>0</v>
      </c>
      <c r="R37" s="433">
        <f t="shared" si="10"/>
        <v>0</v>
      </c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>
      <c r="A38" s="180"/>
      <c r="B38" s="181" t="s">
        <v>839</v>
      </c>
      <c r="C38" s="556" t="s">
        <v>595</v>
      </c>
      <c r="D38" s="441">
        <f>D27+D32+D37</f>
        <v>15871</v>
      </c>
      <c r="E38" s="441">
        <f t="shared" ref="E38:P38" si="12">E27+E32+E37</f>
        <v>0</v>
      </c>
      <c r="F38" s="441">
        <f t="shared" si="12"/>
        <v>0</v>
      </c>
      <c r="G38" s="493">
        <f>D38+E38-F38</f>
        <v>15871</v>
      </c>
      <c r="H38" s="441">
        <f t="shared" si="12"/>
        <v>0</v>
      </c>
      <c r="I38" s="441">
        <f t="shared" si="12"/>
        <v>0</v>
      </c>
      <c r="J38" s="493">
        <f>G38+H38-I38</f>
        <v>15871</v>
      </c>
      <c r="K38" s="441">
        <f t="shared" si="12"/>
        <v>0</v>
      </c>
      <c r="L38" s="441">
        <f t="shared" si="12"/>
        <v>0</v>
      </c>
      <c r="M38" s="441">
        <f t="shared" si="12"/>
        <v>0</v>
      </c>
      <c r="N38" s="493">
        <f t="shared" si="4"/>
        <v>0</v>
      </c>
      <c r="O38" s="441">
        <f t="shared" si="12"/>
        <v>0</v>
      </c>
      <c r="P38" s="441">
        <f t="shared" si="12"/>
        <v>0</v>
      </c>
      <c r="Q38" s="493">
        <f t="shared" si="9"/>
        <v>0</v>
      </c>
      <c r="R38" s="493">
        <f>J38-Q38</f>
        <v>15871</v>
      </c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>
      <c r="A39" s="182" t="s">
        <v>596</v>
      </c>
      <c r="B39" s="182" t="s">
        <v>597</v>
      </c>
      <c r="C39" s="556" t="s">
        <v>598</v>
      </c>
      <c r="D39" s="432"/>
      <c r="E39" s="432"/>
      <c r="F39" s="432"/>
      <c r="G39" s="433">
        <f t="shared" si="2"/>
        <v>0</v>
      </c>
      <c r="H39" s="432"/>
      <c r="I39" s="432"/>
      <c r="J39" s="433">
        <f t="shared" si="3"/>
        <v>0</v>
      </c>
      <c r="K39" s="432"/>
      <c r="L39" s="432"/>
      <c r="M39" s="432"/>
      <c r="N39" s="433">
        <f t="shared" si="4"/>
        <v>0</v>
      </c>
      <c r="O39" s="432"/>
      <c r="P39" s="432"/>
      <c r="Q39" s="433">
        <f t="shared" si="9"/>
        <v>0</v>
      </c>
      <c r="R39" s="433">
        <f t="shared" si="10"/>
        <v>0</v>
      </c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>
      <c r="A40" s="180"/>
      <c r="B40" s="182" t="s">
        <v>599</v>
      </c>
      <c r="C40" s="560" t="s">
        <v>600</v>
      </c>
      <c r="D40" s="441">
        <f>D17+D18+D19+D25+D38+D39</f>
        <v>15888</v>
      </c>
      <c r="E40" s="441">
        <f>E17+E18+E19+E25+E38+E39</f>
        <v>0</v>
      </c>
      <c r="F40" s="441">
        <f t="shared" ref="F40:P40" si="13">F17+F18+F19+F25+F38+F39</f>
        <v>0</v>
      </c>
      <c r="G40" s="441">
        <f t="shared" si="13"/>
        <v>15888</v>
      </c>
      <c r="H40" s="441">
        <f t="shared" si="13"/>
        <v>0</v>
      </c>
      <c r="I40" s="441">
        <f t="shared" si="13"/>
        <v>0</v>
      </c>
      <c r="J40" s="441">
        <f t="shared" si="13"/>
        <v>15888</v>
      </c>
      <c r="K40" s="441">
        <f t="shared" si="13"/>
        <v>9</v>
      </c>
      <c r="L40" s="441">
        <f>L17+L18+L19+L25+L38+L39</f>
        <v>1</v>
      </c>
      <c r="M40" s="441">
        <f t="shared" si="13"/>
        <v>0</v>
      </c>
      <c r="N40" s="441">
        <f t="shared" si="13"/>
        <v>10</v>
      </c>
      <c r="O40" s="441">
        <f t="shared" si="13"/>
        <v>0</v>
      </c>
      <c r="P40" s="441">
        <f t="shared" si="13"/>
        <v>0</v>
      </c>
      <c r="Q40" s="441">
        <f>Q17+Q18+Q19+Q25+Q38+Q39</f>
        <v>10</v>
      </c>
      <c r="R40" s="441">
        <f>R17+R18+R19+R25+R38+R39</f>
        <v>15878</v>
      </c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s="459" customFormat="1" ht="10.199999999999999">
      <c r="A41" s="456"/>
      <c r="B41" s="456" t="s">
        <v>601</v>
      </c>
      <c r="C41" s="456"/>
      <c r="D41" s="457"/>
      <c r="E41" s="457"/>
      <c r="F41" s="457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</row>
    <row r="42" spans="1:28">
      <c r="A42" s="168"/>
      <c r="B42" s="168"/>
      <c r="C42" s="561"/>
      <c r="D42" s="295"/>
      <c r="E42" s="295"/>
      <c r="F42" s="295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657"/>
    </row>
    <row r="43" spans="1:28">
      <c r="A43" s="168"/>
      <c r="B43" s="449" t="str">
        <f>'справка №1-БАЛАНС'!A95</f>
        <v>Дата на съставяне: 21.01.2019</v>
      </c>
      <c r="C43" s="561"/>
      <c r="D43" s="295"/>
      <c r="E43" s="446" t="s">
        <v>894</v>
      </c>
      <c r="F43" s="13"/>
      <c r="G43" s="1"/>
      <c r="H43" s="1"/>
      <c r="I43" s="426" t="s">
        <v>891</v>
      </c>
      <c r="J43" s="228"/>
      <c r="K43" s="1"/>
      <c r="L43" s="1"/>
      <c r="M43" s="13"/>
      <c r="N43" s="426" t="s">
        <v>899</v>
      </c>
      <c r="O43" s="326"/>
      <c r="P43" s="168"/>
      <c r="Q43" s="168"/>
      <c r="R43" s="657"/>
    </row>
    <row r="44" spans="1:28">
      <c r="A44" s="168"/>
      <c r="B44" s="168"/>
      <c r="C44" s="561"/>
      <c r="D44" s="295"/>
      <c r="E44" s="166"/>
      <c r="F44" s="405" t="s">
        <v>895</v>
      </c>
      <c r="G44" s="1"/>
      <c r="H44" s="1"/>
      <c r="I44" s="426"/>
      <c r="J44" s="405" t="s">
        <v>892</v>
      </c>
      <c r="K44" s="1"/>
      <c r="L44" s="1"/>
      <c r="M44" s="167"/>
      <c r="N44" s="362"/>
      <c r="O44" s="405" t="s">
        <v>893</v>
      </c>
      <c r="P44" s="168"/>
      <c r="Q44" s="168"/>
      <c r="R44" s="657"/>
    </row>
    <row r="45" spans="1:28">
      <c r="A45" s="170"/>
      <c r="B45" s="170"/>
      <c r="C45" s="562"/>
      <c r="D45" s="172"/>
      <c r="E45" s="172"/>
      <c r="F45" s="172"/>
      <c r="G45" s="171"/>
      <c r="H45" s="171"/>
      <c r="I45" s="171"/>
      <c r="J45" s="446"/>
      <c r="K45" s="13"/>
      <c r="L45" s="1"/>
      <c r="M45" s="426"/>
      <c r="N45" s="228"/>
      <c r="O45" s="1"/>
      <c r="P45" s="426"/>
      <c r="Q45" s="326"/>
    </row>
    <row r="46" spans="1:28">
      <c r="A46" s="170"/>
      <c r="C46" s="563"/>
      <c r="D46" s="173"/>
      <c r="E46" s="173"/>
      <c r="F46" s="173"/>
      <c r="G46" s="170"/>
      <c r="H46" s="13"/>
      <c r="I46" s="174"/>
      <c r="J46" s="166"/>
      <c r="K46" s="405"/>
      <c r="L46" s="1"/>
      <c r="M46" s="426"/>
      <c r="N46" s="405"/>
      <c r="O46" s="1"/>
      <c r="P46" s="362"/>
      <c r="Q46" s="405"/>
    </row>
    <row r="47" spans="1:28">
      <c r="A47" s="168"/>
      <c r="B47" s="168"/>
      <c r="C47" s="561"/>
      <c r="D47" s="295"/>
      <c r="E47" s="295"/>
      <c r="F47" s="295"/>
      <c r="G47" s="168"/>
      <c r="H47" s="168"/>
      <c r="I47" s="168"/>
      <c r="J47" s="168"/>
      <c r="K47" s="168"/>
      <c r="L47" s="168"/>
      <c r="M47" s="168"/>
      <c r="N47" s="168"/>
      <c r="O47" s="168"/>
      <c r="P47" s="168"/>
    </row>
    <row r="48" spans="1:28">
      <c r="A48" s="168"/>
      <c r="B48" s="168"/>
      <c r="C48" s="561"/>
      <c r="D48" s="295"/>
      <c r="E48" s="295"/>
      <c r="F48" s="295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</row>
    <row r="49" spans="1:18">
      <c r="A49" s="168"/>
      <c r="B49" s="168"/>
      <c r="C49" s="561"/>
      <c r="D49" s="295"/>
      <c r="E49" s="295"/>
      <c r="F49" s="295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</row>
    <row r="50" spans="1:18">
      <c r="A50" s="168"/>
      <c r="B50" s="168"/>
      <c r="C50" s="561"/>
      <c r="D50" s="295"/>
      <c r="E50" s="295"/>
      <c r="F50" s="295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</row>
    <row r="51" spans="1:18">
      <c r="A51" s="168"/>
      <c r="B51" s="168"/>
      <c r="C51" s="561"/>
      <c r="D51" s="295"/>
      <c r="E51" s="295"/>
      <c r="F51" s="295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</row>
    <row r="52" spans="1:18">
      <c r="A52" s="168"/>
      <c r="B52" s="168"/>
      <c r="C52" s="561"/>
      <c r="D52" s="295"/>
      <c r="E52" s="295"/>
      <c r="F52" s="295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</row>
    <row r="53" spans="1:18">
      <c r="D53" s="294"/>
      <c r="E53" s="294"/>
      <c r="F53" s="294"/>
    </row>
    <row r="54" spans="1:18">
      <c r="D54" s="294"/>
      <c r="E54" s="294"/>
      <c r="F54" s="294"/>
    </row>
    <row r="55" spans="1:18">
      <c r="D55" s="294"/>
      <c r="E55" s="294"/>
      <c r="F55" s="294"/>
    </row>
    <row r="56" spans="1:18">
      <c r="D56" s="294"/>
      <c r="E56" s="294"/>
      <c r="F56" s="294"/>
    </row>
    <row r="57" spans="1:18">
      <c r="D57" s="294"/>
      <c r="E57" s="294"/>
      <c r="F57" s="294"/>
    </row>
    <row r="58" spans="1:18">
      <c r="D58" s="294"/>
      <c r="E58" s="294"/>
      <c r="F58" s="294"/>
    </row>
    <row r="59" spans="1:18">
      <c r="D59" s="294"/>
      <c r="E59" s="294"/>
      <c r="F59" s="294"/>
    </row>
    <row r="60" spans="1:18">
      <c r="D60" s="294"/>
      <c r="E60" s="294"/>
      <c r="F60" s="294"/>
    </row>
    <row r="61" spans="1:18">
      <c r="D61" s="294"/>
      <c r="E61" s="294"/>
      <c r="F61" s="294"/>
    </row>
    <row r="62" spans="1:18">
      <c r="D62" s="294"/>
      <c r="E62" s="294"/>
      <c r="F62" s="294"/>
    </row>
    <row r="63" spans="1:18">
      <c r="D63" s="294"/>
      <c r="E63" s="294"/>
      <c r="F63" s="294"/>
    </row>
    <row r="64" spans="1:18">
      <c r="D64" s="294"/>
      <c r="E64" s="294"/>
      <c r="F64" s="294"/>
    </row>
    <row r="65" spans="4:6">
      <c r="D65" s="294"/>
      <c r="E65" s="294"/>
      <c r="F65" s="294"/>
    </row>
    <row r="66" spans="4:6">
      <c r="D66" s="294"/>
      <c r="E66" s="294"/>
      <c r="F66" s="294"/>
    </row>
    <row r="67" spans="4:6">
      <c r="D67" s="294"/>
      <c r="E67" s="294"/>
      <c r="F67" s="294"/>
    </row>
    <row r="68" spans="4:6">
      <c r="D68" s="294"/>
      <c r="E68" s="294"/>
      <c r="F68" s="294"/>
    </row>
    <row r="69" spans="4:6">
      <c r="D69" s="294"/>
      <c r="E69" s="294"/>
      <c r="F69" s="294"/>
    </row>
    <row r="70" spans="4:6">
      <c r="E70" s="294"/>
      <c r="F70" s="294"/>
    </row>
    <row r="71" spans="4:6">
      <c r="E71" s="294"/>
      <c r="F71" s="294"/>
    </row>
    <row r="72" spans="4:6">
      <c r="E72" s="294"/>
      <c r="F72" s="294"/>
    </row>
    <row r="73" spans="4:6">
      <c r="E73" s="294"/>
      <c r="F73" s="294"/>
    </row>
    <row r="74" spans="4:6">
      <c r="E74" s="294"/>
      <c r="F74" s="294"/>
    </row>
    <row r="75" spans="4:6">
      <c r="E75" s="294"/>
      <c r="F75" s="294"/>
    </row>
    <row r="76" spans="4:6">
      <c r="E76" s="294"/>
      <c r="F76" s="294"/>
    </row>
    <row r="77" spans="4:6">
      <c r="E77" s="294"/>
      <c r="F77" s="294"/>
    </row>
    <row r="78" spans="4:6">
      <c r="E78" s="294"/>
      <c r="F78" s="294"/>
    </row>
    <row r="79" spans="4:6">
      <c r="E79" s="294"/>
      <c r="F79" s="294"/>
    </row>
    <row r="80" spans="4:6">
      <c r="E80" s="294"/>
      <c r="F80" s="294"/>
    </row>
    <row r="81" spans="5:6">
      <c r="E81" s="294"/>
      <c r="F81" s="294"/>
    </row>
    <row r="82" spans="5:6">
      <c r="E82" s="294"/>
      <c r="F82" s="294"/>
    </row>
    <row r="83" spans="5:6">
      <c r="E83" s="294"/>
      <c r="F83" s="294"/>
    </row>
    <row r="84" spans="5:6">
      <c r="E84" s="294"/>
      <c r="F84" s="294"/>
    </row>
    <row r="85" spans="5:6">
      <c r="E85" s="294"/>
      <c r="F85" s="294"/>
    </row>
    <row r="86" spans="5:6">
      <c r="E86" s="294"/>
      <c r="F86" s="294"/>
    </row>
    <row r="87" spans="5:6">
      <c r="E87" s="294"/>
      <c r="F87" s="294"/>
    </row>
    <row r="88" spans="5:6">
      <c r="E88" s="294"/>
      <c r="F88" s="294"/>
    </row>
    <row r="89" spans="5:6">
      <c r="E89" s="294"/>
      <c r="F89" s="294"/>
    </row>
    <row r="90" spans="5:6">
      <c r="E90" s="294"/>
      <c r="F90" s="294"/>
    </row>
    <row r="91" spans="5:6">
      <c r="E91" s="294"/>
      <c r="F91" s="294"/>
    </row>
    <row r="92" spans="5:6">
      <c r="E92" s="294"/>
      <c r="F92" s="294"/>
    </row>
    <row r="93" spans="5:6">
      <c r="E93" s="294"/>
      <c r="F93" s="294"/>
    </row>
    <row r="94" spans="5:6">
      <c r="E94" s="294"/>
      <c r="F94" s="294"/>
    </row>
    <row r="95" spans="5:6">
      <c r="E95" s="294"/>
      <c r="F95" s="294"/>
    </row>
    <row r="96" spans="5:6">
      <c r="E96" s="294"/>
      <c r="F96" s="294"/>
    </row>
    <row r="97" spans="5:6">
      <c r="E97" s="294"/>
      <c r="F97" s="294"/>
    </row>
    <row r="98" spans="5:6">
      <c r="E98" s="294"/>
      <c r="F98" s="294"/>
    </row>
    <row r="99" spans="5:6">
      <c r="E99" s="294"/>
      <c r="F99" s="294"/>
    </row>
    <row r="100" spans="5:6">
      <c r="E100" s="294"/>
      <c r="F100" s="294"/>
    </row>
    <row r="101" spans="5:6">
      <c r="E101" s="294"/>
      <c r="F101" s="294"/>
    </row>
    <row r="102" spans="5:6">
      <c r="E102" s="294"/>
      <c r="F102" s="294"/>
    </row>
    <row r="103" spans="5:6">
      <c r="E103" s="294"/>
      <c r="F103" s="294"/>
    </row>
    <row r="104" spans="5:6">
      <c r="E104" s="294"/>
      <c r="F104" s="294"/>
    </row>
    <row r="105" spans="5:6">
      <c r="E105" s="294"/>
      <c r="F105" s="294"/>
    </row>
    <row r="106" spans="5:6">
      <c r="E106" s="294"/>
      <c r="F106" s="294"/>
    </row>
    <row r="107" spans="5:6">
      <c r="E107" s="294"/>
      <c r="F107" s="294"/>
    </row>
    <row r="108" spans="5:6">
      <c r="E108" s="294"/>
      <c r="F108" s="294"/>
    </row>
    <row r="109" spans="5:6">
      <c r="E109" s="294"/>
      <c r="F109" s="294"/>
    </row>
    <row r="110" spans="5:6">
      <c r="E110" s="294"/>
      <c r="F110" s="294"/>
    </row>
    <row r="111" spans="5:6">
      <c r="E111" s="294"/>
      <c r="F111" s="294"/>
    </row>
    <row r="112" spans="5:6">
      <c r="E112" s="294"/>
      <c r="F112" s="294"/>
    </row>
    <row r="113" spans="5:6">
      <c r="E113" s="294"/>
      <c r="F113" s="294"/>
    </row>
    <row r="114" spans="5:6">
      <c r="E114" s="294"/>
      <c r="F114" s="294"/>
    </row>
    <row r="115" spans="5:6">
      <c r="E115" s="294"/>
      <c r="F115" s="294"/>
    </row>
    <row r="116" spans="5:6">
      <c r="E116" s="294"/>
      <c r="F116" s="294"/>
    </row>
    <row r="117" spans="5:6">
      <c r="E117" s="294"/>
      <c r="F117" s="294"/>
    </row>
    <row r="118" spans="5:6">
      <c r="E118" s="294"/>
      <c r="F118" s="294"/>
    </row>
    <row r="119" spans="5:6">
      <c r="E119" s="294"/>
      <c r="F119" s="294"/>
    </row>
    <row r="120" spans="5:6">
      <c r="E120" s="294"/>
      <c r="F120" s="294"/>
    </row>
    <row r="121" spans="5:6">
      <c r="E121" s="294"/>
      <c r="F121" s="294"/>
    </row>
    <row r="122" spans="5:6">
      <c r="E122" s="294"/>
      <c r="F122" s="294"/>
    </row>
    <row r="123" spans="5:6">
      <c r="E123" s="294"/>
      <c r="F123" s="294"/>
    </row>
    <row r="124" spans="5:6">
      <c r="E124" s="294"/>
      <c r="F124" s="294"/>
    </row>
    <row r="125" spans="5:6">
      <c r="E125" s="294"/>
      <c r="F125" s="294"/>
    </row>
    <row r="126" spans="5:6">
      <c r="E126" s="294"/>
      <c r="F126" s="294"/>
    </row>
    <row r="127" spans="5:6">
      <c r="E127" s="294"/>
      <c r="F127" s="294"/>
    </row>
    <row r="128" spans="5:6">
      <c r="E128" s="294"/>
      <c r="F128" s="294"/>
    </row>
    <row r="129" spans="5:6">
      <c r="E129" s="294"/>
      <c r="F129" s="294"/>
    </row>
    <row r="130" spans="5:6">
      <c r="E130" s="294"/>
      <c r="F130" s="294"/>
    </row>
    <row r="131" spans="5:6">
      <c r="E131" s="294"/>
      <c r="F131" s="294"/>
    </row>
    <row r="132" spans="5:6">
      <c r="E132" s="294"/>
      <c r="F132" s="294"/>
    </row>
    <row r="133" spans="5:6">
      <c r="E133" s="294"/>
      <c r="F133" s="294"/>
    </row>
    <row r="134" spans="5:6">
      <c r="E134" s="294"/>
      <c r="F134" s="294"/>
    </row>
    <row r="135" spans="5:6">
      <c r="E135" s="294"/>
      <c r="F135" s="294"/>
    </row>
    <row r="136" spans="5:6">
      <c r="E136" s="294"/>
      <c r="F136" s="294"/>
    </row>
    <row r="137" spans="5:6">
      <c r="E137" s="294"/>
      <c r="F137" s="294"/>
    </row>
    <row r="138" spans="5:6">
      <c r="E138" s="294"/>
      <c r="F138" s="294"/>
    </row>
    <row r="139" spans="5:6">
      <c r="E139" s="294"/>
      <c r="F139" s="294"/>
    </row>
    <row r="140" spans="5:6">
      <c r="E140" s="294"/>
      <c r="F140" s="294"/>
    </row>
    <row r="141" spans="5:6">
      <c r="E141" s="294"/>
      <c r="F141" s="294"/>
    </row>
    <row r="142" spans="5:6">
      <c r="E142" s="294"/>
      <c r="F142" s="294"/>
    </row>
    <row r="143" spans="5:6">
      <c r="E143" s="294"/>
      <c r="F143" s="294"/>
    </row>
    <row r="144" spans="5:6">
      <c r="E144" s="294"/>
      <c r="F144" s="294"/>
    </row>
    <row r="145" spans="5:6">
      <c r="E145" s="294"/>
      <c r="F145" s="294"/>
    </row>
    <row r="146" spans="5:6">
      <c r="E146" s="294"/>
      <c r="F146" s="294"/>
    </row>
    <row r="147" spans="5:6">
      <c r="E147" s="294"/>
      <c r="F147" s="294"/>
    </row>
    <row r="148" spans="5:6">
      <c r="E148" s="294"/>
      <c r="F148" s="294"/>
    </row>
    <row r="149" spans="5:6">
      <c r="E149" s="294"/>
      <c r="F149" s="294"/>
    </row>
    <row r="150" spans="5:6">
      <c r="E150" s="294"/>
      <c r="F150" s="294"/>
    </row>
    <row r="151" spans="5:6">
      <c r="E151" s="294"/>
      <c r="F151" s="294"/>
    </row>
    <row r="152" spans="5:6">
      <c r="E152" s="294"/>
      <c r="F152" s="294"/>
    </row>
    <row r="153" spans="5:6">
      <c r="E153" s="294"/>
      <c r="F153" s="294"/>
    </row>
    <row r="154" spans="5:6">
      <c r="E154" s="294"/>
      <c r="F154" s="294"/>
    </row>
    <row r="155" spans="5:6">
      <c r="E155" s="294"/>
      <c r="F155" s="294"/>
    </row>
    <row r="156" spans="5:6">
      <c r="E156" s="294"/>
      <c r="F156" s="294"/>
    </row>
    <row r="157" spans="5:6">
      <c r="E157" s="294"/>
      <c r="F157" s="294"/>
    </row>
    <row r="158" spans="5:6">
      <c r="E158" s="294"/>
      <c r="F158" s="294"/>
    </row>
    <row r="159" spans="5:6">
      <c r="E159" s="294"/>
      <c r="F159" s="294"/>
    </row>
    <row r="160" spans="5:6">
      <c r="E160" s="294"/>
      <c r="F160" s="294"/>
    </row>
    <row r="161" spans="5:6">
      <c r="E161" s="294"/>
      <c r="F161" s="294"/>
    </row>
    <row r="162" spans="5:6">
      <c r="E162" s="294"/>
      <c r="F162" s="294"/>
    </row>
    <row r="163" spans="5:6">
      <c r="E163" s="294"/>
      <c r="F163" s="294"/>
    </row>
    <row r="164" spans="5:6">
      <c r="E164" s="294"/>
      <c r="F164" s="294"/>
    </row>
    <row r="165" spans="5:6">
      <c r="E165" s="294"/>
      <c r="F165" s="294"/>
    </row>
    <row r="166" spans="5:6">
      <c r="E166" s="294"/>
      <c r="F166" s="294"/>
    </row>
    <row r="167" spans="5:6">
      <c r="E167" s="294"/>
      <c r="F167" s="294"/>
    </row>
    <row r="168" spans="5:6">
      <c r="E168" s="294"/>
      <c r="F168" s="294"/>
    </row>
    <row r="169" spans="5:6">
      <c r="E169" s="294"/>
      <c r="F169" s="294"/>
    </row>
    <row r="170" spans="5:6">
      <c r="E170" s="294"/>
      <c r="F170" s="294"/>
    </row>
    <row r="171" spans="5:6">
      <c r="E171" s="294"/>
      <c r="F171" s="294"/>
    </row>
    <row r="172" spans="5:6">
      <c r="E172" s="294"/>
      <c r="F172" s="294"/>
    </row>
    <row r="173" spans="5:6">
      <c r="E173" s="294"/>
      <c r="F173" s="294"/>
    </row>
    <row r="174" spans="5:6">
      <c r="E174" s="294"/>
      <c r="F174" s="294"/>
    </row>
    <row r="175" spans="5:6">
      <c r="E175" s="294"/>
      <c r="F175" s="294"/>
    </row>
    <row r="176" spans="5:6">
      <c r="E176" s="294"/>
      <c r="F176" s="294"/>
    </row>
    <row r="177" spans="5:6">
      <c r="E177" s="294"/>
      <c r="F177" s="294"/>
    </row>
    <row r="178" spans="5:6">
      <c r="E178" s="294"/>
      <c r="F178" s="294"/>
    </row>
    <row r="179" spans="5:6">
      <c r="E179" s="294"/>
      <c r="F179" s="294"/>
    </row>
    <row r="180" spans="5:6">
      <c r="E180" s="294"/>
      <c r="F180" s="294"/>
    </row>
    <row r="181" spans="5:6">
      <c r="E181" s="294"/>
      <c r="F181" s="294"/>
    </row>
    <row r="182" spans="5:6">
      <c r="E182" s="294"/>
      <c r="F182" s="294"/>
    </row>
    <row r="183" spans="5:6">
      <c r="E183" s="294"/>
      <c r="F183" s="294"/>
    </row>
    <row r="184" spans="5:6">
      <c r="E184" s="294"/>
      <c r="F184" s="294"/>
    </row>
    <row r="185" spans="5:6">
      <c r="E185" s="294"/>
      <c r="F185" s="294"/>
    </row>
    <row r="186" spans="5:6">
      <c r="E186" s="294"/>
      <c r="F186" s="294"/>
    </row>
    <row r="187" spans="5:6">
      <c r="E187" s="294"/>
      <c r="F187" s="294"/>
    </row>
    <row r="188" spans="5:6">
      <c r="E188" s="294"/>
      <c r="F188" s="294"/>
    </row>
    <row r="189" spans="5:6">
      <c r="E189" s="294"/>
      <c r="F189" s="294"/>
    </row>
    <row r="190" spans="5:6">
      <c r="E190" s="294"/>
      <c r="F190" s="294"/>
    </row>
    <row r="191" spans="5:6">
      <c r="E191" s="294"/>
      <c r="F191" s="294"/>
    </row>
    <row r="192" spans="5:6">
      <c r="E192" s="294"/>
      <c r="F192" s="294"/>
    </row>
    <row r="193" spans="5:6">
      <c r="E193" s="294"/>
      <c r="F193" s="294"/>
    </row>
    <row r="194" spans="5:6">
      <c r="E194" s="294"/>
      <c r="F194" s="294"/>
    </row>
    <row r="195" spans="5:6">
      <c r="E195" s="294"/>
      <c r="F195" s="294"/>
    </row>
    <row r="196" spans="5:6">
      <c r="E196" s="294"/>
      <c r="F196" s="294"/>
    </row>
    <row r="197" spans="5:6">
      <c r="E197" s="294"/>
      <c r="F197" s="294"/>
    </row>
    <row r="198" spans="5:6">
      <c r="E198" s="294"/>
      <c r="F198" s="294"/>
    </row>
    <row r="199" spans="5:6">
      <c r="E199" s="294"/>
      <c r="F199" s="294"/>
    </row>
    <row r="200" spans="5:6">
      <c r="E200" s="294"/>
      <c r="F200" s="294"/>
    </row>
    <row r="201" spans="5:6">
      <c r="E201" s="294"/>
      <c r="F201" s="294"/>
    </row>
    <row r="202" spans="5:6">
      <c r="E202" s="294"/>
      <c r="F202" s="294"/>
    </row>
    <row r="203" spans="5:6">
      <c r="E203" s="294"/>
      <c r="F203" s="294"/>
    </row>
    <row r="204" spans="5:6">
      <c r="E204" s="294"/>
      <c r="F204" s="294"/>
    </row>
    <row r="205" spans="5:6">
      <c r="E205" s="294"/>
      <c r="F205" s="294"/>
    </row>
    <row r="206" spans="5:6">
      <c r="E206" s="294"/>
      <c r="F206" s="294"/>
    </row>
    <row r="207" spans="5:6">
      <c r="E207" s="294"/>
      <c r="F207" s="294"/>
    </row>
    <row r="208" spans="5:6">
      <c r="E208" s="294"/>
      <c r="F208" s="294"/>
    </row>
    <row r="209" spans="5:6">
      <c r="E209" s="294"/>
      <c r="F209" s="294"/>
    </row>
    <row r="210" spans="5:6">
      <c r="E210" s="294"/>
      <c r="F210" s="294"/>
    </row>
    <row r="211" spans="5:6">
      <c r="E211" s="294"/>
      <c r="F211" s="294"/>
    </row>
    <row r="212" spans="5:6">
      <c r="E212" s="294"/>
      <c r="F212" s="294"/>
    </row>
    <row r="213" spans="5:6">
      <c r="E213" s="294"/>
      <c r="F213" s="294"/>
    </row>
    <row r="214" spans="5:6">
      <c r="E214" s="294"/>
      <c r="F214" s="294"/>
    </row>
    <row r="215" spans="5:6">
      <c r="E215" s="294"/>
      <c r="F215" s="294"/>
    </row>
    <row r="216" spans="5:6">
      <c r="E216" s="294"/>
      <c r="F216" s="294"/>
    </row>
    <row r="217" spans="5:6">
      <c r="E217" s="294"/>
      <c r="F217" s="294"/>
    </row>
    <row r="218" spans="5:6">
      <c r="E218" s="294"/>
      <c r="F218" s="294"/>
    </row>
    <row r="219" spans="5:6">
      <c r="E219" s="294"/>
      <c r="F219" s="294"/>
    </row>
    <row r="220" spans="5:6">
      <c r="E220" s="294"/>
      <c r="F220" s="294"/>
    </row>
    <row r="221" spans="5:6">
      <c r="E221" s="294"/>
      <c r="F221" s="294"/>
    </row>
    <row r="222" spans="5:6">
      <c r="E222" s="294"/>
      <c r="F222" s="294"/>
    </row>
    <row r="223" spans="5:6">
      <c r="E223" s="294"/>
      <c r="F223" s="294"/>
    </row>
    <row r="224" spans="5:6">
      <c r="E224" s="294"/>
      <c r="F224" s="294"/>
    </row>
    <row r="225" spans="5:6">
      <c r="E225" s="294"/>
      <c r="F225" s="294"/>
    </row>
    <row r="226" spans="5:6">
      <c r="E226" s="294"/>
      <c r="F226" s="294"/>
    </row>
    <row r="227" spans="5:6">
      <c r="E227" s="294"/>
      <c r="F227" s="294"/>
    </row>
    <row r="228" spans="5:6">
      <c r="E228" s="294"/>
      <c r="F228" s="294"/>
    </row>
    <row r="229" spans="5:6">
      <c r="E229" s="294"/>
      <c r="F229" s="294"/>
    </row>
    <row r="230" spans="5:6">
      <c r="E230" s="294"/>
      <c r="F230" s="294"/>
    </row>
    <row r="231" spans="5:6">
      <c r="E231" s="294"/>
      <c r="F231" s="294"/>
    </row>
    <row r="232" spans="5:6">
      <c r="E232" s="294"/>
      <c r="F232" s="294"/>
    </row>
    <row r="233" spans="5:6">
      <c r="E233" s="294"/>
      <c r="F233" s="294"/>
    </row>
    <row r="234" spans="5:6">
      <c r="E234" s="294"/>
      <c r="F234" s="294"/>
    </row>
  </sheetData>
  <mergeCells count="10">
    <mergeCell ref="Q5:Q6"/>
    <mergeCell ref="R5:R6"/>
    <mergeCell ref="A2:B2"/>
    <mergeCell ref="C2:H2"/>
    <mergeCell ref="A3:B3"/>
    <mergeCell ref="C3:E3"/>
    <mergeCell ref="M3:N3"/>
    <mergeCell ref="J5:J6"/>
    <mergeCell ref="A5:B6"/>
    <mergeCell ref="C5:C6"/>
  </mergeCells>
  <phoneticPr fontId="18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O9:P16 K9:M16 H9:I16 D9:F16 O39:P39 K39:M39 H39:I39 D39:F39 O33:P37 K33:M37 H33:I37 D33:F37 O28:P31 K28:M31 H28:I31 D28:F31 O21:P24 K21:M24 H21:I24 D21:F24 O18:P19 K18:M19 H18:I19" xr:uid="{00000000-0002-0000-0400-000000000000}">
      <formula1>0</formula1>
      <formula2>9999999999999990</formula2>
    </dataValidation>
  </dataValidations>
  <pageMargins left="0.3" right="0.19" top="0.37" bottom="0.51181102362204722" header="0.17" footer="0.51181102362204722"/>
  <pageSetup paperSize="9" scale="67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A115"/>
  <sheetViews>
    <sheetView topLeftCell="A103" workbookViewId="0">
      <selection activeCell="AB134" sqref="AB134"/>
    </sheetView>
  </sheetViews>
  <sheetFormatPr defaultColWidth="10.6640625" defaultRowHeight="12"/>
  <cols>
    <col min="1" max="1" width="39.109375" style="19" customWidth="1"/>
    <col min="2" max="2" width="10.44140625" style="60" customWidth="1"/>
    <col min="3" max="3" width="19.88671875" style="19" bestFit="1" customWidth="1"/>
    <col min="4" max="4" width="18.5546875" style="19" bestFit="1" customWidth="1"/>
    <col min="5" max="5" width="14.5546875" style="19" customWidth="1"/>
    <col min="6" max="6" width="16" style="19" customWidth="1"/>
    <col min="7" max="26" width="10.6640625" style="19" hidden="1" customWidth="1"/>
    <col min="27" max="16384" width="10.6640625" style="19"/>
  </cols>
  <sheetData>
    <row r="1" spans="1:15" ht="24" customHeight="1">
      <c r="A1" s="694" t="s">
        <v>602</v>
      </c>
      <c r="B1" s="694"/>
      <c r="C1" s="694"/>
      <c r="D1" s="694"/>
      <c r="E1" s="694"/>
      <c r="F1" s="89"/>
    </row>
    <row r="2" spans="1:15">
      <c r="A2" s="262"/>
      <c r="B2" s="263"/>
      <c r="C2" s="264"/>
      <c r="D2" s="65"/>
      <c r="E2" s="289"/>
      <c r="F2" s="57"/>
    </row>
    <row r="3" spans="1:15" ht="13.5" customHeight="1">
      <c r="A3" s="265" t="s">
        <v>378</v>
      </c>
      <c r="B3" s="698" t="str">
        <f>'справка №1-БАЛАНС'!E2</f>
        <v>"Индустриален капитал-холдинг" АД</v>
      </c>
      <c r="C3" s="699"/>
      <c r="D3" s="290" t="s">
        <v>1</v>
      </c>
      <c r="E3" s="542">
        <f>'справка №1-БАЛАНС'!H2</f>
        <v>121619055</v>
      </c>
      <c r="F3" s="287"/>
      <c r="G3" s="20"/>
      <c r="H3" s="20"/>
      <c r="I3" s="20"/>
      <c r="J3" s="20"/>
      <c r="K3" s="20"/>
      <c r="L3" s="20"/>
      <c r="M3" s="20"/>
      <c r="N3" s="20"/>
      <c r="O3" s="20"/>
    </row>
    <row r="4" spans="1:15" ht="13.8">
      <c r="A4" s="266" t="s">
        <v>3</v>
      </c>
      <c r="B4" s="695" t="str">
        <f>'справка №1-БАЛАНС'!E4</f>
        <v>01.01.2018-31.12.2018</v>
      </c>
      <c r="C4" s="696"/>
      <c r="D4" s="291" t="s">
        <v>2</v>
      </c>
      <c r="E4" s="543">
        <f>'справка №1-БАЛАНС'!H3</f>
        <v>61</v>
      </c>
      <c r="F4" s="220"/>
      <c r="G4" s="91"/>
      <c r="H4" s="91"/>
      <c r="I4" s="91"/>
      <c r="J4" s="91"/>
      <c r="K4" s="91"/>
      <c r="L4" s="91"/>
      <c r="M4" s="91"/>
      <c r="N4" s="91"/>
      <c r="O4" s="91"/>
    </row>
    <row r="5" spans="1:15" ht="12.75" customHeight="1">
      <c r="A5" s="267" t="s">
        <v>603</v>
      </c>
      <c r="B5" s="268"/>
      <c r="C5" s="269"/>
      <c r="D5" s="65"/>
      <c r="E5" s="270" t="s">
        <v>604</v>
      </c>
    </row>
    <row r="6" spans="1:15" s="58" customFormat="1" ht="11.4">
      <c r="A6" s="194" t="s">
        <v>458</v>
      </c>
      <c r="B6" s="195" t="s">
        <v>6</v>
      </c>
      <c r="C6" s="196" t="s">
        <v>605</v>
      </c>
      <c r="D6" s="90" t="s">
        <v>606</v>
      </c>
      <c r="E6" s="90"/>
      <c r="F6" s="77"/>
      <c r="G6" s="78"/>
      <c r="H6" s="78"/>
      <c r="I6" s="78"/>
      <c r="J6" s="78"/>
      <c r="K6" s="78"/>
      <c r="L6" s="78"/>
      <c r="M6" s="78"/>
      <c r="N6" s="78"/>
    </row>
    <row r="7" spans="1:15" s="58" customFormat="1" ht="11.4">
      <c r="A7" s="194"/>
      <c r="B7" s="197"/>
      <c r="C7" s="196"/>
      <c r="D7" s="73" t="s">
        <v>607</v>
      </c>
      <c r="E7" s="75" t="s">
        <v>608</v>
      </c>
      <c r="F7" s="77"/>
      <c r="G7" s="78"/>
      <c r="H7" s="78"/>
      <c r="I7" s="78"/>
      <c r="J7" s="78"/>
      <c r="K7" s="78"/>
      <c r="L7" s="78"/>
      <c r="M7" s="78"/>
      <c r="N7" s="78"/>
      <c r="O7" s="78"/>
    </row>
    <row r="8" spans="1:15" s="459" customFormat="1" ht="10.199999999999999">
      <c r="A8" s="570" t="s">
        <v>11</v>
      </c>
      <c r="B8" s="571" t="s">
        <v>12</v>
      </c>
      <c r="C8" s="570">
        <v>1</v>
      </c>
      <c r="D8" s="570">
        <v>2</v>
      </c>
      <c r="E8" s="570">
        <v>3</v>
      </c>
      <c r="F8" s="572"/>
      <c r="G8" s="573"/>
      <c r="H8" s="573"/>
      <c r="I8" s="573"/>
      <c r="J8" s="573"/>
      <c r="K8" s="573"/>
      <c r="L8" s="573"/>
      <c r="M8" s="573"/>
      <c r="N8" s="573"/>
      <c r="O8" s="573"/>
    </row>
    <row r="9" spans="1:15">
      <c r="A9" s="198" t="s">
        <v>609</v>
      </c>
      <c r="B9" s="199" t="s">
        <v>610</v>
      </c>
      <c r="C9" s="66"/>
      <c r="D9" s="66"/>
      <c r="E9" s="66">
        <f>C9-D9</f>
        <v>0</v>
      </c>
      <c r="F9" s="64"/>
    </row>
    <row r="10" spans="1:15">
      <c r="A10" s="198" t="s">
        <v>611</v>
      </c>
      <c r="B10" s="200"/>
      <c r="C10" s="62"/>
      <c r="D10" s="62"/>
      <c r="E10" s="62"/>
      <c r="F10" s="64"/>
    </row>
    <row r="11" spans="1:15">
      <c r="A11" s="201" t="s">
        <v>612</v>
      </c>
      <c r="B11" s="202" t="s">
        <v>613</v>
      </c>
      <c r="C11" s="76">
        <f>SUM(C12:C14)</f>
        <v>300</v>
      </c>
      <c r="D11" s="76">
        <f>SUM(D12:D14)</f>
        <v>0</v>
      </c>
      <c r="E11" s="76">
        <f>SUM(E12:E14)</f>
        <v>300</v>
      </c>
      <c r="F11" s="64"/>
      <c r="G11" s="65"/>
      <c r="H11" s="65"/>
      <c r="I11" s="65"/>
      <c r="J11" s="65"/>
      <c r="K11" s="65"/>
      <c r="L11" s="65"/>
      <c r="M11" s="65"/>
      <c r="N11" s="65"/>
      <c r="O11" s="65"/>
    </row>
    <row r="12" spans="1:15">
      <c r="A12" s="201" t="s">
        <v>614</v>
      </c>
      <c r="B12" s="202" t="s">
        <v>615</v>
      </c>
      <c r="C12" s="66">
        <f>'справка №1-БАЛАНС'!C46</f>
        <v>300</v>
      </c>
      <c r="D12" s="66"/>
      <c r="E12" s="66">
        <f>C12-D12</f>
        <v>300</v>
      </c>
      <c r="F12" s="64"/>
    </row>
    <row r="13" spans="1:15">
      <c r="A13" s="201" t="s">
        <v>616</v>
      </c>
      <c r="B13" s="202" t="s">
        <v>617</v>
      </c>
      <c r="C13" s="66"/>
      <c r="D13" s="66"/>
      <c r="E13" s="66">
        <f t="shared" ref="E13:E42" si="0">C13-D13</f>
        <v>0</v>
      </c>
      <c r="F13" s="64"/>
    </row>
    <row r="14" spans="1:15">
      <c r="A14" s="201" t="s">
        <v>618</v>
      </c>
      <c r="B14" s="202" t="s">
        <v>619</v>
      </c>
      <c r="C14" s="66"/>
      <c r="D14" s="66"/>
      <c r="E14" s="66">
        <f t="shared" si="0"/>
        <v>0</v>
      </c>
      <c r="F14" s="64"/>
    </row>
    <row r="15" spans="1:15">
      <c r="A15" s="201" t="s">
        <v>620</v>
      </c>
      <c r="B15" s="202" t="s">
        <v>621</v>
      </c>
      <c r="C15" s="66"/>
      <c r="D15" s="66"/>
      <c r="E15" s="66">
        <f>C15-D15</f>
        <v>0</v>
      </c>
      <c r="F15" s="64"/>
    </row>
    <row r="16" spans="1:15">
      <c r="A16" s="201" t="s">
        <v>622</v>
      </c>
      <c r="B16" s="202" t="s">
        <v>623</v>
      </c>
      <c r="C16" s="76">
        <f>+C17+C18</f>
        <v>0</v>
      </c>
      <c r="D16" s="76">
        <f>+D17+D18</f>
        <v>0</v>
      </c>
      <c r="E16" s="76">
        <f t="shared" si="0"/>
        <v>0</v>
      </c>
      <c r="F16" s="64"/>
      <c r="G16" s="65"/>
      <c r="H16" s="65"/>
      <c r="I16" s="65"/>
      <c r="J16" s="65"/>
      <c r="K16" s="65"/>
      <c r="L16" s="65"/>
      <c r="M16" s="65"/>
      <c r="N16" s="65"/>
      <c r="O16" s="65"/>
    </row>
    <row r="17" spans="1:15">
      <c r="A17" s="201" t="s">
        <v>624</v>
      </c>
      <c r="B17" s="202" t="s">
        <v>625</v>
      </c>
      <c r="C17" s="66">
        <f>'справка №1-БАЛАНС'!C48</f>
        <v>0</v>
      </c>
      <c r="D17" s="66"/>
      <c r="E17" s="66">
        <f t="shared" si="0"/>
        <v>0</v>
      </c>
      <c r="F17" s="64"/>
    </row>
    <row r="18" spans="1:15">
      <c r="A18" s="201" t="s">
        <v>618</v>
      </c>
      <c r="B18" s="202" t="s">
        <v>626</v>
      </c>
      <c r="C18" s="66"/>
      <c r="D18" s="66"/>
      <c r="E18" s="66">
        <f t="shared" si="0"/>
        <v>0</v>
      </c>
      <c r="F18" s="64"/>
    </row>
    <row r="19" spans="1:15">
      <c r="A19" s="477" t="s">
        <v>627</v>
      </c>
      <c r="B19" s="200" t="s">
        <v>628</v>
      </c>
      <c r="C19" s="478">
        <f>C11+C15+C16</f>
        <v>300</v>
      </c>
      <c r="D19" s="478">
        <f>D11+D15+D16</f>
        <v>0</v>
      </c>
      <c r="E19" s="478">
        <f>E11+E15+E16</f>
        <v>300</v>
      </c>
      <c r="F19" s="64"/>
      <c r="G19" s="65"/>
      <c r="H19" s="65"/>
      <c r="I19" s="65"/>
      <c r="J19" s="65"/>
      <c r="K19" s="65"/>
      <c r="L19" s="65"/>
      <c r="M19" s="65"/>
      <c r="N19" s="65"/>
      <c r="O19" s="65"/>
    </row>
    <row r="20" spans="1:15">
      <c r="A20" s="198" t="s">
        <v>629</v>
      </c>
      <c r="B20" s="200"/>
      <c r="C20" s="76"/>
      <c r="D20" s="62"/>
      <c r="E20" s="62">
        <f t="shared" si="0"/>
        <v>0</v>
      </c>
      <c r="F20" s="64"/>
    </row>
    <row r="21" spans="1:15">
      <c r="A21" s="201" t="s">
        <v>630</v>
      </c>
      <c r="B21" s="199" t="s">
        <v>631</v>
      </c>
      <c r="C21" s="66">
        <f>'справка №1-БАЛАНС'!C53</f>
        <v>39</v>
      </c>
      <c r="D21" s="66"/>
      <c r="E21" s="66">
        <f t="shared" si="0"/>
        <v>39</v>
      </c>
      <c r="F21" s="64"/>
    </row>
    <row r="22" spans="1:15">
      <c r="A22" s="201"/>
      <c r="B22" s="200"/>
      <c r="C22" s="76"/>
      <c r="D22" s="62"/>
      <c r="E22" s="62"/>
      <c r="F22" s="64"/>
    </row>
    <row r="23" spans="1:15">
      <c r="A23" s="198" t="s">
        <v>632</v>
      </c>
      <c r="B23" s="204"/>
      <c r="C23" s="76"/>
      <c r="D23" s="62"/>
      <c r="E23" s="62"/>
      <c r="F23" s="64"/>
    </row>
    <row r="24" spans="1:15">
      <c r="A24" s="201" t="s">
        <v>633</v>
      </c>
      <c r="B24" s="202" t="s">
        <v>634</v>
      </c>
      <c r="C24" s="76">
        <f>SUM(C25:C27)</f>
        <v>256</v>
      </c>
      <c r="D24" s="76">
        <f>SUM(D25:D27)</f>
        <v>256</v>
      </c>
      <c r="E24" s="76">
        <f>SUM(E25:E27)</f>
        <v>0</v>
      </c>
      <c r="F24" s="64"/>
      <c r="G24" s="65"/>
      <c r="H24" s="65"/>
      <c r="I24" s="65"/>
      <c r="J24" s="65"/>
      <c r="K24" s="65"/>
      <c r="L24" s="65"/>
      <c r="M24" s="65"/>
      <c r="N24" s="65"/>
      <c r="O24" s="65"/>
    </row>
    <row r="25" spans="1:15">
      <c r="A25" s="201" t="s">
        <v>635</v>
      </c>
      <c r="B25" s="202" t="s">
        <v>636</v>
      </c>
      <c r="C25" s="66">
        <v>0</v>
      </c>
      <c r="D25" s="66">
        <f>C25</f>
        <v>0</v>
      </c>
      <c r="E25" s="66">
        <v>0</v>
      </c>
      <c r="F25" s="64"/>
    </row>
    <row r="26" spans="1:15">
      <c r="A26" s="201" t="s">
        <v>637</v>
      </c>
      <c r="B26" s="202" t="s">
        <v>638</v>
      </c>
      <c r="C26" s="66"/>
      <c r="D26" s="66"/>
      <c r="E26" s="66">
        <f>C26-D26</f>
        <v>0</v>
      </c>
      <c r="F26" s="64"/>
    </row>
    <row r="27" spans="1:15">
      <c r="A27" s="201" t="s">
        <v>639</v>
      </c>
      <c r="B27" s="202" t="s">
        <v>640</v>
      </c>
      <c r="C27" s="66">
        <f>'справка №1-БАЛАНС'!C66</f>
        <v>256</v>
      </c>
      <c r="D27" s="66">
        <f>C27</f>
        <v>256</v>
      </c>
      <c r="E27" s="66">
        <f>C27-D27</f>
        <v>0</v>
      </c>
      <c r="F27" s="64"/>
    </row>
    <row r="28" spans="1:15">
      <c r="A28" s="201" t="s">
        <v>641</v>
      </c>
      <c r="B28" s="202" t="s">
        <v>642</v>
      </c>
      <c r="C28" s="66">
        <f>'справка №1-БАЛАНС'!C67</f>
        <v>0</v>
      </c>
      <c r="D28" s="66"/>
      <c r="E28" s="66">
        <f t="shared" si="0"/>
        <v>0</v>
      </c>
      <c r="F28" s="64"/>
    </row>
    <row r="29" spans="1:15">
      <c r="A29" s="201" t="s">
        <v>643</v>
      </c>
      <c r="B29" s="202" t="s">
        <v>644</v>
      </c>
      <c r="C29" s="66">
        <f>'справка №1-БАЛАНС'!C68</f>
        <v>0</v>
      </c>
      <c r="D29" s="66"/>
      <c r="E29" s="66">
        <f t="shared" si="0"/>
        <v>0</v>
      </c>
      <c r="F29" s="64"/>
    </row>
    <row r="30" spans="1:15">
      <c r="A30" s="201" t="s">
        <v>645</v>
      </c>
      <c r="B30" s="202" t="s">
        <v>646</v>
      </c>
      <c r="C30" s="66">
        <f>'справка №1-БАЛАНС'!C69</f>
        <v>0</v>
      </c>
      <c r="D30" s="66"/>
      <c r="E30" s="66">
        <f t="shared" si="0"/>
        <v>0</v>
      </c>
      <c r="F30" s="64"/>
    </row>
    <row r="31" spans="1:15">
      <c r="A31" s="201" t="s">
        <v>647</v>
      </c>
      <c r="B31" s="202" t="s">
        <v>648</v>
      </c>
      <c r="C31" s="66">
        <f>'справка №1-БАЛАНС'!C70</f>
        <v>0</v>
      </c>
      <c r="D31" s="66">
        <f>C31</f>
        <v>0</v>
      </c>
      <c r="E31" s="66">
        <f t="shared" si="0"/>
        <v>0</v>
      </c>
      <c r="F31" s="64"/>
    </row>
    <row r="32" spans="1:15">
      <c r="A32" s="201" t="s">
        <v>649</v>
      </c>
      <c r="B32" s="202" t="s">
        <v>650</v>
      </c>
      <c r="C32" s="66"/>
      <c r="D32" s="66"/>
      <c r="E32" s="66">
        <f t="shared" si="0"/>
        <v>0</v>
      </c>
      <c r="F32" s="64"/>
    </row>
    <row r="33" spans="1:27">
      <c r="A33" s="201" t="s">
        <v>651</v>
      </c>
      <c r="B33" s="202" t="s">
        <v>652</v>
      </c>
      <c r="C33" s="76">
        <f>SUM(C34:C37)</f>
        <v>0</v>
      </c>
      <c r="D33" s="76">
        <f>SUM(D34:D37)</f>
        <v>0</v>
      </c>
      <c r="E33" s="76">
        <f>SUM(E34:E37)</f>
        <v>0</v>
      </c>
      <c r="F33" s="64"/>
      <c r="G33" s="65"/>
      <c r="H33" s="65"/>
      <c r="I33" s="65"/>
      <c r="J33" s="65"/>
      <c r="K33" s="65"/>
      <c r="L33" s="65"/>
      <c r="M33" s="65"/>
      <c r="N33" s="65"/>
      <c r="O33" s="65"/>
    </row>
    <row r="34" spans="1:27">
      <c r="A34" s="201" t="s">
        <v>653</v>
      </c>
      <c r="B34" s="202" t="s">
        <v>654</v>
      </c>
      <c r="C34" s="66"/>
      <c r="D34" s="66"/>
      <c r="E34" s="66">
        <f t="shared" si="0"/>
        <v>0</v>
      </c>
      <c r="F34" s="64"/>
    </row>
    <row r="35" spans="1:27">
      <c r="A35" s="201" t="s">
        <v>655</v>
      </c>
      <c r="B35" s="202" t="s">
        <v>656</v>
      </c>
      <c r="C35" s="66"/>
      <c r="D35" s="66"/>
      <c r="E35" s="66">
        <f t="shared" si="0"/>
        <v>0</v>
      </c>
      <c r="F35" s="64"/>
    </row>
    <row r="36" spans="1:27">
      <c r="A36" s="201" t="s">
        <v>657</v>
      </c>
      <c r="B36" s="202" t="s">
        <v>658</v>
      </c>
      <c r="C36" s="66"/>
      <c r="D36" s="66"/>
      <c r="E36" s="66">
        <f t="shared" si="0"/>
        <v>0</v>
      </c>
      <c r="F36" s="64"/>
    </row>
    <row r="37" spans="1:27">
      <c r="A37" s="201" t="s">
        <v>659</v>
      </c>
      <c r="B37" s="202" t="s">
        <v>660</v>
      </c>
      <c r="C37" s="66"/>
      <c r="D37" s="66"/>
      <c r="E37" s="66">
        <f t="shared" si="0"/>
        <v>0</v>
      </c>
      <c r="F37" s="64"/>
    </row>
    <row r="38" spans="1:27">
      <c r="A38" s="201" t="s">
        <v>661</v>
      </c>
      <c r="B38" s="202" t="s">
        <v>662</v>
      </c>
      <c r="C38" s="76">
        <f>SUM(C39:C42)</f>
        <v>51</v>
      </c>
      <c r="D38" s="76">
        <f>SUM(D39:D42)</f>
        <v>51</v>
      </c>
      <c r="E38" s="63">
        <f>SUM(E39:E42)</f>
        <v>0</v>
      </c>
      <c r="F38" s="64"/>
      <c r="G38" s="65"/>
      <c r="H38" s="65"/>
      <c r="I38" s="65"/>
      <c r="J38" s="65"/>
      <c r="K38" s="65"/>
      <c r="L38" s="65"/>
      <c r="M38" s="65"/>
      <c r="N38" s="65"/>
      <c r="O38" s="65"/>
    </row>
    <row r="39" spans="1:27">
      <c r="A39" s="201" t="s">
        <v>663</v>
      </c>
      <c r="B39" s="202" t="s">
        <v>664</v>
      </c>
      <c r="C39" s="66"/>
      <c r="D39" s="66"/>
      <c r="E39" s="66">
        <f t="shared" si="0"/>
        <v>0</v>
      </c>
      <c r="F39" s="64"/>
    </row>
    <row r="40" spans="1:27">
      <c r="A40" s="201" t="s">
        <v>665</v>
      </c>
      <c r="B40" s="202" t="s">
        <v>666</v>
      </c>
      <c r="C40" s="66"/>
      <c r="D40" s="66"/>
      <c r="E40" s="66">
        <f t="shared" si="0"/>
        <v>0</v>
      </c>
      <c r="F40" s="64"/>
    </row>
    <row r="41" spans="1:27">
      <c r="A41" s="201" t="s">
        <v>667</v>
      </c>
      <c r="B41" s="202" t="s">
        <v>668</v>
      </c>
      <c r="C41" s="66"/>
      <c r="D41" s="66"/>
      <c r="E41" s="66">
        <f t="shared" si="0"/>
        <v>0</v>
      </c>
      <c r="F41" s="64"/>
    </row>
    <row r="42" spans="1:27">
      <c r="A42" s="201" t="s">
        <v>669</v>
      </c>
      <c r="B42" s="202" t="s">
        <v>670</v>
      </c>
      <c r="C42" s="66">
        <f>'справка №1-БАЛАНС'!C73</f>
        <v>51</v>
      </c>
      <c r="D42" s="66">
        <f>'справка №1-БАЛАНС'!C73</f>
        <v>51</v>
      </c>
      <c r="E42" s="66">
        <f t="shared" si="0"/>
        <v>0</v>
      </c>
      <c r="F42" s="64"/>
    </row>
    <row r="43" spans="1:27">
      <c r="A43" s="477" t="s">
        <v>671</v>
      </c>
      <c r="B43" s="200" t="s">
        <v>672</v>
      </c>
      <c r="C43" s="478">
        <f>C24+C28+C29+C31+C30+C32+C33+C38</f>
        <v>307</v>
      </c>
      <c r="D43" s="478">
        <f>D24+D28+D29+D31+D30+D32+D33+D38</f>
        <v>307</v>
      </c>
      <c r="E43" s="478">
        <f>E24+E28+E29+E31+E30+E32+E33+E38</f>
        <v>0</v>
      </c>
      <c r="F43" s="64"/>
      <c r="G43" s="65"/>
      <c r="H43" s="65"/>
      <c r="I43" s="65"/>
      <c r="J43" s="65"/>
      <c r="K43" s="65"/>
      <c r="L43" s="65"/>
      <c r="M43" s="65"/>
      <c r="N43" s="65"/>
      <c r="O43" s="65"/>
    </row>
    <row r="44" spans="1:27">
      <c r="A44" s="198" t="s">
        <v>673</v>
      </c>
      <c r="B44" s="200" t="s">
        <v>674</v>
      </c>
      <c r="C44" s="478">
        <f>C43+C21+C19+C9</f>
        <v>646</v>
      </c>
      <c r="D44" s="478">
        <f>D43+D21+D19+D9</f>
        <v>307</v>
      </c>
      <c r="E44" s="478">
        <f>E43+E21+E19+E9</f>
        <v>339</v>
      </c>
      <c r="F44" s="64"/>
      <c r="G44" s="65"/>
      <c r="H44" s="65"/>
      <c r="I44" s="65"/>
      <c r="J44" s="65"/>
      <c r="K44" s="65"/>
      <c r="L44" s="65"/>
      <c r="M44" s="65"/>
      <c r="N44" s="65"/>
      <c r="O44" s="65"/>
    </row>
    <row r="45" spans="1:27">
      <c r="A45" s="205"/>
      <c r="B45" s="206"/>
      <c r="C45" s="207"/>
      <c r="D45" s="207"/>
      <c r="E45" s="207"/>
      <c r="F45" s="64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</row>
    <row r="46" spans="1:27">
      <c r="A46" s="205"/>
      <c r="B46" s="206"/>
      <c r="C46" s="207"/>
      <c r="D46" s="207"/>
      <c r="E46" s="207"/>
      <c r="F46" s="64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</row>
    <row r="47" spans="1:27">
      <c r="A47" s="205" t="s">
        <v>675</v>
      </c>
      <c r="B47" s="206"/>
      <c r="C47" s="208"/>
      <c r="D47" s="208"/>
      <c r="E47" s="208"/>
      <c r="F47" s="77" t="s">
        <v>271</v>
      </c>
    </row>
    <row r="48" spans="1:27" s="58" customFormat="1" ht="22.8">
      <c r="A48" s="194" t="s">
        <v>458</v>
      </c>
      <c r="B48" s="195" t="s">
        <v>6</v>
      </c>
      <c r="C48" s="209" t="s">
        <v>676</v>
      </c>
      <c r="D48" s="90" t="s">
        <v>677</v>
      </c>
      <c r="E48" s="90"/>
      <c r="F48" s="90" t="s">
        <v>678</v>
      </c>
    </row>
    <row r="49" spans="1:16" s="58" customFormat="1" ht="11.4">
      <c r="A49" s="194"/>
      <c r="B49" s="197"/>
      <c r="C49" s="209"/>
      <c r="D49" s="73" t="s">
        <v>607</v>
      </c>
      <c r="E49" s="73" t="s">
        <v>608</v>
      </c>
      <c r="F49" s="90"/>
    </row>
    <row r="50" spans="1:16" s="564" customFormat="1" ht="10.8">
      <c r="A50" s="568" t="s">
        <v>11</v>
      </c>
      <c r="B50" s="569" t="s">
        <v>12</v>
      </c>
      <c r="C50" s="568">
        <v>1</v>
      </c>
      <c r="D50" s="568">
        <v>2</v>
      </c>
      <c r="E50" s="574">
        <v>3</v>
      </c>
      <c r="F50" s="574">
        <v>4</v>
      </c>
    </row>
    <row r="51" spans="1:16">
      <c r="A51" s="198" t="s">
        <v>679</v>
      </c>
      <c r="B51" s="204"/>
      <c r="C51" s="61"/>
      <c r="D51" s="61"/>
      <c r="E51" s="61"/>
      <c r="F51" s="210"/>
    </row>
    <row r="52" spans="1:16">
      <c r="A52" s="201" t="s">
        <v>680</v>
      </c>
      <c r="B52" s="202" t="s">
        <v>681</v>
      </c>
      <c r="C52" s="61">
        <f>SUM(C53:C55)</f>
        <v>0</v>
      </c>
      <c r="D52" s="61">
        <f>SUM(D53:D55)</f>
        <v>0</v>
      </c>
      <c r="E52" s="61">
        <f>C52-D52</f>
        <v>0</v>
      </c>
      <c r="F52" s="62">
        <f>SUM(F53:F55)</f>
        <v>0</v>
      </c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>
      <c r="A53" s="201" t="s">
        <v>682</v>
      </c>
      <c r="B53" s="202" t="s">
        <v>683</v>
      </c>
      <c r="C53" s="66">
        <f>'справка №1-БАЛАНС'!G42</f>
        <v>0</v>
      </c>
      <c r="D53" s="66"/>
      <c r="E53" s="66">
        <f>C53-D53</f>
        <v>0</v>
      </c>
      <c r="F53" s="66"/>
    </row>
    <row r="54" spans="1:16">
      <c r="A54" s="201" t="s">
        <v>684</v>
      </c>
      <c r="B54" s="202" t="s">
        <v>685</v>
      </c>
      <c r="C54" s="66"/>
      <c r="D54" s="66"/>
      <c r="E54" s="66">
        <f t="shared" ref="E54:E95" si="1">C54-D54</f>
        <v>0</v>
      </c>
      <c r="F54" s="66"/>
    </row>
    <row r="55" spans="1:16">
      <c r="A55" s="201" t="s">
        <v>669</v>
      </c>
      <c r="B55" s="202" t="s">
        <v>686</v>
      </c>
      <c r="C55" s="66"/>
      <c r="D55" s="66"/>
      <c r="E55" s="66">
        <f t="shared" si="1"/>
        <v>0</v>
      </c>
      <c r="F55" s="66"/>
    </row>
    <row r="56" spans="1:16" ht="24">
      <c r="A56" s="201" t="s">
        <v>687</v>
      </c>
      <c r="B56" s="202" t="s">
        <v>688</v>
      </c>
      <c r="C56" s="61">
        <f>C57+C59</f>
        <v>0</v>
      </c>
      <c r="D56" s="61">
        <f>D57+D59</f>
        <v>0</v>
      </c>
      <c r="E56" s="61">
        <f t="shared" si="1"/>
        <v>0</v>
      </c>
      <c r="F56" s="61">
        <f>F57+F59</f>
        <v>0</v>
      </c>
      <c r="G56" s="65"/>
      <c r="H56" s="65"/>
      <c r="I56" s="65"/>
      <c r="J56" s="65"/>
      <c r="K56" s="65"/>
      <c r="L56" s="65"/>
      <c r="M56" s="65"/>
      <c r="N56" s="65"/>
      <c r="O56" s="65"/>
      <c r="P56" s="65"/>
    </row>
    <row r="57" spans="1:16">
      <c r="A57" s="201" t="s">
        <v>689</v>
      </c>
      <c r="B57" s="202" t="s">
        <v>690</v>
      </c>
      <c r="C57" s="66"/>
      <c r="D57" s="66"/>
      <c r="E57" s="66">
        <f t="shared" si="1"/>
        <v>0</v>
      </c>
      <c r="F57" s="66"/>
    </row>
    <row r="58" spans="1:16">
      <c r="A58" s="211" t="s">
        <v>691</v>
      </c>
      <c r="B58" s="202" t="s">
        <v>692</v>
      </c>
      <c r="C58" s="67"/>
      <c r="D58" s="67"/>
      <c r="E58" s="67">
        <f t="shared" si="1"/>
        <v>0</v>
      </c>
      <c r="F58" s="67"/>
    </row>
    <row r="59" spans="1:16">
      <c r="A59" s="211" t="s">
        <v>693</v>
      </c>
      <c r="B59" s="202" t="s">
        <v>694</v>
      </c>
      <c r="C59" s="66"/>
      <c r="D59" s="66"/>
      <c r="E59" s="66">
        <f t="shared" si="1"/>
        <v>0</v>
      </c>
      <c r="F59" s="66"/>
    </row>
    <row r="60" spans="1:16">
      <c r="A60" s="211" t="s">
        <v>691</v>
      </c>
      <c r="B60" s="202" t="s">
        <v>695</v>
      </c>
      <c r="C60" s="67"/>
      <c r="D60" s="67"/>
      <c r="E60" s="67">
        <f t="shared" si="1"/>
        <v>0</v>
      </c>
      <c r="F60" s="67"/>
    </row>
    <row r="61" spans="1:16">
      <c r="A61" s="201" t="s">
        <v>135</v>
      </c>
      <c r="B61" s="202" t="s">
        <v>696</v>
      </c>
      <c r="C61" s="66"/>
      <c r="D61" s="66"/>
      <c r="E61" s="66">
        <f t="shared" si="1"/>
        <v>0</v>
      </c>
      <c r="F61" s="68"/>
    </row>
    <row r="62" spans="1:16">
      <c r="A62" s="201" t="s">
        <v>138</v>
      </c>
      <c r="B62" s="202" t="s">
        <v>697</v>
      </c>
      <c r="C62" s="66"/>
      <c r="D62" s="66"/>
      <c r="E62" s="66">
        <f t="shared" si="1"/>
        <v>0</v>
      </c>
      <c r="F62" s="68"/>
    </row>
    <row r="63" spans="1:16">
      <c r="A63" s="201" t="s">
        <v>698</v>
      </c>
      <c r="B63" s="202" t="s">
        <v>699</v>
      </c>
      <c r="C63" s="66"/>
      <c r="D63" s="66"/>
      <c r="E63" s="66">
        <f t="shared" si="1"/>
        <v>0</v>
      </c>
      <c r="F63" s="68"/>
    </row>
    <row r="64" spans="1:16">
      <c r="A64" s="201" t="s">
        <v>700</v>
      </c>
      <c r="B64" s="202" t="s">
        <v>701</v>
      </c>
      <c r="C64" s="66">
        <f>'справка №1-БАЛАНС'!G47</f>
        <v>10</v>
      </c>
      <c r="D64" s="66"/>
      <c r="E64" s="66">
        <f t="shared" si="1"/>
        <v>10</v>
      </c>
      <c r="F64" s="68"/>
    </row>
    <row r="65" spans="1:16">
      <c r="A65" s="201" t="s">
        <v>702</v>
      </c>
      <c r="B65" s="202" t="s">
        <v>703</v>
      </c>
      <c r="C65" s="67"/>
      <c r="D65" s="67"/>
      <c r="E65" s="67">
        <f t="shared" si="1"/>
        <v>0</v>
      </c>
      <c r="F65" s="69"/>
    </row>
    <row r="66" spans="1:16">
      <c r="A66" s="203" t="s">
        <v>704</v>
      </c>
      <c r="B66" s="199" t="s">
        <v>705</v>
      </c>
      <c r="C66" s="61">
        <f>C52+C56+C61+C62+C63+C64</f>
        <v>10</v>
      </c>
      <c r="D66" s="61">
        <f>D52+D56+D61+D62+D63+D64</f>
        <v>0</v>
      </c>
      <c r="E66" s="61">
        <f t="shared" si="1"/>
        <v>10</v>
      </c>
      <c r="F66" s="61">
        <f>F52+F56+F61+F62+F63+F64</f>
        <v>0</v>
      </c>
      <c r="G66" s="65"/>
      <c r="H66" s="65"/>
      <c r="I66" s="65"/>
      <c r="J66" s="65"/>
      <c r="K66" s="65"/>
      <c r="L66" s="65"/>
      <c r="M66" s="65"/>
      <c r="N66" s="65"/>
      <c r="O66" s="65"/>
      <c r="P66" s="65"/>
    </row>
    <row r="67" spans="1:16">
      <c r="A67" s="198" t="s">
        <v>706</v>
      </c>
      <c r="B67" s="200"/>
      <c r="C67" s="62"/>
      <c r="D67" s="62"/>
      <c r="E67" s="62"/>
      <c r="F67" s="70"/>
    </row>
    <row r="68" spans="1:16">
      <c r="A68" s="201" t="s">
        <v>707</v>
      </c>
      <c r="B68" s="212" t="s">
        <v>708</v>
      </c>
      <c r="C68" s="66">
        <f>'справка №1-БАЛАНС'!G52</f>
        <v>0</v>
      </c>
      <c r="D68" s="66"/>
      <c r="E68" s="66">
        <f t="shared" si="1"/>
        <v>0</v>
      </c>
      <c r="F68" s="68"/>
    </row>
    <row r="69" spans="1:16">
      <c r="A69" s="198"/>
      <c r="B69" s="200"/>
      <c r="C69" s="62"/>
      <c r="D69" s="62"/>
      <c r="E69" s="62"/>
      <c r="F69" s="70"/>
    </row>
    <row r="70" spans="1:16">
      <c r="A70" s="198" t="s">
        <v>709</v>
      </c>
      <c r="B70" s="204"/>
      <c r="C70" s="62"/>
      <c r="D70" s="62"/>
      <c r="E70" s="62"/>
      <c r="F70" s="70"/>
    </row>
    <row r="71" spans="1:16">
      <c r="A71" s="201" t="s">
        <v>680</v>
      </c>
      <c r="B71" s="202" t="s">
        <v>710</v>
      </c>
      <c r="C71" s="76">
        <f>SUM(C72:C74)</f>
        <v>0</v>
      </c>
      <c r="D71" s="63">
        <f>SUM(D72:D74)</f>
        <v>0</v>
      </c>
      <c r="E71" s="63">
        <f>SUM(E72:E74)</f>
        <v>0</v>
      </c>
      <c r="F71" s="63">
        <f>SUM(F72:F74)</f>
        <v>0</v>
      </c>
      <c r="G71" s="65"/>
      <c r="H71" s="65"/>
      <c r="I71" s="65"/>
      <c r="J71" s="65"/>
      <c r="K71" s="65"/>
      <c r="L71" s="65"/>
      <c r="M71" s="65"/>
      <c r="N71" s="65"/>
      <c r="O71" s="65"/>
      <c r="P71" s="65"/>
    </row>
    <row r="72" spans="1:16">
      <c r="A72" s="201" t="s">
        <v>711</v>
      </c>
      <c r="B72" s="202" t="s">
        <v>712</v>
      </c>
      <c r="C72" s="66"/>
      <c r="D72" s="66"/>
      <c r="E72" s="66">
        <f t="shared" si="1"/>
        <v>0</v>
      </c>
      <c r="F72" s="68"/>
    </row>
    <row r="73" spans="1:16">
      <c r="A73" s="201" t="s">
        <v>713</v>
      </c>
      <c r="B73" s="202" t="s">
        <v>714</v>
      </c>
      <c r="C73" s="66"/>
      <c r="D73" s="66"/>
      <c r="E73" s="66">
        <f t="shared" si="1"/>
        <v>0</v>
      </c>
      <c r="F73" s="68"/>
    </row>
    <row r="74" spans="1:16">
      <c r="A74" s="213" t="s">
        <v>715</v>
      </c>
      <c r="B74" s="202" t="s">
        <v>716</v>
      </c>
      <c r="C74" s="66"/>
      <c r="D74" s="66"/>
      <c r="E74" s="66">
        <f t="shared" si="1"/>
        <v>0</v>
      </c>
      <c r="F74" s="68"/>
    </row>
    <row r="75" spans="1:16" ht="24">
      <c r="A75" s="201" t="s">
        <v>687</v>
      </c>
      <c r="B75" s="202" t="s">
        <v>717</v>
      </c>
      <c r="C75" s="61">
        <f>C76+C78</f>
        <v>0</v>
      </c>
      <c r="D75" s="61">
        <f>D76+D78</f>
        <v>0</v>
      </c>
      <c r="E75" s="61">
        <f>E76+E78</f>
        <v>0</v>
      </c>
      <c r="F75" s="61">
        <f>F76+F78</f>
        <v>0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</row>
    <row r="76" spans="1:16">
      <c r="A76" s="201" t="s">
        <v>718</v>
      </c>
      <c r="B76" s="202" t="s">
        <v>719</v>
      </c>
      <c r="C76" s="66"/>
      <c r="D76" s="66"/>
      <c r="E76" s="66">
        <f t="shared" si="1"/>
        <v>0</v>
      </c>
      <c r="F76" s="66"/>
    </row>
    <row r="77" spans="1:16">
      <c r="A77" s="201" t="s">
        <v>720</v>
      </c>
      <c r="B77" s="202" t="s">
        <v>721</v>
      </c>
      <c r="C77" s="67"/>
      <c r="D77" s="67"/>
      <c r="E77" s="67">
        <f t="shared" si="1"/>
        <v>0</v>
      </c>
      <c r="F77" s="67"/>
    </row>
    <row r="78" spans="1:16">
      <c r="A78" s="201" t="s">
        <v>722</v>
      </c>
      <c r="B78" s="202" t="s">
        <v>723</v>
      </c>
      <c r="C78" s="66"/>
      <c r="D78" s="66"/>
      <c r="E78" s="66">
        <f t="shared" si="1"/>
        <v>0</v>
      </c>
      <c r="F78" s="66"/>
    </row>
    <row r="79" spans="1:16">
      <c r="A79" s="201" t="s">
        <v>691</v>
      </c>
      <c r="B79" s="202" t="s">
        <v>724</v>
      </c>
      <c r="C79" s="67"/>
      <c r="D79" s="67"/>
      <c r="E79" s="67">
        <f t="shared" si="1"/>
        <v>0</v>
      </c>
      <c r="F79" s="67"/>
    </row>
    <row r="80" spans="1:16">
      <c r="A80" s="201" t="s">
        <v>725</v>
      </c>
      <c r="B80" s="202" t="s">
        <v>726</v>
      </c>
      <c r="C80" s="61">
        <f>SUM(C81:C84)</f>
        <v>0</v>
      </c>
      <c r="D80" s="61">
        <f>SUM(D81:D84)</f>
        <v>0</v>
      </c>
      <c r="E80" s="61">
        <f>SUM(E81:E84)</f>
        <v>0</v>
      </c>
      <c r="F80" s="61">
        <f>SUM(F81:F84)</f>
        <v>0</v>
      </c>
      <c r="G80" s="65"/>
      <c r="H80" s="65"/>
      <c r="I80" s="65"/>
      <c r="J80" s="65"/>
      <c r="K80" s="65"/>
      <c r="L80" s="65"/>
      <c r="M80" s="65"/>
      <c r="N80" s="65"/>
      <c r="O80" s="65"/>
      <c r="P80" s="65"/>
    </row>
    <row r="81" spans="1:16">
      <c r="A81" s="201" t="s">
        <v>727</v>
      </c>
      <c r="B81" s="202" t="s">
        <v>728</v>
      </c>
      <c r="C81" s="66"/>
      <c r="D81" s="66"/>
      <c r="E81" s="66">
        <f t="shared" si="1"/>
        <v>0</v>
      </c>
      <c r="F81" s="66"/>
    </row>
    <row r="82" spans="1:16">
      <c r="A82" s="201" t="s">
        <v>729</v>
      </c>
      <c r="B82" s="202" t="s">
        <v>730</v>
      </c>
      <c r="C82" s="66"/>
      <c r="D82" s="66"/>
      <c r="E82" s="66">
        <f t="shared" si="1"/>
        <v>0</v>
      </c>
      <c r="F82" s="66"/>
    </row>
    <row r="83" spans="1:16" ht="24">
      <c r="A83" s="201" t="s">
        <v>731</v>
      </c>
      <c r="B83" s="202" t="s">
        <v>732</v>
      </c>
      <c r="C83" s="66"/>
      <c r="D83" s="66"/>
      <c r="E83" s="66">
        <f t="shared" si="1"/>
        <v>0</v>
      </c>
      <c r="F83" s="66"/>
    </row>
    <row r="84" spans="1:16">
      <c r="A84" s="201" t="s">
        <v>733</v>
      </c>
      <c r="B84" s="202" t="s">
        <v>734</v>
      </c>
      <c r="C84" s="66"/>
      <c r="D84" s="66"/>
      <c r="E84" s="66">
        <f t="shared" si="1"/>
        <v>0</v>
      </c>
      <c r="F84" s="66"/>
    </row>
    <row r="85" spans="1:16">
      <c r="A85" s="201" t="s">
        <v>735</v>
      </c>
      <c r="B85" s="202" t="s">
        <v>736</v>
      </c>
      <c r="C85" s="62">
        <f>SUM(C86:C90)+C94</f>
        <v>46</v>
      </c>
      <c r="D85" s="62">
        <f>SUM(D86:D90)+D94</f>
        <v>46</v>
      </c>
      <c r="E85" s="62">
        <f>SUM(E86:E90)+E94</f>
        <v>0</v>
      </c>
      <c r="F85" s="62">
        <f>SUM(F86:F90)+F94</f>
        <v>0</v>
      </c>
      <c r="G85" s="65"/>
      <c r="H85" s="65"/>
      <c r="I85" s="65"/>
      <c r="J85" s="65"/>
      <c r="K85" s="65"/>
      <c r="L85" s="65"/>
      <c r="M85" s="65"/>
      <c r="N85" s="65"/>
      <c r="O85" s="65"/>
      <c r="P85" s="65"/>
    </row>
    <row r="86" spans="1:16">
      <c r="A86" s="201" t="s">
        <v>737</v>
      </c>
      <c r="B86" s="202" t="s">
        <v>738</v>
      </c>
      <c r="C86" s="66"/>
      <c r="D86" s="66"/>
      <c r="E86" s="66">
        <f t="shared" si="1"/>
        <v>0</v>
      </c>
      <c r="F86" s="66"/>
    </row>
    <row r="87" spans="1:16">
      <c r="A87" s="201" t="s">
        <v>739</v>
      </c>
      <c r="B87" s="202" t="s">
        <v>740</v>
      </c>
      <c r="C87" s="66">
        <f>'справка №1-БАЛАНС'!G63</f>
        <v>11</v>
      </c>
      <c r="D87" s="66">
        <f>C87</f>
        <v>11</v>
      </c>
      <c r="E87" s="66">
        <f t="shared" si="1"/>
        <v>0</v>
      </c>
      <c r="F87" s="66"/>
    </row>
    <row r="88" spans="1:16">
      <c r="A88" s="201" t="s">
        <v>741</v>
      </c>
      <c r="B88" s="202" t="s">
        <v>742</v>
      </c>
      <c r="C88" s="66"/>
      <c r="D88" s="66"/>
      <c r="E88" s="66">
        <f t="shared" si="1"/>
        <v>0</v>
      </c>
      <c r="F88" s="66"/>
    </row>
    <row r="89" spans="1:16">
      <c r="A89" s="201" t="s">
        <v>743</v>
      </c>
      <c r="B89" s="202" t="s">
        <v>744</v>
      </c>
      <c r="C89" s="66">
        <f>'справка №1-БАЛАНС'!G65</f>
        <v>15</v>
      </c>
      <c r="D89" s="66">
        <f>C89</f>
        <v>15</v>
      </c>
      <c r="E89" s="66">
        <f t="shared" si="1"/>
        <v>0</v>
      </c>
      <c r="F89" s="66"/>
    </row>
    <row r="90" spans="1:16">
      <c r="A90" s="201" t="s">
        <v>745</v>
      </c>
      <c r="B90" s="202" t="s">
        <v>746</v>
      </c>
      <c r="C90" s="62">
        <f>SUM(C91:C93)</f>
        <v>8</v>
      </c>
      <c r="D90" s="61">
        <f>SUM(D91:D93)</f>
        <v>8</v>
      </c>
      <c r="E90" s="61">
        <f>SUM(E91:E93)</f>
        <v>0</v>
      </c>
      <c r="F90" s="61">
        <f>SUM(F91:F93)</f>
        <v>0</v>
      </c>
      <c r="G90" s="65"/>
      <c r="H90" s="65"/>
      <c r="I90" s="65"/>
      <c r="J90" s="65"/>
      <c r="K90" s="65"/>
      <c r="L90" s="65"/>
      <c r="M90" s="65"/>
      <c r="N90" s="65"/>
      <c r="O90" s="65"/>
      <c r="P90" s="65"/>
    </row>
    <row r="91" spans="1:16">
      <c r="A91" s="201" t="s">
        <v>747</v>
      </c>
      <c r="B91" s="202" t="s">
        <v>748</v>
      </c>
      <c r="C91" s="66"/>
      <c r="D91" s="66">
        <f>C91</f>
        <v>0</v>
      </c>
      <c r="E91" s="66">
        <f t="shared" si="1"/>
        <v>0</v>
      </c>
      <c r="F91" s="66"/>
    </row>
    <row r="92" spans="1:16">
      <c r="A92" s="201" t="s">
        <v>655</v>
      </c>
      <c r="B92" s="202" t="s">
        <v>749</v>
      </c>
      <c r="C92" s="66"/>
      <c r="D92" s="66">
        <f>C92</f>
        <v>0</v>
      </c>
      <c r="E92" s="66">
        <f t="shared" si="1"/>
        <v>0</v>
      </c>
      <c r="F92" s="66"/>
    </row>
    <row r="93" spans="1:16">
      <c r="A93" s="201" t="s">
        <v>659</v>
      </c>
      <c r="B93" s="202" t="s">
        <v>750</v>
      </c>
      <c r="C93" s="66">
        <f>'справка №1-БАЛАНС'!G67</f>
        <v>8</v>
      </c>
      <c r="D93" s="66">
        <f>C93</f>
        <v>8</v>
      </c>
      <c r="E93" s="66">
        <f t="shared" si="1"/>
        <v>0</v>
      </c>
      <c r="F93" s="66"/>
    </row>
    <row r="94" spans="1:16">
      <c r="A94" s="201" t="s">
        <v>751</v>
      </c>
      <c r="B94" s="202" t="s">
        <v>752</v>
      </c>
      <c r="C94" s="66">
        <f>'справка №1-БАЛАНС'!G66</f>
        <v>12</v>
      </c>
      <c r="D94" s="66">
        <f>C94</f>
        <v>12</v>
      </c>
      <c r="E94" s="66">
        <f t="shared" si="1"/>
        <v>0</v>
      </c>
      <c r="F94" s="66"/>
    </row>
    <row r="95" spans="1:16">
      <c r="A95" s="201" t="s">
        <v>753</v>
      </c>
      <c r="B95" s="202" t="s">
        <v>754</v>
      </c>
      <c r="C95" s="66">
        <f>'справка №1-БАЛАНС'!G68</f>
        <v>672</v>
      </c>
      <c r="D95" s="66">
        <f>C95</f>
        <v>672</v>
      </c>
      <c r="E95" s="66">
        <f t="shared" si="1"/>
        <v>0</v>
      </c>
      <c r="F95" s="68"/>
    </row>
    <row r="96" spans="1:16">
      <c r="A96" s="203" t="s">
        <v>755</v>
      </c>
      <c r="B96" s="212" t="s">
        <v>756</v>
      </c>
      <c r="C96" s="62">
        <f>C85+C80+C75+C71+C95</f>
        <v>718</v>
      </c>
      <c r="D96" s="62">
        <f>D85+D80+D75+D71+D95</f>
        <v>718</v>
      </c>
      <c r="E96" s="62">
        <f>E85+E80+E75+E71+E95</f>
        <v>0</v>
      </c>
      <c r="F96" s="62">
        <f>F85+F80+F75+F71+F95</f>
        <v>0</v>
      </c>
      <c r="G96" s="65"/>
      <c r="H96" s="65"/>
      <c r="I96" s="65"/>
      <c r="J96" s="65"/>
      <c r="K96" s="65"/>
      <c r="L96" s="65"/>
      <c r="M96" s="65"/>
      <c r="N96" s="65"/>
      <c r="O96" s="65"/>
      <c r="P96" s="65"/>
    </row>
    <row r="97" spans="1:27">
      <c r="A97" s="198" t="s">
        <v>757</v>
      </c>
      <c r="B97" s="200" t="s">
        <v>758</v>
      </c>
      <c r="C97" s="478">
        <f>C96+C68+C66</f>
        <v>728</v>
      </c>
      <c r="D97" s="478">
        <f>D96+D68+D66</f>
        <v>718</v>
      </c>
      <c r="E97" s="478">
        <f>E96+E68+E66</f>
        <v>10</v>
      </c>
      <c r="F97" s="478">
        <f>F96+F68+F66</f>
        <v>0</v>
      </c>
      <c r="G97" s="65"/>
      <c r="H97" s="65"/>
      <c r="I97" s="65"/>
      <c r="J97" s="65"/>
      <c r="K97" s="65"/>
      <c r="L97" s="65"/>
      <c r="M97" s="65"/>
      <c r="N97" s="65"/>
      <c r="O97" s="65"/>
      <c r="P97" s="65"/>
    </row>
    <row r="98" spans="1:27">
      <c r="A98" s="208"/>
      <c r="B98" s="214"/>
      <c r="C98" s="71"/>
      <c r="D98" s="71"/>
      <c r="E98" s="71"/>
      <c r="F98" s="72"/>
    </row>
    <row r="99" spans="1:27">
      <c r="A99" s="205" t="s">
        <v>759</v>
      </c>
      <c r="B99" s="215"/>
      <c r="C99" s="71"/>
      <c r="D99" s="71"/>
      <c r="E99" s="71"/>
      <c r="F99" s="216" t="s">
        <v>518</v>
      </c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</row>
    <row r="100" spans="1:27" s="292" customFormat="1" ht="11.4">
      <c r="A100" s="73" t="s">
        <v>458</v>
      </c>
      <c r="B100" s="200" t="s">
        <v>459</v>
      </c>
      <c r="C100" s="73" t="s">
        <v>760</v>
      </c>
      <c r="D100" s="73" t="s">
        <v>761</v>
      </c>
      <c r="E100" s="73" t="s">
        <v>762</v>
      </c>
      <c r="F100" s="73" t="s">
        <v>763</v>
      </c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1:27" s="577" customFormat="1" ht="10.8">
      <c r="A101" s="568" t="s">
        <v>11</v>
      </c>
      <c r="B101" s="575" t="s">
        <v>12</v>
      </c>
      <c r="C101" s="568">
        <v>1</v>
      </c>
      <c r="D101" s="568">
        <v>2</v>
      </c>
      <c r="E101" s="568">
        <v>3</v>
      </c>
      <c r="F101" s="574">
        <v>4</v>
      </c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</row>
    <row r="102" spans="1:27">
      <c r="A102" s="201" t="s">
        <v>764</v>
      </c>
      <c r="B102" s="202" t="s">
        <v>765</v>
      </c>
      <c r="C102" s="66"/>
      <c r="D102" s="66"/>
      <c r="E102" s="66"/>
      <c r="F102" s="79">
        <f>C102+D102-E102</f>
        <v>0</v>
      </c>
      <c r="G102" s="65"/>
      <c r="H102" s="65"/>
      <c r="I102" s="65"/>
      <c r="J102" s="65"/>
      <c r="K102" s="65"/>
      <c r="L102" s="65"/>
      <c r="M102" s="65"/>
      <c r="N102" s="65"/>
    </row>
    <row r="103" spans="1:27">
      <c r="A103" s="201" t="s">
        <v>766</v>
      </c>
      <c r="B103" s="202" t="s">
        <v>767</v>
      </c>
      <c r="C103" s="66"/>
      <c r="D103" s="66"/>
      <c r="E103" s="66"/>
      <c r="F103" s="79">
        <f>C103+D103-E103</f>
        <v>0</v>
      </c>
    </row>
    <row r="104" spans="1:27">
      <c r="A104" s="201" t="s">
        <v>768</v>
      </c>
      <c r="B104" s="202" t="s">
        <v>769</v>
      </c>
      <c r="C104" s="66">
        <f>'справка №1-БАЛАНС'!G69</f>
        <v>0</v>
      </c>
      <c r="D104" s="66"/>
      <c r="E104" s="66"/>
      <c r="F104" s="79">
        <f>C104+D104-E104</f>
        <v>0</v>
      </c>
    </row>
    <row r="105" spans="1:27">
      <c r="A105" s="217" t="s">
        <v>770</v>
      </c>
      <c r="B105" s="200" t="s">
        <v>771</v>
      </c>
      <c r="C105" s="478">
        <f>SUM(C102:C104)</f>
        <v>0</v>
      </c>
      <c r="D105" s="478">
        <f>SUM(D102:D104)</f>
        <v>0</v>
      </c>
      <c r="E105" s="478">
        <f>SUM(E102:E104)</f>
        <v>0</v>
      </c>
      <c r="F105" s="477">
        <f>SUM(F102:F104)</f>
        <v>0</v>
      </c>
      <c r="G105" s="65"/>
      <c r="H105" s="65"/>
      <c r="I105" s="65"/>
      <c r="J105" s="65"/>
      <c r="K105" s="65"/>
      <c r="L105" s="65"/>
      <c r="M105" s="65"/>
      <c r="N105" s="65"/>
      <c r="O105" s="65"/>
      <c r="P105" s="65"/>
    </row>
    <row r="106" spans="1:27">
      <c r="A106" s="218" t="s">
        <v>772</v>
      </c>
      <c r="B106" s="219"/>
      <c r="C106" s="205"/>
      <c r="D106" s="205"/>
      <c r="E106" s="205"/>
      <c r="F106" s="77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</row>
    <row r="107" spans="1:27">
      <c r="A107" s="693" t="s">
        <v>773</v>
      </c>
      <c r="B107" s="693"/>
      <c r="C107" s="693"/>
      <c r="D107" s="693"/>
      <c r="E107" s="693"/>
      <c r="F107" s="693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</row>
    <row r="108" spans="1:27" ht="12" customHeight="1">
      <c r="A108" s="697" t="str">
        <f>'справка №1-БАЛАНС'!A95</f>
        <v>Дата на съставяне: 21.01.2019</v>
      </c>
      <c r="B108" s="697"/>
      <c r="C108" s="360"/>
      <c r="D108" s="227"/>
      <c r="E108" s="354"/>
      <c r="F108" s="354"/>
    </row>
    <row r="109" spans="1:27">
      <c r="A109" s="191"/>
      <c r="B109" s="192"/>
      <c r="C109" s="227"/>
      <c r="D109" s="228"/>
      <c r="E109" s="191"/>
      <c r="F109" s="357"/>
    </row>
    <row r="110" spans="1:27">
      <c r="A110" s="448" t="s">
        <v>894</v>
      </c>
      <c r="B110" s="13"/>
      <c r="C110" s="447" t="s">
        <v>899</v>
      </c>
      <c r="D110" s="228"/>
      <c r="E110" s="447" t="s">
        <v>899</v>
      </c>
      <c r="F110" s="228"/>
      <c r="G110" s="1"/>
      <c r="H110" s="1"/>
      <c r="I110" s="13"/>
      <c r="J110" s="426" t="s">
        <v>891</v>
      </c>
    </row>
    <row r="111" spans="1:27">
      <c r="A111" s="166"/>
      <c r="B111" s="405" t="s">
        <v>895</v>
      </c>
      <c r="C111" s="426"/>
      <c r="D111" s="405" t="s">
        <v>892</v>
      </c>
      <c r="E111" s="426"/>
      <c r="F111" s="405" t="s">
        <v>893</v>
      </c>
      <c r="G111" s="1"/>
      <c r="H111" s="1"/>
      <c r="I111" s="167"/>
      <c r="J111" s="362"/>
    </row>
    <row r="112" spans="1:27">
      <c r="A112" s="168"/>
      <c r="B112" s="193"/>
      <c r="C112" s="361"/>
      <c r="D112" s="227"/>
      <c r="E112" s="295"/>
      <c r="F112" s="295"/>
    </row>
    <row r="113" spans="1:6">
      <c r="A113" s="168"/>
      <c r="B113" s="193"/>
      <c r="C113" s="168"/>
      <c r="D113" s="168"/>
      <c r="E113" s="168"/>
      <c r="F113" s="168"/>
    </row>
    <row r="114" spans="1:6">
      <c r="A114" s="168"/>
      <c r="B114" s="193"/>
      <c r="C114" s="168"/>
      <c r="D114" s="168"/>
      <c r="E114" s="168"/>
      <c r="F114" s="168"/>
    </row>
    <row r="115" spans="1:6">
      <c r="A115" s="168"/>
      <c r="B115" s="193"/>
      <c r="C115" s="168"/>
      <c r="D115" s="168"/>
      <c r="E115" s="168"/>
      <c r="F115" s="168"/>
    </row>
  </sheetData>
  <mergeCells count="5">
    <mergeCell ref="A107:F107"/>
    <mergeCell ref="A1:E1"/>
    <mergeCell ref="B4:C4"/>
    <mergeCell ref="A108:B108"/>
    <mergeCell ref="B3:C3"/>
  </mergeCells>
  <phoneticPr fontId="18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02:E104 F91:F95 C91:D95 F86:F89 C86:D89 F81:F84 C81:D84 F76:F79 C76:D79 F72:F74 C72:D74 F68 C68:D68 F57:F65 C57:D65 F53:F55 C53:D55 C39:D42 C34:D37 C12:D15 C21:D21 C17:D18 C25:D32" xr:uid="{00000000-0002-0000-0500-000000000000}">
      <formula1>0</formula1>
      <formula2>9999999999999990</formula2>
    </dataValidation>
  </dataValidations>
  <printOptions horizontalCentered="1"/>
  <pageMargins left="0.28000000000000003" right="0.18" top="0.51181102362204722" bottom="0.39370078740157483" header="0.31496062992125984" footer="0.27559055118110237"/>
  <pageSetup paperSize="9" scale="80" orientation="portrait" r:id="rId1"/>
  <headerFooter alignWithMargins="0">
    <oddHeader xml:space="preserve">&amp;R&amp;"Times New Roman Cyr,Regular"&amp;9СПРАВКА   ПО ОБРАЗЕЦ № 6 </oddHeader>
  </headerFooter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264"/>
  <sheetViews>
    <sheetView workbookViewId="0">
      <selection activeCell="F1" sqref="F1"/>
    </sheetView>
  </sheetViews>
  <sheetFormatPr defaultColWidth="10.6640625" defaultRowHeight="12"/>
  <cols>
    <col min="1" max="1" width="52.6640625" style="65" customWidth="1"/>
    <col min="2" max="2" width="9.109375" style="288" customWidth="1"/>
    <col min="3" max="3" width="12.88671875" style="65" customWidth="1"/>
    <col min="4" max="4" width="12.6640625" style="65" customWidth="1"/>
    <col min="5" max="5" width="12.88671875" style="65" customWidth="1"/>
    <col min="6" max="6" width="11.44140625" style="65" customWidth="1"/>
    <col min="7" max="7" width="12.44140625" style="65" customWidth="1"/>
    <col min="8" max="8" width="14.109375" style="65" customWidth="1"/>
    <col min="9" max="9" width="14" style="65" customWidth="1"/>
    <col min="10" max="16384" width="10.6640625" style="65"/>
  </cols>
  <sheetData>
    <row r="1" spans="1:9">
      <c r="A1" s="221"/>
      <c r="B1" s="222"/>
      <c r="C1" s="221"/>
      <c r="D1" s="221"/>
      <c r="E1" s="221"/>
      <c r="F1" s="221"/>
      <c r="G1" s="221"/>
      <c r="H1" s="221"/>
      <c r="I1" s="221"/>
    </row>
    <row r="2" spans="1:9">
      <c r="A2" s="221"/>
      <c r="B2" s="222"/>
      <c r="C2" s="223"/>
      <c r="D2" s="225"/>
      <c r="E2" s="223" t="s">
        <v>774</v>
      </c>
      <c r="F2" s="223"/>
      <c r="G2" s="223"/>
      <c r="H2" s="221"/>
      <c r="I2" s="221"/>
    </row>
    <row r="3" spans="1:9">
      <c r="A3" s="221"/>
      <c r="B3" s="222"/>
      <c r="C3" s="224" t="s">
        <v>775</v>
      </c>
      <c r="D3" s="224"/>
      <c r="E3" s="224"/>
      <c r="F3" s="224"/>
      <c r="G3" s="224"/>
      <c r="H3" s="221"/>
      <c r="I3" s="221"/>
    </row>
    <row r="4" spans="1:9" ht="15" customHeight="1">
      <c r="A4" s="271" t="s">
        <v>378</v>
      </c>
      <c r="B4" s="703" t="str">
        <f>'справка №1-БАЛАНС'!E2</f>
        <v>"Индустриален капитал-холдинг" АД</v>
      </c>
      <c r="C4" s="703"/>
      <c r="D4" s="703"/>
      <c r="E4" s="703"/>
      <c r="F4" s="703"/>
      <c r="G4" s="700" t="s">
        <v>1</v>
      </c>
      <c r="H4" s="700"/>
      <c r="I4" s="544">
        <f>'справка №1-БАЛАНС'!H2</f>
        <v>121619055</v>
      </c>
    </row>
    <row r="5" spans="1:9" ht="13.8">
      <c r="A5" s="272" t="s">
        <v>3</v>
      </c>
      <c r="B5" s="708" t="str">
        <f>'справка №1-БАЛАНС'!E4</f>
        <v>01.01.2018-31.12.2018</v>
      </c>
      <c r="C5" s="708"/>
      <c r="D5" s="708"/>
      <c r="E5" s="708"/>
      <c r="F5" s="708"/>
      <c r="G5" s="706" t="s">
        <v>2</v>
      </c>
      <c r="H5" s="707"/>
      <c r="I5" s="545">
        <f>'справка №1-БАЛАНС'!H3</f>
        <v>61</v>
      </c>
    </row>
    <row r="6" spans="1:9">
      <c r="A6" s="260"/>
      <c r="B6" s="273"/>
      <c r="C6" s="257"/>
      <c r="D6" s="257"/>
      <c r="E6" s="257"/>
      <c r="F6" s="257"/>
      <c r="G6" s="257"/>
      <c r="H6" s="257"/>
      <c r="I6" s="260" t="s">
        <v>908</v>
      </c>
    </row>
    <row r="7" spans="1:9" s="284" customFormat="1" ht="11.4">
      <c r="A7" s="582"/>
      <c r="B7" s="52"/>
      <c r="C7" s="92" t="s">
        <v>776</v>
      </c>
      <c r="D7" s="93"/>
      <c r="E7" s="94"/>
      <c r="F7" s="95" t="s">
        <v>777</v>
      </c>
      <c r="G7" s="95"/>
      <c r="H7" s="95"/>
      <c r="I7" s="95"/>
    </row>
    <row r="8" spans="1:9" s="284" customFormat="1" ht="21.75" customHeight="1">
      <c r="A8" s="583" t="s">
        <v>458</v>
      </c>
      <c r="B8" s="585" t="s">
        <v>6</v>
      </c>
      <c r="C8" s="701" t="s">
        <v>778</v>
      </c>
      <c r="D8" s="701" t="s">
        <v>779</v>
      </c>
      <c r="E8" s="701" t="s">
        <v>780</v>
      </c>
      <c r="F8" s="701" t="s">
        <v>781</v>
      </c>
      <c r="G8" s="96" t="s">
        <v>782</v>
      </c>
      <c r="H8" s="96"/>
      <c r="I8" s="701" t="s">
        <v>900</v>
      </c>
    </row>
    <row r="9" spans="1:9" s="284" customFormat="1" ht="15.75" customHeight="1">
      <c r="A9" s="584"/>
      <c r="B9" s="586"/>
      <c r="C9" s="702"/>
      <c r="D9" s="702"/>
      <c r="E9" s="702"/>
      <c r="F9" s="702"/>
      <c r="G9" s="53" t="s">
        <v>529</v>
      </c>
      <c r="H9" s="53" t="s">
        <v>530</v>
      </c>
      <c r="I9" s="702"/>
    </row>
    <row r="10" spans="1:9" s="581" customFormat="1" ht="10.199999999999999">
      <c r="A10" s="578" t="s">
        <v>11</v>
      </c>
      <c r="B10" s="579" t="s">
        <v>12</v>
      </c>
      <c r="C10" s="580">
        <v>1</v>
      </c>
      <c r="D10" s="580">
        <v>2</v>
      </c>
      <c r="E10" s="580">
        <v>3</v>
      </c>
      <c r="F10" s="578">
        <v>4</v>
      </c>
      <c r="G10" s="578">
        <v>5</v>
      </c>
      <c r="H10" s="578">
        <v>6</v>
      </c>
      <c r="I10" s="578">
        <v>7</v>
      </c>
    </row>
    <row r="11" spans="1:9" s="285" customFormat="1">
      <c r="A11" s="54" t="s">
        <v>783</v>
      </c>
      <c r="B11" s="587"/>
      <c r="C11" s="479"/>
      <c r="D11" s="479"/>
      <c r="E11" s="479"/>
      <c r="F11" s="479"/>
      <c r="G11" s="479"/>
      <c r="H11" s="479"/>
      <c r="I11" s="479"/>
    </row>
    <row r="12" spans="1:9" s="285" customFormat="1">
      <c r="A12" s="51" t="s">
        <v>784</v>
      </c>
      <c r="B12" s="588" t="s">
        <v>785</v>
      </c>
      <c r="C12" s="480">
        <f>(3593328+3593328+12610+8736750+1516521+58118+2149225+2154120)/1000</f>
        <v>21814</v>
      </c>
      <c r="D12" s="480"/>
      <c r="E12" s="480"/>
      <c r="F12" s="480">
        <f>13017+1798+1483-41-386</f>
        <v>15871</v>
      </c>
      <c r="G12" s="480"/>
      <c r="H12" s="480">
        <v>0</v>
      </c>
      <c r="I12" s="479">
        <f>F12+G12-H12</f>
        <v>15871</v>
      </c>
    </row>
    <row r="13" spans="1:9" s="285" customFormat="1">
      <c r="A13" s="51" t="s">
        <v>786</v>
      </c>
      <c r="B13" s="588" t="s">
        <v>787</v>
      </c>
      <c r="C13" s="480"/>
      <c r="D13" s="480"/>
      <c r="E13" s="480"/>
      <c r="F13" s="480"/>
      <c r="G13" s="480"/>
      <c r="H13" s="480"/>
      <c r="I13" s="479">
        <f t="shared" ref="I13:I25" si="0">F13+G13-H13</f>
        <v>0</v>
      </c>
    </row>
    <row r="14" spans="1:9" s="285" customFormat="1">
      <c r="A14" s="51" t="s">
        <v>589</v>
      </c>
      <c r="B14" s="588" t="s">
        <v>788</v>
      </c>
      <c r="C14" s="481"/>
      <c r="D14" s="481"/>
      <c r="E14" s="481"/>
      <c r="F14" s="481"/>
      <c r="G14" s="481"/>
      <c r="H14" s="481"/>
      <c r="I14" s="479">
        <f t="shared" si="0"/>
        <v>0</v>
      </c>
    </row>
    <row r="15" spans="1:9" s="285" customFormat="1">
      <c r="A15" s="51" t="s">
        <v>789</v>
      </c>
      <c r="B15" s="588" t="s">
        <v>790</v>
      </c>
      <c r="C15" s="480"/>
      <c r="D15" s="480"/>
      <c r="E15" s="480"/>
      <c r="F15" s="480"/>
      <c r="G15" s="480"/>
      <c r="H15" s="480"/>
      <c r="I15" s="479">
        <f t="shared" si="0"/>
        <v>0</v>
      </c>
    </row>
    <row r="16" spans="1:9" s="285" customFormat="1">
      <c r="A16" s="51" t="s">
        <v>75</v>
      </c>
      <c r="B16" s="588" t="s">
        <v>791</v>
      </c>
      <c r="C16" s="480"/>
      <c r="D16" s="480"/>
      <c r="E16" s="480"/>
      <c r="F16" s="480"/>
      <c r="G16" s="480"/>
      <c r="H16" s="480"/>
      <c r="I16" s="479">
        <f t="shared" si="0"/>
        <v>0</v>
      </c>
    </row>
    <row r="17" spans="1:16" s="285" customFormat="1">
      <c r="A17" s="55" t="s">
        <v>558</v>
      </c>
      <c r="B17" s="589" t="s">
        <v>792</v>
      </c>
      <c r="C17" s="479">
        <f>C12+C13+C15+C16</f>
        <v>21814</v>
      </c>
      <c r="D17" s="479">
        <f t="shared" ref="D17:H17" si="1">D12+D13+D15+D16</f>
        <v>0</v>
      </c>
      <c r="E17" s="479">
        <f t="shared" si="1"/>
        <v>0</v>
      </c>
      <c r="F17" s="479">
        <f>F12+F13+F15+F16</f>
        <v>15871</v>
      </c>
      <c r="G17" s="479">
        <f t="shared" si="1"/>
        <v>0</v>
      </c>
      <c r="H17" s="479">
        <f t="shared" si="1"/>
        <v>0</v>
      </c>
      <c r="I17" s="479">
        <f>F17+G17-H17</f>
        <v>15871</v>
      </c>
    </row>
    <row r="18" spans="1:16" s="285" customFormat="1">
      <c r="A18" s="54" t="s">
        <v>793</v>
      </c>
      <c r="B18" s="590"/>
      <c r="C18" s="479"/>
      <c r="D18" s="479"/>
      <c r="E18" s="479"/>
      <c r="F18" s="479"/>
      <c r="G18" s="479"/>
      <c r="H18" s="479"/>
      <c r="I18" s="479"/>
    </row>
    <row r="19" spans="1:16" s="285" customFormat="1">
      <c r="A19" s="51" t="s">
        <v>784</v>
      </c>
      <c r="B19" s="588" t="s">
        <v>794</v>
      </c>
      <c r="C19" s="480">
        <v>93</v>
      </c>
      <c r="D19" s="480"/>
      <c r="E19" s="480"/>
      <c r="F19" s="480">
        <v>133</v>
      </c>
      <c r="G19" s="480"/>
      <c r="H19" s="480"/>
      <c r="I19" s="479">
        <f>F19+G19-H19</f>
        <v>133</v>
      </c>
      <c r="J19" s="286"/>
      <c r="K19" s="286"/>
      <c r="L19" s="286"/>
      <c r="M19" s="286"/>
      <c r="N19" s="286"/>
      <c r="O19" s="286"/>
      <c r="P19" s="286"/>
    </row>
    <row r="20" spans="1:16" s="285" customFormat="1">
      <c r="A20" s="51" t="s">
        <v>795</v>
      </c>
      <c r="B20" s="588" t="s">
        <v>796</v>
      </c>
      <c r="C20" s="480"/>
      <c r="D20" s="480"/>
      <c r="E20" s="480"/>
      <c r="F20" s="480"/>
      <c r="G20" s="480"/>
      <c r="H20" s="480"/>
      <c r="I20" s="479">
        <f t="shared" si="0"/>
        <v>0</v>
      </c>
      <c r="J20" s="286"/>
      <c r="K20" s="286"/>
      <c r="L20" s="286"/>
      <c r="M20" s="286"/>
      <c r="N20" s="286"/>
      <c r="O20" s="286"/>
      <c r="P20" s="286"/>
    </row>
    <row r="21" spans="1:16" s="285" customFormat="1">
      <c r="A21" s="51" t="s">
        <v>797</v>
      </c>
      <c r="B21" s="588" t="s">
        <v>798</v>
      </c>
      <c r="C21" s="480"/>
      <c r="D21" s="480"/>
      <c r="E21" s="480"/>
      <c r="F21" s="480"/>
      <c r="G21" s="480"/>
      <c r="H21" s="480"/>
      <c r="I21" s="479">
        <f t="shared" si="0"/>
        <v>0</v>
      </c>
      <c r="J21" s="286"/>
      <c r="K21" s="286"/>
      <c r="L21" s="286"/>
      <c r="M21" s="286"/>
      <c r="N21" s="286"/>
      <c r="O21" s="286"/>
      <c r="P21" s="286"/>
    </row>
    <row r="22" spans="1:16" s="285" customFormat="1">
      <c r="A22" s="51" t="s">
        <v>799</v>
      </c>
      <c r="B22" s="588" t="s">
        <v>800</v>
      </c>
      <c r="C22" s="480"/>
      <c r="D22" s="480"/>
      <c r="E22" s="480"/>
      <c r="F22" s="482"/>
      <c r="G22" s="480"/>
      <c r="H22" s="480"/>
      <c r="I22" s="479">
        <f t="shared" si="0"/>
        <v>0</v>
      </c>
      <c r="J22" s="286"/>
      <c r="K22" s="286"/>
      <c r="L22" s="286"/>
      <c r="M22" s="286"/>
      <c r="N22" s="286"/>
      <c r="O22" s="286"/>
      <c r="P22" s="286"/>
    </row>
    <row r="23" spans="1:16" s="285" customFormat="1">
      <c r="A23" s="51" t="s">
        <v>801</v>
      </c>
      <c r="B23" s="588" t="s">
        <v>802</v>
      </c>
      <c r="C23" s="480"/>
      <c r="D23" s="480"/>
      <c r="E23" s="480"/>
      <c r="F23" s="480"/>
      <c r="G23" s="480"/>
      <c r="H23" s="480"/>
      <c r="I23" s="479">
        <f t="shared" si="0"/>
        <v>0</v>
      </c>
      <c r="J23" s="286"/>
      <c r="K23" s="286"/>
      <c r="L23" s="286"/>
      <c r="M23" s="286"/>
      <c r="N23" s="286"/>
      <c r="O23" s="286"/>
      <c r="P23" s="286"/>
    </row>
    <row r="24" spans="1:16" s="285" customFormat="1">
      <c r="A24" s="51" t="s">
        <v>803</v>
      </c>
      <c r="B24" s="588" t="s">
        <v>804</v>
      </c>
      <c r="C24" s="480"/>
      <c r="D24" s="480"/>
      <c r="E24" s="480"/>
      <c r="F24" s="480"/>
      <c r="G24" s="480"/>
      <c r="H24" s="480"/>
      <c r="I24" s="479">
        <f t="shared" si="0"/>
        <v>0</v>
      </c>
      <c r="J24" s="286"/>
      <c r="K24" s="286"/>
      <c r="L24" s="286"/>
      <c r="M24" s="286"/>
      <c r="N24" s="286"/>
      <c r="O24" s="286"/>
      <c r="P24" s="286"/>
    </row>
    <row r="25" spans="1:16" s="285" customFormat="1">
      <c r="A25" s="56" t="s">
        <v>805</v>
      </c>
      <c r="B25" s="591" t="s">
        <v>806</v>
      </c>
      <c r="C25" s="480"/>
      <c r="D25" s="480"/>
      <c r="E25" s="480"/>
      <c r="F25" s="480"/>
      <c r="G25" s="480"/>
      <c r="H25" s="480"/>
      <c r="I25" s="479">
        <f t="shared" si="0"/>
        <v>0</v>
      </c>
      <c r="J25" s="286"/>
      <c r="K25" s="286"/>
      <c r="L25" s="286"/>
      <c r="M25" s="286"/>
      <c r="N25" s="286"/>
      <c r="O25" s="286"/>
      <c r="P25" s="286"/>
    </row>
    <row r="26" spans="1:16" s="285" customFormat="1">
      <c r="A26" s="55" t="s">
        <v>575</v>
      </c>
      <c r="B26" s="589" t="s">
        <v>807</v>
      </c>
      <c r="C26" s="479">
        <f>SUM(C19:C25)</f>
        <v>93</v>
      </c>
      <c r="D26" s="479">
        <f t="shared" ref="D26:H26" si="2">SUM(D19:D25)</f>
        <v>0</v>
      </c>
      <c r="E26" s="479">
        <f t="shared" si="2"/>
        <v>0</v>
      </c>
      <c r="F26" s="479">
        <f>SUM(F19:F25)</f>
        <v>133</v>
      </c>
      <c r="G26" s="479">
        <f t="shared" si="2"/>
        <v>0</v>
      </c>
      <c r="H26" s="479">
        <f t="shared" si="2"/>
        <v>0</v>
      </c>
      <c r="I26" s="479">
        <f>F26+G26-H26</f>
        <v>133</v>
      </c>
      <c r="J26" s="286"/>
      <c r="K26" s="286"/>
      <c r="L26" s="286"/>
      <c r="M26" s="286"/>
      <c r="N26" s="286"/>
      <c r="O26" s="286"/>
      <c r="P26" s="286"/>
    </row>
    <row r="27" spans="1:16" s="450" customFormat="1">
      <c r="A27" s="453" t="s">
        <v>896</v>
      </c>
      <c r="B27" s="451"/>
      <c r="C27" s="451"/>
      <c r="D27" s="452"/>
      <c r="E27" s="452"/>
      <c r="F27" s="452"/>
      <c r="G27" s="452"/>
      <c r="H27" s="452"/>
      <c r="I27" s="452"/>
    </row>
    <row r="28" spans="1:16" s="285" customFormat="1" ht="15" customHeight="1">
      <c r="A28" s="454" t="str">
        <f>'справка №1-БАЛАНС'!A95</f>
        <v>Дата на съставяне: 21.01.2019</v>
      </c>
      <c r="B28" s="705"/>
      <c r="C28" s="705"/>
      <c r="D28" s="358"/>
      <c r="E28" s="704"/>
      <c r="F28" s="704"/>
      <c r="G28" s="704"/>
      <c r="H28" s="359"/>
      <c r="I28" s="704"/>
      <c r="J28" s="704"/>
    </row>
    <row r="29" spans="1:16" s="285" customFormat="1">
      <c r="A29" s="168"/>
      <c r="B29" s="193"/>
      <c r="C29" s="168"/>
      <c r="D29" s="287"/>
      <c r="E29" s="287"/>
      <c r="F29" s="287"/>
      <c r="G29" s="287"/>
      <c r="H29" s="287"/>
      <c r="I29" s="287"/>
    </row>
    <row r="30" spans="1:16" s="19" customFormat="1">
      <c r="A30" s="448" t="s">
        <v>894</v>
      </c>
      <c r="B30" s="13"/>
      <c r="C30" s="13"/>
      <c r="D30" s="447" t="s">
        <v>899</v>
      </c>
      <c r="E30" s="228"/>
      <c r="F30" s="228"/>
      <c r="G30" s="447" t="s">
        <v>899</v>
      </c>
      <c r="H30" s="228"/>
      <c r="I30" s="1"/>
      <c r="J30" s="1"/>
      <c r="K30" s="13"/>
      <c r="L30" s="426"/>
    </row>
    <row r="31" spans="1:16" s="19" customFormat="1">
      <c r="A31" s="166"/>
      <c r="B31" s="405" t="s">
        <v>895</v>
      </c>
      <c r="C31" s="405"/>
      <c r="D31" s="426"/>
      <c r="E31" s="405" t="s">
        <v>892</v>
      </c>
      <c r="F31" s="405"/>
      <c r="G31" s="426"/>
      <c r="H31" s="405" t="s">
        <v>893</v>
      </c>
      <c r="I31" s="1"/>
      <c r="J31" s="1"/>
      <c r="K31" s="167"/>
      <c r="L31" s="362"/>
    </row>
    <row r="32" spans="1:16" s="285" customFormat="1">
      <c r="A32" s="168"/>
      <c r="B32" s="193"/>
      <c r="C32" s="168"/>
      <c r="D32" s="287"/>
      <c r="E32" s="287"/>
      <c r="F32" s="287"/>
      <c r="G32" s="287"/>
      <c r="H32" s="287"/>
      <c r="I32" s="287"/>
    </row>
    <row r="33" spans="1:9" s="285" customFormat="1">
      <c r="A33" s="65"/>
      <c r="B33" s="288"/>
      <c r="C33" s="65"/>
      <c r="D33" s="289"/>
      <c r="E33" s="289"/>
      <c r="F33" s="289"/>
      <c r="G33" s="289"/>
      <c r="H33" s="289"/>
      <c r="I33" s="289"/>
    </row>
    <row r="34" spans="1:9" s="285" customFormat="1">
      <c r="A34" s="65"/>
      <c r="B34" s="288"/>
      <c r="C34" s="65"/>
      <c r="D34" s="289"/>
      <c r="E34" s="289"/>
      <c r="F34" s="289"/>
      <c r="G34" s="289"/>
      <c r="H34" s="289"/>
      <c r="I34" s="289"/>
    </row>
    <row r="35" spans="1:9" s="285" customFormat="1">
      <c r="A35" s="65"/>
      <c r="B35" s="288"/>
      <c r="C35" s="65"/>
      <c r="D35" s="289"/>
      <c r="E35" s="289"/>
      <c r="F35" s="289"/>
      <c r="G35" s="289"/>
      <c r="H35" s="289"/>
      <c r="I35" s="289"/>
    </row>
    <row r="36" spans="1:9" s="285" customFormat="1">
      <c r="A36" s="65"/>
      <c r="B36" s="288"/>
      <c r="C36" s="65"/>
      <c r="D36" s="289"/>
      <c r="E36" s="289"/>
      <c r="F36" s="289"/>
      <c r="G36" s="289"/>
      <c r="H36" s="289"/>
      <c r="I36" s="289"/>
    </row>
    <row r="37" spans="1:9" s="285" customFormat="1">
      <c r="A37" s="65"/>
      <c r="B37" s="288"/>
      <c r="C37" s="65"/>
      <c r="D37" s="289"/>
      <c r="E37" s="289"/>
      <c r="F37" s="289"/>
      <c r="G37" s="289"/>
      <c r="H37" s="289"/>
      <c r="I37" s="289"/>
    </row>
    <row r="38" spans="1:9" s="285" customFormat="1">
      <c r="A38" s="65"/>
      <c r="B38" s="288"/>
      <c r="C38" s="65"/>
      <c r="D38" s="289"/>
      <c r="E38" s="289"/>
      <c r="F38" s="289"/>
      <c r="G38" s="289"/>
      <c r="H38" s="289"/>
      <c r="I38" s="289"/>
    </row>
    <row r="39" spans="1:9" s="285" customFormat="1">
      <c r="A39" s="65"/>
      <c r="B39" s="288"/>
      <c r="C39" s="65"/>
      <c r="D39" s="289"/>
      <c r="E39" s="289"/>
      <c r="F39" s="289"/>
      <c r="G39" s="289"/>
      <c r="H39" s="289"/>
      <c r="I39" s="289"/>
    </row>
    <row r="40" spans="1:9" s="285" customFormat="1">
      <c r="A40" s="65"/>
      <c r="B40" s="288"/>
      <c r="C40" s="65"/>
      <c r="D40" s="289"/>
      <c r="E40" s="289"/>
      <c r="F40" s="289"/>
      <c r="G40" s="289"/>
      <c r="H40" s="289"/>
      <c r="I40" s="289"/>
    </row>
    <row r="41" spans="1:9" s="285" customFormat="1">
      <c r="A41" s="65"/>
      <c r="B41" s="288"/>
      <c r="C41" s="65"/>
      <c r="D41" s="289"/>
      <c r="E41" s="289"/>
      <c r="F41" s="289"/>
      <c r="G41" s="289"/>
      <c r="H41" s="289"/>
      <c r="I41" s="289"/>
    </row>
    <row r="42" spans="1:9" s="285" customFormat="1">
      <c r="A42" s="65"/>
      <c r="B42" s="288"/>
      <c r="C42" s="65"/>
      <c r="D42" s="289"/>
      <c r="E42" s="289"/>
      <c r="F42" s="289"/>
      <c r="G42" s="289"/>
      <c r="H42" s="289"/>
      <c r="I42" s="289"/>
    </row>
    <row r="43" spans="1:9" s="285" customFormat="1">
      <c r="A43" s="65"/>
      <c r="B43" s="288"/>
      <c r="C43" s="65"/>
      <c r="D43" s="289"/>
      <c r="E43" s="289"/>
      <c r="F43" s="289"/>
      <c r="G43" s="289"/>
      <c r="H43" s="289"/>
      <c r="I43" s="289"/>
    </row>
    <row r="44" spans="1:9" s="285" customFormat="1">
      <c r="A44" s="65"/>
      <c r="B44" s="288"/>
      <c r="C44" s="65"/>
      <c r="D44" s="289"/>
      <c r="E44" s="289"/>
      <c r="F44" s="289"/>
      <c r="G44" s="289"/>
      <c r="H44" s="289"/>
      <c r="I44" s="289"/>
    </row>
    <row r="45" spans="1:9" s="285" customFormat="1">
      <c r="A45" s="65"/>
      <c r="B45" s="288"/>
      <c r="C45" s="65"/>
      <c r="D45" s="289"/>
      <c r="E45" s="289"/>
      <c r="F45" s="289"/>
      <c r="G45" s="289"/>
      <c r="H45" s="289"/>
      <c r="I45" s="289"/>
    </row>
    <row r="46" spans="1:9" s="285" customFormat="1">
      <c r="A46" s="65"/>
      <c r="B46" s="288"/>
      <c r="C46" s="65"/>
      <c r="D46" s="289"/>
      <c r="E46" s="289"/>
      <c r="F46" s="289"/>
      <c r="G46" s="289"/>
      <c r="H46" s="289"/>
      <c r="I46" s="289"/>
    </row>
    <row r="47" spans="1:9" s="285" customFormat="1">
      <c r="A47" s="65"/>
      <c r="B47" s="288"/>
      <c r="C47" s="65"/>
      <c r="D47" s="289"/>
      <c r="E47" s="289"/>
      <c r="F47" s="289"/>
      <c r="G47" s="289"/>
      <c r="H47" s="289"/>
      <c r="I47" s="289"/>
    </row>
    <row r="48" spans="1:9" s="285" customFormat="1">
      <c r="A48" s="65"/>
      <c r="B48" s="288"/>
      <c r="C48" s="65"/>
      <c r="D48" s="289"/>
      <c r="E48" s="289"/>
      <c r="F48" s="289"/>
      <c r="G48" s="289"/>
      <c r="H48" s="289"/>
      <c r="I48" s="289"/>
    </row>
    <row r="49" spans="1:9" s="285" customFormat="1">
      <c r="A49" s="65"/>
      <c r="B49" s="288"/>
      <c r="C49" s="65"/>
      <c r="D49" s="289"/>
      <c r="E49" s="289"/>
      <c r="F49" s="289"/>
      <c r="G49" s="289"/>
      <c r="H49" s="289"/>
      <c r="I49" s="289"/>
    </row>
    <row r="50" spans="1:9" s="285" customFormat="1">
      <c r="A50" s="65"/>
      <c r="B50" s="288"/>
      <c r="C50" s="65"/>
      <c r="D50" s="289"/>
      <c r="E50" s="289"/>
      <c r="F50" s="289"/>
      <c r="G50" s="289"/>
      <c r="H50" s="289"/>
      <c r="I50" s="289"/>
    </row>
    <row r="51" spans="1:9" s="285" customFormat="1">
      <c r="A51" s="65"/>
      <c r="B51" s="288"/>
      <c r="C51" s="65"/>
      <c r="D51" s="289"/>
      <c r="E51" s="289"/>
      <c r="F51" s="289"/>
      <c r="G51" s="289"/>
      <c r="H51" s="289"/>
      <c r="I51" s="289"/>
    </row>
    <row r="52" spans="1:9" s="285" customFormat="1">
      <c r="A52" s="65"/>
      <c r="B52" s="288"/>
      <c r="C52" s="65"/>
      <c r="D52" s="289"/>
      <c r="E52" s="289"/>
      <c r="F52" s="289"/>
      <c r="G52" s="289"/>
      <c r="H52" s="289"/>
      <c r="I52" s="289"/>
    </row>
    <row r="53" spans="1:9" s="285" customFormat="1">
      <c r="A53" s="65"/>
      <c r="B53" s="288"/>
      <c r="C53" s="65"/>
      <c r="D53" s="289"/>
      <c r="E53" s="289"/>
      <c r="F53" s="289"/>
      <c r="G53" s="289"/>
      <c r="H53" s="289"/>
      <c r="I53" s="289"/>
    </row>
    <row r="54" spans="1:9" s="285" customFormat="1">
      <c r="A54" s="65"/>
      <c r="B54" s="288"/>
      <c r="C54" s="65"/>
      <c r="D54" s="289"/>
      <c r="E54" s="289"/>
      <c r="F54" s="289"/>
      <c r="G54" s="289"/>
      <c r="H54" s="289"/>
      <c r="I54" s="289"/>
    </row>
    <row r="55" spans="1:9" s="285" customFormat="1">
      <c r="A55" s="65"/>
      <c r="B55" s="288"/>
      <c r="C55" s="65"/>
      <c r="D55" s="289"/>
      <c r="E55" s="289"/>
      <c r="F55" s="289"/>
      <c r="G55" s="289"/>
      <c r="H55" s="289"/>
      <c r="I55" s="289"/>
    </row>
    <row r="56" spans="1:9" s="285" customFormat="1">
      <c r="A56" s="65"/>
      <c r="B56" s="288"/>
      <c r="C56" s="65"/>
      <c r="D56" s="289"/>
      <c r="E56" s="289"/>
      <c r="F56" s="289"/>
      <c r="G56" s="289"/>
      <c r="H56" s="289"/>
      <c r="I56" s="289"/>
    </row>
    <row r="57" spans="1:9" s="285" customFormat="1">
      <c r="A57" s="65"/>
      <c r="B57" s="288"/>
      <c r="C57" s="65"/>
      <c r="D57" s="289"/>
      <c r="E57" s="289"/>
      <c r="F57" s="289"/>
      <c r="G57" s="289"/>
      <c r="H57" s="289"/>
      <c r="I57" s="289"/>
    </row>
    <row r="58" spans="1:9" s="285" customFormat="1">
      <c r="A58" s="65"/>
      <c r="B58" s="288"/>
      <c r="C58" s="65"/>
      <c r="D58" s="289"/>
      <c r="E58" s="289"/>
      <c r="F58" s="289"/>
      <c r="G58" s="289"/>
      <c r="H58" s="289"/>
      <c r="I58" s="289"/>
    </row>
    <row r="59" spans="1:9" s="285" customFormat="1">
      <c r="A59" s="65"/>
      <c r="B59" s="288"/>
      <c r="C59" s="65"/>
      <c r="D59" s="289"/>
      <c r="E59" s="289"/>
      <c r="F59" s="289"/>
      <c r="G59" s="289"/>
      <c r="H59" s="289"/>
      <c r="I59" s="289"/>
    </row>
    <row r="60" spans="1:9" s="285" customFormat="1">
      <c r="A60" s="65"/>
      <c r="B60" s="288"/>
      <c r="C60" s="65"/>
      <c r="D60" s="289"/>
      <c r="E60" s="289"/>
      <c r="F60" s="289"/>
      <c r="G60" s="289"/>
      <c r="H60" s="289"/>
      <c r="I60" s="289"/>
    </row>
    <row r="61" spans="1:9" s="285" customFormat="1">
      <c r="A61" s="65"/>
      <c r="B61" s="288"/>
      <c r="C61" s="65"/>
      <c r="D61" s="289"/>
      <c r="E61" s="289"/>
      <c r="F61" s="289"/>
      <c r="G61" s="289"/>
      <c r="H61" s="289"/>
      <c r="I61" s="289"/>
    </row>
    <row r="62" spans="1:9" s="285" customFormat="1">
      <c r="A62" s="65"/>
      <c r="B62" s="288"/>
      <c r="C62" s="65"/>
      <c r="D62" s="289"/>
      <c r="E62" s="289"/>
      <c r="F62" s="289"/>
      <c r="G62" s="289"/>
      <c r="H62" s="289"/>
      <c r="I62" s="289"/>
    </row>
    <row r="63" spans="1:9" s="285" customFormat="1">
      <c r="A63" s="65"/>
      <c r="B63" s="288"/>
      <c r="C63" s="65"/>
      <c r="D63" s="289"/>
      <c r="E63" s="289"/>
      <c r="F63" s="289"/>
      <c r="G63" s="289"/>
      <c r="H63" s="289"/>
      <c r="I63" s="289"/>
    </row>
    <row r="64" spans="1:9" s="285" customFormat="1">
      <c r="A64" s="65"/>
      <c r="B64" s="288"/>
      <c r="C64" s="65"/>
      <c r="D64" s="289"/>
      <c r="E64" s="289"/>
      <c r="F64" s="289"/>
      <c r="G64" s="289"/>
      <c r="H64" s="289"/>
      <c r="I64" s="289"/>
    </row>
    <row r="65" spans="1:9" s="285" customFormat="1">
      <c r="A65" s="65"/>
      <c r="B65" s="288"/>
      <c r="C65" s="65"/>
      <c r="D65" s="289"/>
      <c r="E65" s="289"/>
      <c r="F65" s="289"/>
      <c r="G65" s="289"/>
      <c r="H65" s="289"/>
      <c r="I65" s="289"/>
    </row>
    <row r="66" spans="1:9" s="285" customFormat="1">
      <c r="A66" s="65"/>
      <c r="B66" s="288"/>
      <c r="C66" s="65"/>
      <c r="D66" s="289"/>
      <c r="E66" s="289"/>
      <c r="F66" s="289"/>
      <c r="G66" s="289"/>
      <c r="H66" s="289"/>
      <c r="I66" s="289"/>
    </row>
    <row r="67" spans="1:9" s="285" customFormat="1">
      <c r="A67" s="65"/>
      <c r="B67" s="288"/>
      <c r="C67" s="65"/>
      <c r="D67" s="289"/>
      <c r="E67" s="289"/>
      <c r="F67" s="289"/>
      <c r="G67" s="289"/>
      <c r="H67" s="289"/>
      <c r="I67" s="289"/>
    </row>
    <row r="68" spans="1:9" s="285" customFormat="1">
      <c r="A68" s="65"/>
      <c r="B68" s="288"/>
      <c r="C68" s="65"/>
      <c r="D68" s="289"/>
      <c r="E68" s="289"/>
      <c r="F68" s="289"/>
      <c r="G68" s="289"/>
      <c r="H68" s="289"/>
      <c r="I68" s="289"/>
    </row>
    <row r="69" spans="1:9" s="285" customFormat="1">
      <c r="A69" s="65"/>
      <c r="B69" s="288"/>
      <c r="C69" s="65"/>
      <c r="D69" s="289"/>
      <c r="E69" s="289"/>
      <c r="F69" s="289"/>
      <c r="G69" s="289"/>
      <c r="H69" s="289"/>
      <c r="I69" s="289"/>
    </row>
    <row r="70" spans="1:9" s="285" customFormat="1">
      <c r="A70" s="65"/>
      <c r="B70" s="288"/>
      <c r="C70" s="65"/>
      <c r="D70" s="289"/>
      <c r="E70" s="289"/>
      <c r="F70" s="289"/>
      <c r="G70" s="289"/>
      <c r="H70" s="289"/>
      <c r="I70" s="289"/>
    </row>
    <row r="71" spans="1:9" s="285" customFormat="1">
      <c r="A71" s="65"/>
      <c r="B71" s="288"/>
      <c r="C71" s="65"/>
      <c r="D71" s="289"/>
      <c r="E71" s="289"/>
      <c r="F71" s="289"/>
      <c r="G71" s="289"/>
      <c r="H71" s="289"/>
      <c r="I71" s="289"/>
    </row>
    <row r="72" spans="1:9" s="285" customFormat="1">
      <c r="A72" s="65"/>
      <c r="B72" s="288"/>
      <c r="C72" s="65"/>
      <c r="D72" s="289"/>
      <c r="E72" s="289"/>
      <c r="F72" s="289"/>
      <c r="G72" s="289"/>
      <c r="H72" s="289"/>
      <c r="I72" s="289"/>
    </row>
    <row r="73" spans="1:9" s="285" customFormat="1">
      <c r="A73" s="65"/>
      <c r="B73" s="288"/>
      <c r="C73" s="65"/>
      <c r="D73" s="289"/>
      <c r="E73" s="289"/>
      <c r="F73" s="289"/>
      <c r="G73" s="289"/>
      <c r="H73" s="289"/>
      <c r="I73" s="289"/>
    </row>
    <row r="74" spans="1:9" s="285" customFormat="1">
      <c r="A74" s="65"/>
      <c r="B74" s="288"/>
      <c r="C74" s="65"/>
      <c r="D74" s="289"/>
      <c r="E74" s="289"/>
      <c r="F74" s="289"/>
      <c r="G74" s="289"/>
      <c r="H74" s="289"/>
      <c r="I74" s="289"/>
    </row>
    <row r="75" spans="1:9" s="285" customFormat="1">
      <c r="A75" s="65"/>
      <c r="B75" s="288"/>
      <c r="C75" s="65"/>
      <c r="D75" s="289"/>
      <c r="E75" s="289"/>
      <c r="F75" s="289"/>
      <c r="G75" s="289"/>
      <c r="H75" s="289"/>
      <c r="I75" s="289"/>
    </row>
    <row r="76" spans="1:9" s="285" customFormat="1">
      <c r="A76" s="65"/>
      <c r="B76" s="288"/>
      <c r="C76" s="65"/>
      <c r="D76" s="289"/>
      <c r="E76" s="289"/>
      <c r="F76" s="289"/>
      <c r="G76" s="289"/>
      <c r="H76" s="289"/>
      <c r="I76" s="289"/>
    </row>
    <row r="77" spans="1:9" s="285" customFormat="1">
      <c r="A77" s="65"/>
      <c r="B77" s="288"/>
      <c r="C77" s="65"/>
      <c r="D77" s="289"/>
      <c r="E77" s="289"/>
      <c r="F77" s="289"/>
      <c r="G77" s="289"/>
      <c r="H77" s="289"/>
      <c r="I77" s="289"/>
    </row>
    <row r="78" spans="1:9" s="285" customFormat="1">
      <c r="A78" s="65"/>
      <c r="B78" s="288"/>
      <c r="C78" s="65"/>
      <c r="D78" s="289"/>
      <c r="E78" s="289"/>
      <c r="F78" s="289"/>
      <c r="G78" s="289"/>
      <c r="H78" s="289"/>
      <c r="I78" s="289"/>
    </row>
    <row r="79" spans="1:9" s="285" customFormat="1">
      <c r="A79" s="65"/>
      <c r="B79" s="288"/>
      <c r="C79" s="65"/>
      <c r="D79" s="289"/>
      <c r="E79" s="289"/>
      <c r="F79" s="289"/>
      <c r="G79" s="289"/>
      <c r="H79" s="289"/>
      <c r="I79" s="289"/>
    </row>
    <row r="80" spans="1:9" s="285" customFormat="1">
      <c r="A80" s="65"/>
      <c r="B80" s="288"/>
      <c r="C80" s="65"/>
      <c r="D80" s="289"/>
      <c r="E80" s="289"/>
      <c r="F80" s="289"/>
      <c r="G80" s="289"/>
      <c r="H80" s="289"/>
      <c r="I80" s="289"/>
    </row>
    <row r="81" spans="1:9" s="285" customFormat="1">
      <c r="A81" s="65"/>
      <c r="B81" s="288"/>
      <c r="C81" s="65"/>
      <c r="D81" s="289"/>
      <c r="E81" s="289"/>
      <c r="F81" s="289"/>
      <c r="G81" s="289"/>
      <c r="H81" s="289"/>
      <c r="I81" s="289"/>
    </row>
    <row r="82" spans="1:9" s="285" customFormat="1">
      <c r="A82" s="65"/>
      <c r="B82" s="288"/>
      <c r="C82" s="65"/>
      <c r="D82" s="289"/>
      <c r="E82" s="289"/>
      <c r="F82" s="289"/>
      <c r="G82" s="289"/>
      <c r="H82" s="289"/>
      <c r="I82" s="289"/>
    </row>
    <row r="83" spans="1:9" s="285" customFormat="1">
      <c r="A83" s="65"/>
      <c r="B83" s="288"/>
      <c r="C83" s="65"/>
      <c r="D83" s="289"/>
      <c r="E83" s="289"/>
      <c r="F83" s="289"/>
      <c r="G83" s="289"/>
      <c r="H83" s="289"/>
      <c r="I83" s="289"/>
    </row>
    <row r="84" spans="1:9" s="285" customFormat="1">
      <c r="A84" s="65"/>
      <c r="B84" s="288"/>
      <c r="C84" s="65"/>
      <c r="D84" s="289"/>
      <c r="E84" s="289"/>
      <c r="F84" s="289"/>
      <c r="G84" s="289"/>
      <c r="H84" s="289"/>
      <c r="I84" s="289"/>
    </row>
    <row r="85" spans="1:9" s="285" customFormat="1">
      <c r="A85" s="65"/>
      <c r="B85" s="288"/>
      <c r="C85" s="65"/>
      <c r="D85" s="289"/>
      <c r="E85" s="289"/>
      <c r="F85" s="289"/>
      <c r="G85" s="289"/>
      <c r="H85" s="289"/>
      <c r="I85" s="289"/>
    </row>
    <row r="86" spans="1:9" s="285" customFormat="1">
      <c r="A86" s="65"/>
      <c r="B86" s="288"/>
      <c r="C86" s="65"/>
      <c r="D86" s="289"/>
      <c r="E86" s="289"/>
      <c r="F86" s="289"/>
      <c r="G86" s="289"/>
      <c r="H86" s="289"/>
      <c r="I86" s="289"/>
    </row>
    <row r="87" spans="1:9" s="285" customFormat="1">
      <c r="A87" s="65"/>
      <c r="B87" s="288"/>
      <c r="C87" s="65"/>
      <c r="D87" s="289"/>
      <c r="E87" s="289"/>
      <c r="F87" s="289"/>
      <c r="G87" s="289"/>
      <c r="H87" s="289"/>
      <c r="I87" s="289"/>
    </row>
    <row r="88" spans="1:9" s="285" customFormat="1">
      <c r="A88" s="65"/>
      <c r="B88" s="288"/>
      <c r="C88" s="65"/>
      <c r="D88" s="289"/>
      <c r="E88" s="289"/>
      <c r="F88" s="289"/>
      <c r="G88" s="289"/>
      <c r="H88" s="289"/>
      <c r="I88" s="289"/>
    </row>
    <row r="89" spans="1:9" s="285" customFormat="1">
      <c r="A89" s="65"/>
      <c r="B89" s="288"/>
      <c r="C89" s="65"/>
      <c r="D89" s="289"/>
      <c r="E89" s="289"/>
      <c r="F89" s="289"/>
      <c r="G89" s="289"/>
      <c r="H89" s="289"/>
      <c r="I89" s="289"/>
    </row>
    <row r="90" spans="1:9" s="285" customFormat="1">
      <c r="A90" s="65"/>
      <c r="B90" s="288"/>
      <c r="C90" s="65"/>
      <c r="D90" s="289"/>
      <c r="E90" s="289"/>
      <c r="F90" s="289"/>
      <c r="G90" s="289"/>
      <c r="H90" s="289"/>
      <c r="I90" s="289"/>
    </row>
    <row r="91" spans="1:9" s="285" customFormat="1">
      <c r="A91" s="65"/>
      <c r="B91" s="288"/>
      <c r="C91" s="65"/>
      <c r="D91" s="289"/>
      <c r="E91" s="289"/>
      <c r="F91" s="289"/>
      <c r="G91" s="289"/>
      <c r="H91" s="289"/>
      <c r="I91" s="289"/>
    </row>
    <row r="92" spans="1:9" s="285" customFormat="1">
      <c r="A92" s="65"/>
      <c r="B92" s="288"/>
      <c r="C92" s="65"/>
      <c r="D92" s="289"/>
      <c r="E92" s="289"/>
      <c r="F92" s="289"/>
      <c r="G92" s="289"/>
      <c r="H92" s="289"/>
      <c r="I92" s="289"/>
    </row>
    <row r="93" spans="1:9" s="285" customFormat="1">
      <c r="A93" s="65"/>
      <c r="B93" s="288"/>
      <c r="C93" s="65"/>
      <c r="D93" s="289"/>
      <c r="E93" s="289"/>
      <c r="F93" s="289"/>
      <c r="G93" s="289"/>
      <c r="H93" s="289"/>
      <c r="I93" s="289"/>
    </row>
    <row r="94" spans="1:9" s="285" customFormat="1">
      <c r="A94" s="65"/>
      <c r="B94" s="288"/>
      <c r="C94" s="65"/>
      <c r="D94" s="289"/>
      <c r="E94" s="289"/>
      <c r="F94" s="289"/>
      <c r="G94" s="289"/>
      <c r="H94" s="289"/>
      <c r="I94" s="289"/>
    </row>
    <row r="95" spans="1:9" s="285" customFormat="1">
      <c r="A95" s="65"/>
      <c r="B95" s="288"/>
      <c r="C95" s="65"/>
      <c r="D95" s="289"/>
      <c r="E95" s="289"/>
      <c r="F95" s="289"/>
      <c r="G95" s="289"/>
      <c r="H95" s="289"/>
      <c r="I95" s="289"/>
    </row>
    <row r="96" spans="1:9" s="285" customFormat="1">
      <c r="A96" s="65"/>
      <c r="B96" s="288"/>
      <c r="C96" s="65"/>
      <c r="D96" s="289"/>
      <c r="E96" s="289"/>
      <c r="F96" s="289"/>
      <c r="G96" s="289"/>
      <c r="H96" s="289"/>
      <c r="I96" s="289"/>
    </row>
    <row r="97" spans="1:9" s="285" customFormat="1">
      <c r="A97" s="65"/>
      <c r="B97" s="288"/>
      <c r="C97" s="65"/>
      <c r="D97" s="289"/>
      <c r="E97" s="289"/>
      <c r="F97" s="289"/>
      <c r="G97" s="289"/>
      <c r="H97" s="289"/>
      <c r="I97" s="289"/>
    </row>
    <row r="98" spans="1:9" s="285" customFormat="1">
      <c r="A98" s="65"/>
      <c r="B98" s="288"/>
      <c r="C98" s="65"/>
      <c r="D98" s="289"/>
      <c r="E98" s="289"/>
      <c r="F98" s="289"/>
      <c r="G98" s="289"/>
      <c r="H98" s="289"/>
      <c r="I98" s="289"/>
    </row>
    <row r="99" spans="1:9" s="285" customFormat="1">
      <c r="A99" s="65"/>
      <c r="B99" s="288"/>
      <c r="C99" s="65"/>
      <c r="D99" s="289"/>
      <c r="E99" s="289"/>
      <c r="F99" s="289"/>
      <c r="G99" s="289"/>
      <c r="H99" s="289"/>
      <c r="I99" s="289"/>
    </row>
    <row r="100" spans="1:9" s="285" customFormat="1">
      <c r="A100" s="65"/>
      <c r="B100" s="288"/>
      <c r="C100" s="65"/>
      <c r="D100" s="289"/>
      <c r="E100" s="289"/>
      <c r="F100" s="289"/>
      <c r="G100" s="289"/>
      <c r="H100" s="289"/>
      <c r="I100" s="289"/>
    </row>
    <row r="101" spans="1:9" s="285" customFormat="1">
      <c r="A101" s="65"/>
      <c r="B101" s="288"/>
      <c r="C101" s="65"/>
      <c r="D101" s="289"/>
      <c r="E101" s="289"/>
      <c r="F101" s="289"/>
      <c r="G101" s="289"/>
      <c r="H101" s="289"/>
      <c r="I101" s="289"/>
    </row>
    <row r="102" spans="1:9" s="285" customFormat="1">
      <c r="A102" s="65"/>
      <c r="B102" s="288"/>
      <c r="C102" s="65"/>
      <c r="D102" s="289"/>
      <c r="E102" s="289"/>
      <c r="F102" s="289"/>
      <c r="G102" s="289"/>
      <c r="H102" s="289"/>
      <c r="I102" s="289"/>
    </row>
    <row r="103" spans="1:9" s="285" customFormat="1">
      <c r="A103" s="65"/>
      <c r="B103" s="288"/>
      <c r="C103" s="65"/>
      <c r="D103" s="289"/>
      <c r="E103" s="289"/>
      <c r="F103" s="289"/>
      <c r="G103" s="289"/>
      <c r="H103" s="289"/>
      <c r="I103" s="289"/>
    </row>
    <row r="104" spans="1:9" s="285" customFormat="1">
      <c r="A104" s="65"/>
      <c r="B104" s="288"/>
      <c r="C104" s="65"/>
      <c r="D104" s="289"/>
      <c r="E104" s="289"/>
      <c r="F104" s="289"/>
      <c r="G104" s="289"/>
      <c r="H104" s="289"/>
      <c r="I104" s="289"/>
    </row>
    <row r="105" spans="1:9" s="285" customFormat="1">
      <c r="A105" s="65"/>
      <c r="B105" s="288"/>
      <c r="C105" s="65"/>
      <c r="D105" s="289"/>
      <c r="E105" s="289"/>
      <c r="F105" s="289"/>
      <c r="G105" s="289"/>
      <c r="H105" s="289"/>
      <c r="I105" s="289"/>
    </row>
    <row r="106" spans="1:9" s="285" customFormat="1">
      <c r="A106" s="65"/>
      <c r="B106" s="288"/>
      <c r="C106" s="65"/>
      <c r="D106" s="289"/>
      <c r="E106" s="289"/>
      <c r="F106" s="289"/>
      <c r="G106" s="289"/>
      <c r="H106" s="289"/>
      <c r="I106" s="289"/>
    </row>
    <row r="107" spans="1:9" s="285" customFormat="1">
      <c r="A107" s="65"/>
      <c r="B107" s="288"/>
      <c r="C107" s="65"/>
      <c r="D107" s="289"/>
      <c r="E107" s="289"/>
      <c r="F107" s="289"/>
      <c r="G107" s="289"/>
      <c r="H107" s="289"/>
      <c r="I107" s="289"/>
    </row>
    <row r="108" spans="1:9" s="285" customFormat="1">
      <c r="A108" s="65"/>
      <c r="B108" s="288"/>
      <c r="C108" s="65"/>
      <c r="D108" s="289"/>
      <c r="E108" s="289"/>
      <c r="F108" s="289"/>
      <c r="G108" s="289"/>
      <c r="H108" s="289"/>
      <c r="I108" s="289"/>
    </row>
    <row r="109" spans="1:9" s="285" customFormat="1">
      <c r="A109" s="65"/>
      <c r="B109" s="288"/>
      <c r="C109" s="65"/>
      <c r="D109" s="289"/>
      <c r="E109" s="289"/>
      <c r="F109" s="289"/>
      <c r="G109" s="289"/>
      <c r="H109" s="289"/>
      <c r="I109" s="289"/>
    </row>
    <row r="110" spans="1:9" s="285" customFormat="1">
      <c r="A110" s="65"/>
      <c r="B110" s="288"/>
      <c r="C110" s="65"/>
      <c r="D110" s="289"/>
      <c r="E110" s="289"/>
      <c r="F110" s="289"/>
      <c r="G110" s="289"/>
      <c r="H110" s="289"/>
      <c r="I110" s="289"/>
    </row>
    <row r="111" spans="1:9" s="285" customFormat="1">
      <c r="A111" s="65"/>
      <c r="B111" s="288"/>
      <c r="C111" s="65"/>
      <c r="D111" s="289"/>
      <c r="E111" s="289"/>
      <c r="F111" s="289"/>
      <c r="G111" s="289"/>
      <c r="H111" s="289"/>
      <c r="I111" s="289"/>
    </row>
    <row r="112" spans="1:9" s="285" customFormat="1">
      <c r="A112" s="65"/>
      <c r="B112" s="288"/>
      <c r="C112" s="65"/>
      <c r="D112" s="289"/>
      <c r="E112" s="289"/>
      <c r="F112" s="289"/>
      <c r="G112" s="289"/>
      <c r="H112" s="289"/>
      <c r="I112" s="289"/>
    </row>
    <row r="113" spans="1:9" s="285" customFormat="1">
      <c r="A113" s="65"/>
      <c r="B113" s="288"/>
      <c r="C113" s="65"/>
      <c r="D113" s="289"/>
      <c r="E113" s="289"/>
      <c r="F113" s="289"/>
      <c r="G113" s="289"/>
      <c r="H113" s="289"/>
      <c r="I113" s="289"/>
    </row>
    <row r="114" spans="1:9" s="285" customFormat="1">
      <c r="A114" s="65"/>
      <c r="B114" s="288"/>
      <c r="C114" s="65"/>
      <c r="D114" s="289"/>
      <c r="E114" s="289"/>
      <c r="F114" s="289"/>
      <c r="G114" s="289"/>
      <c r="H114" s="289"/>
      <c r="I114" s="289"/>
    </row>
    <row r="115" spans="1:9" s="285" customFormat="1">
      <c r="A115" s="65"/>
      <c r="B115" s="288"/>
      <c r="C115" s="65"/>
      <c r="D115" s="289"/>
      <c r="E115" s="289"/>
      <c r="F115" s="289"/>
      <c r="G115" s="289"/>
      <c r="H115" s="289"/>
      <c r="I115" s="289"/>
    </row>
    <row r="116" spans="1:9" s="285" customFormat="1">
      <c r="A116" s="65"/>
      <c r="B116" s="288"/>
      <c r="C116" s="65"/>
      <c r="D116" s="289"/>
      <c r="E116" s="289"/>
      <c r="F116" s="289"/>
      <c r="G116" s="289"/>
      <c r="H116" s="289"/>
      <c r="I116" s="289"/>
    </row>
    <row r="117" spans="1:9" s="285" customFormat="1">
      <c r="A117" s="65"/>
      <c r="B117" s="288"/>
      <c r="C117" s="65"/>
      <c r="D117" s="289"/>
      <c r="E117" s="289"/>
      <c r="F117" s="289"/>
      <c r="G117" s="289"/>
      <c r="H117" s="289"/>
      <c r="I117" s="289"/>
    </row>
    <row r="118" spans="1:9" s="285" customFormat="1">
      <c r="A118" s="65"/>
      <c r="B118" s="288"/>
      <c r="C118" s="65"/>
      <c r="D118" s="289"/>
      <c r="E118" s="289"/>
      <c r="F118" s="289"/>
      <c r="G118" s="289"/>
      <c r="H118" s="289"/>
      <c r="I118" s="289"/>
    </row>
    <row r="119" spans="1:9" s="285" customFormat="1">
      <c r="A119" s="65"/>
      <c r="B119" s="288"/>
      <c r="C119" s="65"/>
      <c r="D119" s="289"/>
      <c r="E119" s="289"/>
      <c r="F119" s="289"/>
      <c r="G119" s="289"/>
      <c r="H119" s="289"/>
      <c r="I119" s="289"/>
    </row>
    <row r="120" spans="1:9">
      <c r="D120" s="289"/>
      <c r="E120" s="289"/>
      <c r="F120" s="289"/>
      <c r="G120" s="289"/>
      <c r="H120" s="289"/>
      <c r="I120" s="289"/>
    </row>
    <row r="121" spans="1:9">
      <c r="D121" s="289"/>
      <c r="E121" s="289"/>
      <c r="F121" s="289"/>
      <c r="G121" s="289"/>
      <c r="H121" s="289"/>
      <c r="I121" s="289"/>
    </row>
    <row r="122" spans="1:9">
      <c r="D122" s="289"/>
      <c r="E122" s="289"/>
      <c r="F122" s="289"/>
      <c r="G122" s="289"/>
      <c r="H122" s="289"/>
      <c r="I122" s="289"/>
    </row>
    <row r="123" spans="1:9">
      <c r="D123" s="289"/>
      <c r="E123" s="289"/>
      <c r="F123" s="289"/>
      <c r="G123" s="289"/>
      <c r="H123" s="289"/>
      <c r="I123" s="289"/>
    </row>
    <row r="124" spans="1:9">
      <c r="D124" s="289"/>
      <c r="E124" s="289"/>
      <c r="F124" s="289"/>
      <c r="G124" s="289"/>
      <c r="H124" s="289"/>
      <c r="I124" s="289"/>
    </row>
    <row r="125" spans="1:9">
      <c r="D125" s="289"/>
      <c r="E125" s="289"/>
      <c r="F125" s="289"/>
      <c r="G125" s="289"/>
      <c r="H125" s="289"/>
      <c r="I125" s="289"/>
    </row>
    <row r="126" spans="1:9">
      <c r="D126" s="289"/>
      <c r="E126" s="289"/>
      <c r="F126" s="289"/>
      <c r="G126" s="289"/>
      <c r="H126" s="289"/>
      <c r="I126" s="289"/>
    </row>
    <row r="127" spans="1:9">
      <c r="D127" s="289"/>
      <c r="E127" s="289"/>
      <c r="F127" s="289"/>
      <c r="G127" s="289"/>
      <c r="H127" s="289"/>
      <c r="I127" s="289"/>
    </row>
    <row r="128" spans="1:9">
      <c r="D128" s="289"/>
      <c r="E128" s="289"/>
      <c r="F128" s="289"/>
      <c r="G128" s="289"/>
      <c r="H128" s="289"/>
      <c r="I128" s="289"/>
    </row>
    <row r="129" spans="4:9">
      <c r="D129" s="289"/>
      <c r="E129" s="289"/>
      <c r="F129" s="289"/>
      <c r="G129" s="289"/>
      <c r="H129" s="289"/>
      <c r="I129" s="289"/>
    </row>
    <row r="130" spans="4:9">
      <c r="D130" s="289"/>
      <c r="E130" s="289"/>
      <c r="F130" s="289"/>
      <c r="G130" s="289"/>
      <c r="H130" s="289"/>
      <c r="I130" s="289"/>
    </row>
    <row r="131" spans="4:9">
      <c r="D131" s="289"/>
      <c r="E131" s="289"/>
      <c r="F131" s="289"/>
      <c r="G131" s="289"/>
      <c r="H131" s="289"/>
      <c r="I131" s="289"/>
    </row>
    <row r="132" spans="4:9">
      <c r="D132" s="289"/>
      <c r="E132" s="289"/>
      <c r="F132" s="289"/>
      <c r="G132" s="289"/>
      <c r="H132" s="289"/>
      <c r="I132" s="289"/>
    </row>
    <row r="133" spans="4:9">
      <c r="D133" s="289"/>
      <c r="E133" s="289"/>
      <c r="F133" s="289"/>
      <c r="G133" s="289"/>
      <c r="H133" s="289"/>
      <c r="I133" s="289"/>
    </row>
    <row r="134" spans="4:9">
      <c r="D134" s="289"/>
      <c r="E134" s="289"/>
      <c r="F134" s="289"/>
      <c r="G134" s="289"/>
      <c r="H134" s="289"/>
      <c r="I134" s="289"/>
    </row>
    <row r="135" spans="4:9">
      <c r="D135" s="289"/>
      <c r="E135" s="289"/>
      <c r="F135" s="289"/>
      <c r="G135" s="289"/>
      <c r="H135" s="289"/>
      <c r="I135" s="289"/>
    </row>
    <row r="136" spans="4:9">
      <c r="D136" s="289"/>
      <c r="E136" s="289"/>
      <c r="F136" s="289"/>
      <c r="G136" s="289"/>
      <c r="H136" s="289"/>
      <c r="I136" s="289"/>
    </row>
    <row r="137" spans="4:9">
      <c r="D137" s="289"/>
      <c r="E137" s="289"/>
      <c r="F137" s="289"/>
      <c r="G137" s="289"/>
      <c r="H137" s="289"/>
      <c r="I137" s="289"/>
    </row>
    <row r="138" spans="4:9">
      <c r="D138" s="289"/>
      <c r="E138" s="289"/>
      <c r="F138" s="289"/>
      <c r="G138" s="289"/>
      <c r="H138" s="289"/>
      <c r="I138" s="289"/>
    </row>
    <row r="139" spans="4:9">
      <c r="D139" s="289"/>
      <c r="E139" s="289"/>
      <c r="F139" s="289"/>
      <c r="G139" s="289"/>
      <c r="H139" s="289"/>
      <c r="I139" s="289"/>
    </row>
    <row r="140" spans="4:9">
      <c r="D140" s="289"/>
      <c r="E140" s="289"/>
      <c r="F140" s="289"/>
      <c r="G140" s="289"/>
      <c r="H140" s="289"/>
      <c r="I140" s="289"/>
    </row>
    <row r="141" spans="4:9">
      <c r="D141" s="289"/>
      <c r="E141" s="289"/>
      <c r="F141" s="289"/>
      <c r="G141" s="289"/>
      <c r="H141" s="289"/>
      <c r="I141" s="289"/>
    </row>
    <row r="142" spans="4:9">
      <c r="D142" s="289"/>
      <c r="E142" s="289"/>
      <c r="F142" s="289"/>
      <c r="G142" s="289"/>
      <c r="H142" s="289"/>
      <c r="I142" s="289"/>
    </row>
    <row r="143" spans="4:9">
      <c r="D143" s="289"/>
      <c r="E143" s="289"/>
      <c r="F143" s="289"/>
      <c r="G143" s="289"/>
      <c r="H143" s="289"/>
      <c r="I143" s="289"/>
    </row>
    <row r="144" spans="4:9">
      <c r="D144" s="289"/>
      <c r="E144" s="289"/>
      <c r="F144" s="289"/>
      <c r="G144" s="289"/>
      <c r="H144" s="289"/>
      <c r="I144" s="289"/>
    </row>
    <row r="145" spans="4:9">
      <c r="D145" s="289"/>
      <c r="E145" s="289"/>
      <c r="F145" s="289"/>
      <c r="G145" s="289"/>
      <c r="H145" s="289"/>
      <c r="I145" s="289"/>
    </row>
    <row r="146" spans="4:9">
      <c r="D146" s="289"/>
      <c r="E146" s="289"/>
      <c r="F146" s="289"/>
      <c r="G146" s="289"/>
      <c r="H146" s="289"/>
      <c r="I146" s="289"/>
    </row>
    <row r="147" spans="4:9">
      <c r="D147" s="289"/>
      <c r="E147" s="289"/>
      <c r="F147" s="289"/>
      <c r="G147" s="289"/>
      <c r="H147" s="289"/>
      <c r="I147" s="289"/>
    </row>
    <row r="148" spans="4:9">
      <c r="D148" s="289"/>
      <c r="E148" s="289"/>
      <c r="F148" s="289"/>
      <c r="G148" s="289"/>
      <c r="H148" s="289"/>
      <c r="I148" s="289"/>
    </row>
    <row r="149" spans="4:9">
      <c r="D149" s="289"/>
      <c r="E149" s="289"/>
      <c r="F149" s="289"/>
      <c r="G149" s="289"/>
      <c r="H149" s="289"/>
      <c r="I149" s="289"/>
    </row>
    <row r="150" spans="4:9">
      <c r="D150" s="289"/>
      <c r="E150" s="289"/>
      <c r="F150" s="289"/>
      <c r="G150" s="289"/>
      <c r="H150" s="289"/>
      <c r="I150" s="289"/>
    </row>
    <row r="151" spans="4:9">
      <c r="D151" s="289"/>
      <c r="E151" s="289"/>
      <c r="F151" s="289"/>
      <c r="G151" s="289"/>
      <c r="H151" s="289"/>
      <c r="I151" s="289"/>
    </row>
    <row r="152" spans="4:9">
      <c r="D152" s="289"/>
      <c r="E152" s="289"/>
      <c r="F152" s="289"/>
      <c r="G152" s="289"/>
      <c r="H152" s="289"/>
      <c r="I152" s="289"/>
    </row>
    <row r="153" spans="4:9">
      <c r="D153" s="289"/>
      <c r="E153" s="289"/>
      <c r="F153" s="289"/>
      <c r="G153" s="289"/>
      <c r="H153" s="289"/>
      <c r="I153" s="289"/>
    </row>
    <row r="154" spans="4:9">
      <c r="D154" s="289"/>
      <c r="E154" s="289"/>
      <c r="F154" s="289"/>
      <c r="G154" s="289"/>
      <c r="H154" s="289"/>
      <c r="I154" s="289"/>
    </row>
    <row r="155" spans="4:9">
      <c r="D155" s="289"/>
      <c r="E155" s="289"/>
      <c r="F155" s="289"/>
      <c r="G155" s="289"/>
      <c r="H155" s="289"/>
      <c r="I155" s="289"/>
    </row>
    <row r="156" spans="4:9">
      <c r="D156" s="289"/>
      <c r="E156" s="289"/>
      <c r="F156" s="289"/>
      <c r="G156" s="289"/>
      <c r="H156" s="289"/>
      <c r="I156" s="289"/>
    </row>
    <row r="157" spans="4:9">
      <c r="D157" s="289"/>
      <c r="E157" s="289"/>
      <c r="F157" s="289"/>
      <c r="G157" s="289"/>
      <c r="H157" s="289"/>
      <c r="I157" s="289"/>
    </row>
    <row r="158" spans="4:9">
      <c r="D158" s="289"/>
      <c r="E158" s="289"/>
      <c r="F158" s="289"/>
      <c r="G158" s="289"/>
      <c r="H158" s="289"/>
      <c r="I158" s="289"/>
    </row>
    <row r="159" spans="4:9">
      <c r="D159" s="289"/>
      <c r="E159" s="289"/>
      <c r="F159" s="289"/>
      <c r="G159" s="289"/>
      <c r="H159" s="289"/>
      <c r="I159" s="289"/>
    </row>
    <row r="160" spans="4:9">
      <c r="D160" s="289"/>
      <c r="E160" s="289"/>
      <c r="F160" s="289"/>
      <c r="G160" s="289"/>
      <c r="H160" s="289"/>
      <c r="I160" s="289"/>
    </row>
    <row r="161" spans="4:9">
      <c r="D161" s="289"/>
      <c r="E161" s="289"/>
      <c r="F161" s="289"/>
      <c r="G161" s="289"/>
      <c r="H161" s="289"/>
      <c r="I161" s="289"/>
    </row>
    <row r="162" spans="4:9">
      <c r="D162" s="289"/>
      <c r="E162" s="289"/>
      <c r="F162" s="289"/>
      <c r="G162" s="289"/>
      <c r="H162" s="289"/>
      <c r="I162" s="289"/>
    </row>
    <row r="163" spans="4:9">
      <c r="D163" s="289"/>
      <c r="E163" s="289"/>
      <c r="F163" s="289"/>
      <c r="G163" s="289"/>
      <c r="H163" s="289"/>
      <c r="I163" s="289"/>
    </row>
    <row r="164" spans="4:9">
      <c r="D164" s="289"/>
      <c r="E164" s="289"/>
      <c r="F164" s="289"/>
      <c r="G164" s="289"/>
      <c r="H164" s="289"/>
      <c r="I164" s="289"/>
    </row>
    <row r="165" spans="4:9">
      <c r="D165" s="289"/>
      <c r="E165" s="289"/>
      <c r="F165" s="289"/>
      <c r="G165" s="289"/>
      <c r="H165" s="289"/>
      <c r="I165" s="289"/>
    </row>
    <row r="166" spans="4:9">
      <c r="D166" s="289"/>
      <c r="E166" s="289"/>
      <c r="F166" s="289"/>
      <c r="G166" s="289"/>
      <c r="H166" s="289"/>
      <c r="I166" s="289"/>
    </row>
    <row r="167" spans="4:9">
      <c r="D167" s="289"/>
      <c r="E167" s="289"/>
      <c r="F167" s="289"/>
      <c r="G167" s="289"/>
      <c r="H167" s="289"/>
      <c r="I167" s="289"/>
    </row>
    <row r="168" spans="4:9">
      <c r="D168" s="289"/>
      <c r="E168" s="289"/>
      <c r="F168" s="289"/>
      <c r="G168" s="289"/>
      <c r="H168" s="289"/>
      <c r="I168" s="289"/>
    </row>
    <row r="169" spans="4:9">
      <c r="D169" s="289"/>
      <c r="E169" s="289"/>
      <c r="F169" s="289"/>
      <c r="G169" s="289"/>
      <c r="H169" s="289"/>
      <c r="I169" s="289"/>
    </row>
    <row r="170" spans="4:9">
      <c r="D170" s="289"/>
      <c r="E170" s="289"/>
      <c r="F170" s="289"/>
      <c r="G170" s="289"/>
      <c r="H170" s="289"/>
      <c r="I170" s="289"/>
    </row>
    <row r="171" spans="4:9">
      <c r="D171" s="289"/>
      <c r="E171" s="289"/>
      <c r="F171" s="289"/>
      <c r="G171" s="289"/>
      <c r="H171" s="289"/>
      <c r="I171" s="289"/>
    </row>
    <row r="172" spans="4:9">
      <c r="D172" s="289"/>
      <c r="E172" s="289"/>
      <c r="F172" s="289"/>
      <c r="G172" s="289"/>
      <c r="H172" s="289"/>
      <c r="I172" s="289"/>
    </row>
    <row r="173" spans="4:9">
      <c r="D173" s="289"/>
      <c r="E173" s="289"/>
      <c r="F173" s="289"/>
      <c r="G173" s="289"/>
      <c r="H173" s="289"/>
      <c r="I173" s="289"/>
    </row>
    <row r="174" spans="4:9">
      <c r="D174" s="289"/>
      <c r="E174" s="289"/>
      <c r="F174" s="289"/>
      <c r="G174" s="289"/>
      <c r="H174" s="289"/>
      <c r="I174" s="289"/>
    </row>
    <row r="175" spans="4:9">
      <c r="D175" s="289"/>
      <c r="E175" s="289"/>
      <c r="F175" s="289"/>
      <c r="G175" s="289"/>
      <c r="H175" s="289"/>
      <c r="I175" s="289"/>
    </row>
    <row r="176" spans="4:9">
      <c r="D176" s="289"/>
      <c r="E176" s="289"/>
      <c r="F176" s="289"/>
      <c r="G176" s="289"/>
      <c r="H176" s="289"/>
      <c r="I176" s="289"/>
    </row>
    <row r="177" spans="4:9">
      <c r="D177" s="289"/>
      <c r="E177" s="289"/>
      <c r="F177" s="289"/>
      <c r="G177" s="289"/>
      <c r="H177" s="289"/>
      <c r="I177" s="289"/>
    </row>
    <row r="178" spans="4:9">
      <c r="D178" s="289"/>
      <c r="E178" s="289"/>
      <c r="F178" s="289"/>
      <c r="G178" s="289"/>
      <c r="H178" s="289"/>
      <c r="I178" s="289"/>
    </row>
    <row r="179" spans="4:9">
      <c r="D179" s="289"/>
      <c r="E179" s="289"/>
      <c r="F179" s="289"/>
      <c r="G179" s="289"/>
      <c r="H179" s="289"/>
      <c r="I179" s="289"/>
    </row>
    <row r="180" spans="4:9">
      <c r="D180" s="289"/>
      <c r="E180" s="289"/>
      <c r="F180" s="289"/>
      <c r="G180" s="289"/>
      <c r="H180" s="289"/>
      <c r="I180" s="289"/>
    </row>
    <row r="181" spans="4:9">
      <c r="D181" s="289"/>
      <c r="E181" s="289"/>
      <c r="F181" s="289"/>
      <c r="G181" s="289"/>
      <c r="H181" s="289"/>
      <c r="I181" s="289"/>
    </row>
    <row r="182" spans="4:9">
      <c r="D182" s="289"/>
      <c r="E182" s="289"/>
      <c r="F182" s="289"/>
      <c r="G182" s="289"/>
      <c r="H182" s="289"/>
      <c r="I182" s="289"/>
    </row>
    <row r="183" spans="4:9">
      <c r="D183" s="289"/>
      <c r="E183" s="289"/>
      <c r="F183" s="289"/>
      <c r="G183" s="289"/>
      <c r="H183" s="289"/>
      <c r="I183" s="289"/>
    </row>
    <row r="184" spans="4:9">
      <c r="D184" s="289"/>
      <c r="E184" s="289"/>
      <c r="F184" s="289"/>
      <c r="G184" s="289"/>
      <c r="H184" s="289"/>
      <c r="I184" s="289"/>
    </row>
    <row r="185" spans="4:9">
      <c r="D185" s="289"/>
      <c r="E185" s="289"/>
      <c r="F185" s="289"/>
      <c r="G185" s="289"/>
      <c r="H185" s="289"/>
      <c r="I185" s="289"/>
    </row>
    <row r="186" spans="4:9">
      <c r="D186" s="289"/>
      <c r="E186" s="289"/>
      <c r="F186" s="289"/>
      <c r="G186" s="289"/>
      <c r="H186" s="289"/>
      <c r="I186" s="289"/>
    </row>
    <row r="187" spans="4:9">
      <c r="D187" s="289"/>
      <c r="E187" s="289"/>
      <c r="F187" s="289"/>
      <c r="G187" s="289"/>
      <c r="H187" s="289"/>
      <c r="I187" s="289"/>
    </row>
    <row r="188" spans="4:9">
      <c r="D188" s="289"/>
      <c r="E188" s="289"/>
      <c r="F188" s="289"/>
      <c r="G188" s="289"/>
      <c r="H188" s="289"/>
      <c r="I188" s="289"/>
    </row>
    <row r="189" spans="4:9">
      <c r="D189" s="289"/>
      <c r="E189" s="289"/>
      <c r="F189" s="289"/>
      <c r="G189" s="289"/>
      <c r="H189" s="289"/>
      <c r="I189" s="289"/>
    </row>
    <row r="190" spans="4:9">
      <c r="D190" s="289"/>
      <c r="E190" s="289"/>
      <c r="F190" s="289"/>
      <c r="G190" s="289"/>
      <c r="H190" s="289"/>
      <c r="I190" s="289"/>
    </row>
    <row r="191" spans="4:9">
      <c r="D191" s="289"/>
      <c r="E191" s="289"/>
      <c r="F191" s="289"/>
      <c r="G191" s="289"/>
      <c r="H191" s="289"/>
      <c r="I191" s="289"/>
    </row>
    <row r="192" spans="4:9">
      <c r="D192" s="289"/>
      <c r="E192" s="289"/>
      <c r="F192" s="289"/>
      <c r="G192" s="289"/>
      <c r="H192" s="289"/>
      <c r="I192" s="289"/>
    </row>
    <row r="193" spans="4:9">
      <c r="D193" s="289"/>
      <c r="E193" s="289"/>
      <c r="F193" s="289"/>
      <c r="G193" s="289"/>
      <c r="H193" s="289"/>
      <c r="I193" s="289"/>
    </row>
    <row r="194" spans="4:9">
      <c r="D194" s="289"/>
      <c r="E194" s="289"/>
      <c r="F194" s="289"/>
      <c r="G194" s="289"/>
      <c r="H194" s="289"/>
      <c r="I194" s="289"/>
    </row>
    <row r="195" spans="4:9">
      <c r="D195" s="289"/>
      <c r="E195" s="289"/>
      <c r="F195" s="289"/>
      <c r="G195" s="289"/>
      <c r="H195" s="289"/>
      <c r="I195" s="289"/>
    </row>
    <row r="196" spans="4:9">
      <c r="D196" s="289"/>
      <c r="E196" s="289"/>
      <c r="F196" s="289"/>
      <c r="G196" s="289"/>
      <c r="H196" s="289"/>
      <c r="I196" s="289"/>
    </row>
    <row r="197" spans="4:9">
      <c r="D197" s="289"/>
      <c r="E197" s="289"/>
      <c r="F197" s="289"/>
      <c r="G197" s="289"/>
      <c r="H197" s="289"/>
      <c r="I197" s="289"/>
    </row>
    <row r="198" spans="4:9">
      <c r="D198" s="289"/>
      <c r="E198" s="289"/>
      <c r="F198" s="289"/>
      <c r="G198" s="289"/>
      <c r="H198" s="289"/>
      <c r="I198" s="289"/>
    </row>
    <row r="199" spans="4:9">
      <c r="D199" s="289"/>
      <c r="E199" s="289"/>
      <c r="F199" s="289"/>
      <c r="G199" s="289"/>
      <c r="H199" s="289"/>
      <c r="I199" s="289"/>
    </row>
    <row r="200" spans="4:9">
      <c r="D200" s="289"/>
      <c r="E200" s="289"/>
      <c r="F200" s="289"/>
      <c r="G200" s="289"/>
      <c r="H200" s="289"/>
      <c r="I200" s="289"/>
    </row>
    <row r="201" spans="4:9">
      <c r="D201" s="289"/>
      <c r="E201" s="289"/>
      <c r="F201" s="289"/>
      <c r="G201" s="289"/>
      <c r="H201" s="289"/>
      <c r="I201" s="289"/>
    </row>
    <row r="202" spans="4:9">
      <c r="D202" s="289"/>
      <c r="E202" s="289"/>
      <c r="F202" s="289"/>
      <c r="G202" s="289"/>
      <c r="H202" s="289"/>
      <c r="I202" s="289"/>
    </row>
    <row r="203" spans="4:9">
      <c r="D203" s="289"/>
      <c r="E203" s="289"/>
      <c r="F203" s="289"/>
      <c r="G203" s="289"/>
      <c r="H203" s="289"/>
      <c r="I203" s="289"/>
    </row>
    <row r="204" spans="4:9">
      <c r="D204" s="289"/>
      <c r="E204" s="289"/>
      <c r="F204" s="289"/>
      <c r="G204" s="289"/>
      <c r="H204" s="289"/>
      <c r="I204" s="289"/>
    </row>
    <row r="205" spans="4:9">
      <c r="D205" s="289"/>
      <c r="E205" s="289"/>
      <c r="F205" s="289"/>
      <c r="G205" s="289"/>
      <c r="H205" s="289"/>
      <c r="I205" s="289"/>
    </row>
    <row r="206" spans="4:9">
      <c r="D206" s="289"/>
      <c r="E206" s="289"/>
      <c r="F206" s="289"/>
      <c r="G206" s="289"/>
      <c r="H206" s="289"/>
      <c r="I206" s="289"/>
    </row>
    <row r="207" spans="4:9">
      <c r="D207" s="289"/>
      <c r="E207" s="289"/>
      <c r="F207" s="289"/>
      <c r="G207" s="289"/>
      <c r="H207" s="289"/>
      <c r="I207" s="289"/>
    </row>
    <row r="208" spans="4:9">
      <c r="D208" s="289"/>
      <c r="E208" s="289"/>
      <c r="F208" s="289"/>
      <c r="G208" s="289"/>
      <c r="H208" s="289"/>
      <c r="I208" s="289"/>
    </row>
    <row r="209" spans="4:9">
      <c r="D209" s="289"/>
      <c r="E209" s="289"/>
      <c r="F209" s="289"/>
      <c r="G209" s="289"/>
      <c r="H209" s="289"/>
      <c r="I209" s="289"/>
    </row>
    <row r="210" spans="4:9">
      <c r="D210" s="289"/>
      <c r="E210" s="289"/>
      <c r="F210" s="289"/>
      <c r="G210" s="289"/>
      <c r="H210" s="289"/>
      <c r="I210" s="289"/>
    </row>
    <row r="211" spans="4:9">
      <c r="D211" s="289"/>
      <c r="E211" s="289"/>
      <c r="F211" s="289"/>
      <c r="G211" s="289"/>
      <c r="H211" s="289"/>
      <c r="I211" s="289"/>
    </row>
    <row r="212" spans="4:9">
      <c r="D212" s="289"/>
      <c r="E212" s="289"/>
      <c r="F212" s="289"/>
      <c r="G212" s="289"/>
      <c r="H212" s="289"/>
      <c r="I212" s="289"/>
    </row>
    <row r="213" spans="4:9">
      <c r="D213" s="289"/>
      <c r="E213" s="289"/>
      <c r="F213" s="289"/>
      <c r="G213" s="289"/>
      <c r="H213" s="289"/>
      <c r="I213" s="289"/>
    </row>
    <row r="214" spans="4:9">
      <c r="D214" s="289"/>
      <c r="E214" s="289"/>
      <c r="F214" s="289"/>
      <c r="G214" s="289"/>
      <c r="H214" s="289"/>
      <c r="I214" s="289"/>
    </row>
    <row r="215" spans="4:9">
      <c r="D215" s="289"/>
      <c r="E215" s="289"/>
      <c r="F215" s="289"/>
      <c r="G215" s="289"/>
      <c r="H215" s="289"/>
      <c r="I215" s="289"/>
    </row>
    <row r="216" spans="4:9">
      <c r="D216" s="289"/>
      <c r="E216" s="289"/>
      <c r="F216" s="289"/>
      <c r="G216" s="289"/>
      <c r="H216" s="289"/>
      <c r="I216" s="289"/>
    </row>
    <row r="217" spans="4:9">
      <c r="D217" s="289"/>
      <c r="E217" s="289"/>
      <c r="F217" s="289"/>
      <c r="G217" s="289"/>
      <c r="H217" s="289"/>
      <c r="I217" s="289"/>
    </row>
    <row r="218" spans="4:9">
      <c r="D218" s="289"/>
      <c r="E218" s="289"/>
      <c r="F218" s="289"/>
      <c r="G218" s="289"/>
      <c r="H218" s="289"/>
      <c r="I218" s="289"/>
    </row>
    <row r="219" spans="4:9">
      <c r="D219" s="289"/>
      <c r="E219" s="289"/>
      <c r="F219" s="289"/>
      <c r="G219" s="289"/>
      <c r="H219" s="289"/>
      <c r="I219" s="289"/>
    </row>
    <row r="220" spans="4:9">
      <c r="D220" s="289"/>
      <c r="E220" s="289"/>
      <c r="F220" s="289"/>
      <c r="G220" s="289"/>
      <c r="H220" s="289"/>
      <c r="I220" s="289"/>
    </row>
    <row r="221" spans="4:9">
      <c r="D221" s="289"/>
      <c r="E221" s="289"/>
      <c r="F221" s="289"/>
      <c r="G221" s="289"/>
      <c r="H221" s="289"/>
      <c r="I221" s="289"/>
    </row>
    <row r="222" spans="4:9">
      <c r="D222" s="289"/>
      <c r="E222" s="289"/>
      <c r="F222" s="289"/>
      <c r="G222" s="289"/>
      <c r="H222" s="289"/>
      <c r="I222" s="289"/>
    </row>
    <row r="223" spans="4:9">
      <c r="D223" s="289"/>
      <c r="E223" s="289"/>
      <c r="F223" s="289"/>
      <c r="G223" s="289"/>
      <c r="H223" s="289"/>
      <c r="I223" s="289"/>
    </row>
    <row r="224" spans="4:9">
      <c r="D224" s="289"/>
      <c r="E224" s="289"/>
      <c r="F224" s="289"/>
      <c r="G224" s="289"/>
      <c r="H224" s="289"/>
      <c r="I224" s="289"/>
    </row>
    <row r="225" spans="4:9">
      <c r="D225" s="289"/>
      <c r="E225" s="289"/>
      <c r="F225" s="289"/>
      <c r="G225" s="289"/>
      <c r="H225" s="289"/>
      <c r="I225" s="289"/>
    </row>
    <row r="226" spans="4:9">
      <c r="D226" s="289"/>
      <c r="E226" s="289"/>
      <c r="F226" s="289"/>
      <c r="G226" s="289"/>
      <c r="H226" s="289"/>
      <c r="I226" s="289"/>
    </row>
    <row r="227" spans="4:9">
      <c r="D227" s="289"/>
      <c r="E227" s="289"/>
      <c r="F227" s="289"/>
      <c r="G227" s="289"/>
      <c r="H227" s="289"/>
      <c r="I227" s="289"/>
    </row>
    <row r="228" spans="4:9">
      <c r="D228" s="289"/>
      <c r="E228" s="289"/>
      <c r="F228" s="289"/>
      <c r="G228" s="289"/>
      <c r="H228" s="289"/>
      <c r="I228" s="289"/>
    </row>
    <row r="229" spans="4:9">
      <c r="D229" s="289"/>
      <c r="E229" s="289"/>
      <c r="F229" s="289"/>
      <c r="G229" s="289"/>
      <c r="H229" s="289"/>
      <c r="I229" s="289"/>
    </row>
    <row r="230" spans="4:9">
      <c r="D230" s="289"/>
      <c r="E230" s="289"/>
      <c r="F230" s="289"/>
      <c r="G230" s="289"/>
      <c r="H230" s="289"/>
      <c r="I230" s="289"/>
    </row>
    <row r="231" spans="4:9">
      <c r="D231" s="289"/>
      <c r="E231" s="289"/>
      <c r="F231" s="289"/>
      <c r="G231" s="289"/>
      <c r="H231" s="289"/>
      <c r="I231" s="289"/>
    </row>
    <row r="232" spans="4:9">
      <c r="D232" s="289"/>
      <c r="E232" s="289"/>
      <c r="F232" s="289"/>
      <c r="G232" s="289"/>
      <c r="H232" s="289"/>
      <c r="I232" s="289"/>
    </row>
    <row r="233" spans="4:9">
      <c r="D233" s="289"/>
      <c r="E233" s="289"/>
      <c r="F233" s="289"/>
      <c r="G233" s="289"/>
      <c r="H233" s="289"/>
      <c r="I233" s="289"/>
    </row>
    <row r="234" spans="4:9">
      <c r="D234" s="289"/>
      <c r="E234" s="289"/>
      <c r="F234" s="289"/>
      <c r="G234" s="289"/>
      <c r="H234" s="289"/>
      <c r="I234" s="289"/>
    </row>
    <row r="235" spans="4:9">
      <c r="D235" s="289"/>
      <c r="E235" s="289"/>
      <c r="F235" s="289"/>
      <c r="G235" s="289"/>
      <c r="H235" s="289"/>
      <c r="I235" s="289"/>
    </row>
    <row r="236" spans="4:9">
      <c r="D236" s="289"/>
      <c r="E236" s="289"/>
      <c r="F236" s="289"/>
      <c r="G236" s="289"/>
      <c r="H236" s="289"/>
      <c r="I236" s="289"/>
    </row>
    <row r="237" spans="4:9">
      <c r="D237" s="289"/>
      <c r="E237" s="289"/>
      <c r="F237" s="289"/>
      <c r="G237" s="289"/>
      <c r="H237" s="289"/>
      <c r="I237" s="289"/>
    </row>
    <row r="238" spans="4:9">
      <c r="D238" s="289"/>
      <c r="E238" s="289"/>
      <c r="F238" s="289"/>
      <c r="G238" s="289"/>
      <c r="H238" s="289"/>
      <c r="I238" s="289"/>
    </row>
    <row r="239" spans="4:9">
      <c r="D239" s="289"/>
      <c r="E239" s="289"/>
      <c r="F239" s="289"/>
      <c r="G239" s="289"/>
      <c r="H239" s="289"/>
      <c r="I239" s="289"/>
    </row>
    <row r="240" spans="4:9">
      <c r="D240" s="289"/>
      <c r="E240" s="289"/>
      <c r="F240" s="289"/>
      <c r="G240" s="289"/>
      <c r="H240" s="289"/>
      <c r="I240" s="289"/>
    </row>
    <row r="241" spans="4:9">
      <c r="D241" s="289"/>
      <c r="E241" s="289"/>
      <c r="F241" s="289"/>
      <c r="G241" s="289"/>
      <c r="H241" s="289"/>
      <c r="I241" s="289"/>
    </row>
    <row r="242" spans="4:9">
      <c r="D242" s="289"/>
      <c r="E242" s="289"/>
      <c r="F242" s="289"/>
      <c r="G242" s="289"/>
      <c r="H242" s="289"/>
      <c r="I242" s="289"/>
    </row>
    <row r="243" spans="4:9">
      <c r="D243" s="289"/>
      <c r="E243" s="289"/>
      <c r="F243" s="289"/>
      <c r="G243" s="289"/>
      <c r="H243" s="289"/>
      <c r="I243" s="289"/>
    </row>
    <row r="244" spans="4:9">
      <c r="D244" s="289"/>
      <c r="E244" s="289"/>
      <c r="F244" s="289"/>
      <c r="G244" s="289"/>
      <c r="H244" s="289"/>
      <c r="I244" s="289"/>
    </row>
    <row r="245" spans="4:9">
      <c r="D245" s="289"/>
      <c r="E245" s="289"/>
      <c r="F245" s="289"/>
      <c r="G245" s="289"/>
      <c r="H245" s="289"/>
      <c r="I245" s="289"/>
    </row>
    <row r="246" spans="4:9">
      <c r="D246" s="289"/>
      <c r="E246" s="289"/>
      <c r="F246" s="289"/>
      <c r="G246" s="289"/>
      <c r="H246" s="289"/>
      <c r="I246" s="289"/>
    </row>
    <row r="247" spans="4:9">
      <c r="D247" s="289"/>
      <c r="E247" s="289"/>
      <c r="F247" s="289"/>
      <c r="G247" s="289"/>
      <c r="H247" s="289"/>
      <c r="I247" s="289"/>
    </row>
    <row r="248" spans="4:9">
      <c r="D248" s="289"/>
      <c r="E248" s="289"/>
      <c r="F248" s="289"/>
      <c r="G248" s="289"/>
      <c r="H248" s="289"/>
      <c r="I248" s="289"/>
    </row>
    <row r="249" spans="4:9">
      <c r="D249" s="289"/>
      <c r="E249" s="289"/>
      <c r="F249" s="289"/>
      <c r="G249" s="289"/>
      <c r="H249" s="289"/>
      <c r="I249" s="289"/>
    </row>
    <row r="250" spans="4:9">
      <c r="D250" s="289"/>
      <c r="E250" s="289"/>
      <c r="F250" s="289"/>
      <c r="G250" s="289"/>
      <c r="H250" s="289"/>
      <c r="I250" s="289"/>
    </row>
    <row r="251" spans="4:9">
      <c r="D251" s="289"/>
      <c r="E251" s="289"/>
      <c r="F251" s="289"/>
      <c r="G251" s="289"/>
      <c r="H251" s="289"/>
      <c r="I251" s="289"/>
    </row>
    <row r="252" spans="4:9">
      <c r="D252" s="289"/>
      <c r="E252" s="289"/>
      <c r="F252" s="289"/>
      <c r="G252" s="289"/>
      <c r="H252" s="289"/>
      <c r="I252" s="289"/>
    </row>
    <row r="253" spans="4:9">
      <c r="D253" s="289"/>
      <c r="E253" s="289"/>
      <c r="F253" s="289"/>
      <c r="G253" s="289"/>
      <c r="H253" s="289"/>
      <c r="I253" s="289"/>
    </row>
    <row r="254" spans="4:9">
      <c r="D254" s="289"/>
      <c r="E254" s="289"/>
      <c r="F254" s="289"/>
      <c r="G254" s="289"/>
      <c r="H254" s="289"/>
      <c r="I254" s="289"/>
    </row>
    <row r="255" spans="4:9">
      <c r="D255" s="289"/>
      <c r="E255" s="289"/>
      <c r="F255" s="289"/>
      <c r="G255" s="289"/>
      <c r="H255" s="289"/>
      <c r="I255" s="289"/>
    </row>
    <row r="256" spans="4:9">
      <c r="D256" s="289"/>
      <c r="E256" s="289"/>
      <c r="F256" s="289"/>
      <c r="G256" s="289"/>
      <c r="H256" s="289"/>
      <c r="I256" s="289"/>
    </row>
    <row r="257" spans="4:9">
      <c r="D257" s="289"/>
      <c r="E257" s="289"/>
      <c r="F257" s="289"/>
      <c r="G257" s="289"/>
      <c r="H257" s="289"/>
      <c r="I257" s="289"/>
    </row>
    <row r="258" spans="4:9">
      <c r="D258" s="289"/>
      <c r="E258" s="289"/>
      <c r="F258" s="289"/>
      <c r="G258" s="289"/>
      <c r="H258" s="289"/>
      <c r="I258" s="289"/>
    </row>
    <row r="259" spans="4:9">
      <c r="D259" s="289"/>
      <c r="E259" s="289"/>
      <c r="F259" s="289"/>
      <c r="G259" s="289"/>
      <c r="H259" s="289"/>
      <c r="I259" s="289"/>
    </row>
    <row r="260" spans="4:9">
      <c r="D260" s="289"/>
      <c r="E260" s="289"/>
      <c r="F260" s="289"/>
      <c r="G260" s="289"/>
      <c r="H260" s="289"/>
      <c r="I260" s="289"/>
    </row>
    <row r="261" spans="4:9">
      <c r="D261" s="289"/>
      <c r="E261" s="289"/>
      <c r="F261" s="289"/>
      <c r="G261" s="289"/>
      <c r="H261" s="289"/>
      <c r="I261" s="289"/>
    </row>
    <row r="262" spans="4:9">
      <c r="D262" s="289"/>
      <c r="E262" s="289"/>
      <c r="F262" s="289"/>
      <c r="G262" s="289"/>
      <c r="H262" s="289"/>
      <c r="I262" s="289"/>
    </row>
    <row r="263" spans="4:9">
      <c r="D263" s="289"/>
      <c r="E263" s="289"/>
      <c r="F263" s="289"/>
      <c r="G263" s="289"/>
      <c r="H263" s="289"/>
      <c r="I263" s="289"/>
    </row>
    <row r="264" spans="4:9">
      <c r="D264" s="289"/>
      <c r="E264" s="289"/>
      <c r="F264" s="289"/>
      <c r="G264" s="289"/>
      <c r="H264" s="289"/>
      <c r="I264" s="289"/>
    </row>
  </sheetData>
  <mergeCells count="12">
    <mergeCell ref="I28:J28"/>
    <mergeCell ref="B28:C28"/>
    <mergeCell ref="E28:G28"/>
    <mergeCell ref="G5:H5"/>
    <mergeCell ref="D8:D9"/>
    <mergeCell ref="E8:E9"/>
    <mergeCell ref="B5:F5"/>
    <mergeCell ref="G4:H4"/>
    <mergeCell ref="F8:F9"/>
    <mergeCell ref="I8:I9"/>
    <mergeCell ref="C8:C9"/>
    <mergeCell ref="B4:F4"/>
  </mergeCells>
  <phoneticPr fontId="18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9:H25 C12:H16" xr:uid="{00000000-0002-0000-0600-000000000000}">
      <formula1>0</formula1>
      <formula2>9999999999999990</formula2>
    </dataValidation>
  </dataValidations>
  <printOptions horizontalCentered="1" verticalCentered="1"/>
  <pageMargins left="0.74803149606299213" right="0.17" top="0.55118110236220474" bottom="0.47244094488188981" header="0.51181102362204722" footer="0.51181102362204722"/>
  <pageSetup paperSize="9" scale="85" orientation="landscape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I66"/>
  <sheetViews>
    <sheetView topLeftCell="A7" workbookViewId="0">
      <selection activeCell="L33" sqref="L33"/>
    </sheetView>
  </sheetViews>
  <sheetFormatPr defaultColWidth="10.6640625" defaultRowHeight="13.2"/>
  <cols>
    <col min="1" max="1" width="42" style="278" customWidth="1"/>
    <col min="2" max="2" width="8.109375" style="283" customWidth="1"/>
    <col min="3" max="3" width="12.33203125" style="514" bestFit="1" customWidth="1"/>
    <col min="4" max="4" width="17.5546875" style="654" bestFit="1" customWidth="1"/>
    <col min="5" max="5" width="19.44140625" style="514" customWidth="1"/>
    <col min="6" max="6" width="17.33203125" style="514" customWidth="1"/>
    <col min="7" max="7" width="10.6640625" style="278"/>
    <col min="8" max="9" width="14.5546875" style="278" hidden="1" customWidth="1"/>
    <col min="10" max="16384" width="10.6640625" style="278"/>
  </cols>
  <sheetData>
    <row r="1" spans="1:6">
      <c r="A1" s="276"/>
      <c r="B1" s="277"/>
      <c r="C1" s="495"/>
      <c r="D1" s="642"/>
      <c r="E1" s="495"/>
      <c r="F1" s="495"/>
    </row>
    <row r="2" spans="1:6">
      <c r="A2" s="97" t="s">
        <v>907</v>
      </c>
      <c r="B2" s="97"/>
      <c r="C2" s="496"/>
      <c r="D2" s="643"/>
      <c r="E2" s="496"/>
      <c r="F2" s="496"/>
    </row>
    <row r="3" spans="1:6">
      <c r="A3" s="97" t="s">
        <v>808</v>
      </c>
      <c r="B3" s="97"/>
      <c r="C3" s="496"/>
      <c r="D3" s="643"/>
      <c r="E3" s="496"/>
      <c r="F3" s="496"/>
    </row>
    <row r="4" spans="1:6">
      <c r="A4" s="22"/>
      <c r="B4" s="21"/>
      <c r="C4" s="497"/>
      <c r="D4" s="644"/>
      <c r="E4" s="497"/>
      <c r="F4" s="497"/>
    </row>
    <row r="5" spans="1:6" ht="13.8">
      <c r="A5" s="23" t="s">
        <v>378</v>
      </c>
      <c r="B5" s="709" t="str">
        <f>'справка №1-БАЛАНС'!E2</f>
        <v>"Индустриален капитал-холдинг" АД</v>
      </c>
      <c r="C5" s="709"/>
      <c r="D5" s="709"/>
      <c r="E5" s="498" t="s">
        <v>1</v>
      </c>
      <c r="F5" s="546">
        <f>'справка №1-БАЛАНС'!H2</f>
        <v>121619055</v>
      </c>
    </row>
    <row r="6" spans="1:6" ht="13.8">
      <c r="A6" s="24" t="s">
        <v>3</v>
      </c>
      <c r="B6" s="710" t="str">
        <f>'справка №1-БАЛАНС'!E4</f>
        <v>01.01.2018-31.12.2018</v>
      </c>
      <c r="C6" s="710"/>
      <c r="D6" s="645"/>
      <c r="E6" s="499" t="s">
        <v>2</v>
      </c>
      <c r="F6" s="592">
        <f>'справка №1-БАЛАНС'!H3</f>
        <v>61</v>
      </c>
    </row>
    <row r="7" spans="1:6" s="279" customFormat="1">
      <c r="B7" s="25"/>
      <c r="C7" s="500"/>
      <c r="D7" s="646"/>
      <c r="E7" s="500"/>
      <c r="F7" s="501" t="s">
        <v>271</v>
      </c>
    </row>
    <row r="8" spans="1:6" s="280" customFormat="1" ht="66">
      <c r="A8" s="26" t="s">
        <v>809</v>
      </c>
      <c r="B8" s="27" t="s">
        <v>6</v>
      </c>
      <c r="C8" s="502" t="s">
        <v>810</v>
      </c>
      <c r="D8" s="647" t="s">
        <v>811</v>
      </c>
      <c r="E8" s="502" t="s">
        <v>812</v>
      </c>
      <c r="F8" s="502" t="s">
        <v>813</v>
      </c>
    </row>
    <row r="9" spans="1:6" s="459" customFormat="1" ht="10.199999999999999">
      <c r="A9" s="548" t="s">
        <v>11</v>
      </c>
      <c r="B9" s="549" t="s">
        <v>12</v>
      </c>
      <c r="C9" s="550">
        <v>1</v>
      </c>
      <c r="D9" s="550">
        <v>2</v>
      </c>
      <c r="E9" s="550">
        <v>3</v>
      </c>
      <c r="F9" s="550">
        <v>4</v>
      </c>
    </row>
    <row r="10" spans="1:6">
      <c r="A10" s="28" t="s">
        <v>814</v>
      </c>
      <c r="B10" s="29"/>
      <c r="C10" s="503"/>
      <c r="D10" s="648"/>
      <c r="E10" s="503"/>
      <c r="F10" s="503"/>
    </row>
    <row r="11" spans="1:6">
      <c r="A11" s="28" t="s">
        <v>815</v>
      </c>
      <c r="B11" s="31"/>
      <c r="C11" s="503"/>
      <c r="D11" s="648"/>
      <c r="E11" s="503"/>
      <c r="F11" s="503"/>
    </row>
    <row r="12" spans="1:6">
      <c r="A12" s="30" t="s">
        <v>905</v>
      </c>
      <c r="B12" s="31"/>
      <c r="C12" s="504">
        <v>3737</v>
      </c>
      <c r="D12" s="649">
        <v>92.07</v>
      </c>
      <c r="E12" s="504"/>
      <c r="F12" s="505">
        <f>C12-E12</f>
        <v>3737</v>
      </c>
    </row>
    <row r="13" spans="1:6">
      <c r="A13" s="30" t="s">
        <v>906</v>
      </c>
      <c r="B13" s="34"/>
      <c r="C13" s="504">
        <f>444-386</f>
        <v>58</v>
      </c>
      <c r="D13" s="649">
        <v>50.1</v>
      </c>
      <c r="E13" s="504"/>
      <c r="F13" s="505">
        <f>C13-E13</f>
        <v>58</v>
      </c>
    </row>
    <row r="14" spans="1:6">
      <c r="A14" s="30" t="s">
        <v>912</v>
      </c>
      <c r="B14" s="34"/>
      <c r="C14" s="504"/>
      <c r="D14" s="649"/>
      <c r="E14" s="504"/>
      <c r="F14" s="505">
        <f>C14-E14</f>
        <v>0</v>
      </c>
    </row>
    <row r="15" spans="1:6">
      <c r="A15" s="30" t="s">
        <v>913</v>
      </c>
      <c r="B15" s="34"/>
      <c r="C15" s="504"/>
      <c r="D15" s="649"/>
      <c r="E15" s="504">
        <f>C15</f>
        <v>0</v>
      </c>
      <c r="F15" s="505">
        <f t="shared" ref="F15" si="0">C15-E15</f>
        <v>0</v>
      </c>
    </row>
    <row r="16" spans="1:6" ht="13.8">
      <c r="A16" s="32" t="s">
        <v>558</v>
      </c>
      <c r="B16" s="33" t="s">
        <v>818</v>
      </c>
      <c r="C16" s="507">
        <f>SUM(C12:C15)</f>
        <v>3795</v>
      </c>
      <c r="D16" s="650"/>
      <c r="E16" s="507">
        <f>SUM(E12:E15)</f>
        <v>0</v>
      </c>
      <c r="F16" s="508">
        <f>SUM(F12:F15)</f>
        <v>3795</v>
      </c>
    </row>
    <row r="17" spans="1:9">
      <c r="A17" s="30" t="s">
        <v>819</v>
      </c>
      <c r="B17" s="34"/>
      <c r="C17" s="503"/>
      <c r="D17" s="648"/>
      <c r="E17" s="503"/>
      <c r="F17" s="506"/>
    </row>
    <row r="18" spans="1:9">
      <c r="A18" s="30" t="s">
        <v>537</v>
      </c>
      <c r="B18" s="34"/>
      <c r="C18" s="504"/>
      <c r="D18" s="649"/>
      <c r="E18" s="504"/>
      <c r="F18" s="505">
        <f>C18-E18</f>
        <v>0</v>
      </c>
    </row>
    <row r="19" spans="1:9">
      <c r="A19" s="30" t="s">
        <v>540</v>
      </c>
      <c r="B19" s="34"/>
      <c r="C19" s="504"/>
      <c r="D19" s="649"/>
      <c r="E19" s="504"/>
      <c r="F19" s="505">
        <f>C19-E19</f>
        <v>0</v>
      </c>
    </row>
    <row r="20" spans="1:9">
      <c r="A20" s="30" t="s">
        <v>543</v>
      </c>
      <c r="B20" s="34"/>
      <c r="C20" s="504"/>
      <c r="D20" s="649"/>
      <c r="E20" s="504"/>
      <c r="F20" s="505">
        <f>C20-E20</f>
        <v>0</v>
      </c>
    </row>
    <row r="21" spans="1:9">
      <c r="A21" s="30" t="s">
        <v>546</v>
      </c>
      <c r="B21" s="34"/>
      <c r="C21" s="504"/>
      <c r="D21" s="649"/>
      <c r="E21" s="504"/>
      <c r="F21" s="505">
        <f>C21-E21</f>
        <v>0</v>
      </c>
    </row>
    <row r="22" spans="1:9" ht="13.8">
      <c r="A22" s="32" t="s">
        <v>575</v>
      </c>
      <c r="B22" s="33" t="s">
        <v>820</v>
      </c>
      <c r="C22" s="507">
        <f>SUM(C18:C21)</f>
        <v>0</v>
      </c>
      <c r="D22" s="650"/>
      <c r="E22" s="507">
        <f>SUM(E18:E21)</f>
        <v>0</v>
      </c>
      <c r="F22" s="508">
        <f>SUM(F18:F21)</f>
        <v>0</v>
      </c>
    </row>
    <row r="23" spans="1:9">
      <c r="A23" s="28" t="s">
        <v>821</v>
      </c>
      <c r="B23" s="34"/>
      <c r="C23" s="503"/>
      <c r="D23" s="648"/>
      <c r="E23" s="503"/>
      <c r="F23" s="506"/>
    </row>
    <row r="24" spans="1:9">
      <c r="A24" s="30" t="s">
        <v>910</v>
      </c>
      <c r="B24" s="34"/>
      <c r="C24" s="504">
        <v>3231</v>
      </c>
      <c r="D24" s="649">
        <v>47.22</v>
      </c>
      <c r="E24" s="504"/>
      <c r="F24" s="505">
        <f>C24-E24</f>
        <v>3231</v>
      </c>
    </row>
    <row r="25" spans="1:9">
      <c r="A25" s="30" t="s">
        <v>911</v>
      </c>
      <c r="B25" s="34"/>
      <c r="C25" s="504">
        <v>3681</v>
      </c>
      <c r="D25" s="649">
        <v>33.42</v>
      </c>
      <c r="E25" s="504">
        <f>C25</f>
        <v>3681</v>
      </c>
      <c r="F25" s="505">
        <f>C25-E25</f>
        <v>0</v>
      </c>
    </row>
    <row r="26" spans="1:9">
      <c r="A26" s="30" t="s">
        <v>909</v>
      </c>
      <c r="B26" s="34"/>
      <c r="C26" s="504">
        <v>3612</v>
      </c>
      <c r="D26" s="649">
        <v>22.37</v>
      </c>
      <c r="E26" s="504">
        <v>3612</v>
      </c>
      <c r="F26" s="505">
        <f>C26-E26</f>
        <v>0</v>
      </c>
      <c r="H26" s="278">
        <v>7157920</v>
      </c>
      <c r="I26" s="514">
        <f>D26*H26/100</f>
        <v>1601226.7040000001</v>
      </c>
    </row>
    <row r="27" spans="1:9">
      <c r="A27" s="30" t="s">
        <v>546</v>
      </c>
      <c r="B27" s="31"/>
      <c r="C27" s="504"/>
      <c r="D27" s="649"/>
      <c r="E27" s="504"/>
      <c r="F27" s="505">
        <f t="shared" ref="F27" si="1">C27-E27</f>
        <v>0</v>
      </c>
      <c r="I27" s="514">
        <f>SUM(I26:I26)</f>
        <v>1601226.7040000001</v>
      </c>
    </row>
    <row r="28" spans="1:9" ht="13.8">
      <c r="A28" s="32" t="s">
        <v>594</v>
      </c>
      <c r="B28" s="33" t="s">
        <v>822</v>
      </c>
      <c r="C28" s="507">
        <f>SUM(C24:C27)</f>
        <v>10524</v>
      </c>
      <c r="D28" s="650"/>
      <c r="E28" s="507">
        <f>SUM(E24:E27)</f>
        <v>7293</v>
      </c>
      <c r="F28" s="508">
        <f>SUM(F26:F27)</f>
        <v>0</v>
      </c>
    </row>
    <row r="29" spans="1:9">
      <c r="A29" s="28" t="s">
        <v>823</v>
      </c>
      <c r="B29" s="34"/>
      <c r="C29" s="503"/>
      <c r="D29" s="648"/>
      <c r="E29" s="503"/>
      <c r="F29" s="506"/>
    </row>
    <row r="30" spans="1:9">
      <c r="A30" s="30" t="s">
        <v>902</v>
      </c>
      <c r="B30" s="34"/>
      <c r="C30" s="504">
        <f>29+1483</f>
        <v>1512</v>
      </c>
      <c r="D30" s="649">
        <v>5.77</v>
      </c>
      <c r="E30" s="504">
        <v>1512</v>
      </c>
      <c r="F30" s="505">
        <f t="shared" ref="F30" si="2">C30-E30</f>
        <v>0</v>
      </c>
      <c r="I30" s="514"/>
    </row>
    <row r="31" spans="1:9">
      <c r="A31" s="30" t="s">
        <v>903</v>
      </c>
      <c r="B31" s="34"/>
      <c r="C31" s="504">
        <v>39</v>
      </c>
      <c r="D31" s="649">
        <v>14.99</v>
      </c>
      <c r="E31" s="504"/>
      <c r="F31" s="505">
        <f>C31-E31</f>
        <v>39</v>
      </c>
    </row>
    <row r="32" spans="1:9">
      <c r="A32" s="30" t="s">
        <v>904</v>
      </c>
      <c r="B32" s="31"/>
      <c r="C32" s="504">
        <v>1</v>
      </c>
      <c r="D32" s="649">
        <v>8.33</v>
      </c>
      <c r="E32" s="504"/>
      <c r="F32" s="505">
        <f>C32-E32</f>
        <v>1</v>
      </c>
    </row>
    <row r="33" spans="1:6">
      <c r="A33" s="30">
        <v>4</v>
      </c>
      <c r="B33" s="31"/>
      <c r="C33" s="504"/>
      <c r="D33" s="649"/>
      <c r="E33" s="504"/>
      <c r="F33" s="505">
        <f>C33-E33</f>
        <v>0</v>
      </c>
    </row>
    <row r="34" spans="1:6" ht="13.8">
      <c r="A34" s="32" t="s">
        <v>824</v>
      </c>
      <c r="B34" s="33" t="s">
        <v>825</v>
      </c>
      <c r="C34" s="507">
        <f>SUM(C30:C33)</f>
        <v>1552</v>
      </c>
      <c r="D34" s="650"/>
      <c r="E34" s="507">
        <f>SUM(E30:E33)</f>
        <v>1512</v>
      </c>
      <c r="F34" s="508">
        <f>SUM(F30:F33)</f>
        <v>40</v>
      </c>
    </row>
    <row r="35" spans="1:6" ht="13.8">
      <c r="A35" s="35" t="s">
        <v>826</v>
      </c>
      <c r="B35" s="33" t="s">
        <v>827</v>
      </c>
      <c r="C35" s="507">
        <f>C34+C28+C22+C16</f>
        <v>15871</v>
      </c>
      <c r="D35" s="648"/>
      <c r="E35" s="507">
        <f>E34+E28+E22+E16</f>
        <v>8805</v>
      </c>
      <c r="F35" s="508">
        <f>F34+F28+F22+F16</f>
        <v>3835</v>
      </c>
    </row>
    <row r="36" spans="1:6">
      <c r="A36" s="28" t="s">
        <v>828</v>
      </c>
      <c r="B36" s="33"/>
      <c r="C36" s="503"/>
      <c r="D36" s="648"/>
      <c r="E36" s="503"/>
      <c r="F36" s="506"/>
    </row>
    <row r="37" spans="1:6">
      <c r="A37" s="30" t="s">
        <v>815</v>
      </c>
      <c r="B37" s="34"/>
      <c r="C37" s="503"/>
      <c r="D37" s="648"/>
      <c r="E37" s="503"/>
      <c r="F37" s="506"/>
    </row>
    <row r="38" spans="1:6">
      <c r="A38" s="30" t="s">
        <v>816</v>
      </c>
      <c r="B38" s="34"/>
      <c r="C38" s="504"/>
      <c r="D38" s="649"/>
      <c r="E38" s="504"/>
      <c r="F38" s="505">
        <f>C38-E38</f>
        <v>0</v>
      </c>
    </row>
    <row r="39" spans="1:6">
      <c r="A39" s="30" t="s">
        <v>817</v>
      </c>
      <c r="B39" s="34"/>
      <c r="C39" s="504"/>
      <c r="D39" s="649"/>
      <c r="E39" s="504"/>
      <c r="F39" s="505">
        <f>C39-E39</f>
        <v>0</v>
      </c>
    </row>
    <row r="40" spans="1:6" ht="9.9" customHeight="1">
      <c r="A40" s="30" t="s">
        <v>543</v>
      </c>
      <c r="B40" s="34"/>
      <c r="C40" s="504"/>
      <c r="D40" s="649"/>
      <c r="E40" s="504"/>
      <c r="F40" s="505">
        <f>C40-E40</f>
        <v>0</v>
      </c>
    </row>
    <row r="41" spans="1:6" ht="15" customHeight="1">
      <c r="A41" s="30" t="s">
        <v>546</v>
      </c>
      <c r="B41" s="34"/>
      <c r="C41" s="504"/>
      <c r="D41" s="649"/>
      <c r="E41" s="504"/>
      <c r="F41" s="505">
        <f>C41-E41</f>
        <v>0</v>
      </c>
    </row>
    <row r="42" spans="1:6" ht="13.8">
      <c r="A42" s="32" t="s">
        <v>558</v>
      </c>
      <c r="B42" s="33" t="s">
        <v>829</v>
      </c>
      <c r="C42" s="503">
        <f>SUM(C38:C41)</f>
        <v>0</v>
      </c>
      <c r="D42" s="648"/>
      <c r="E42" s="503">
        <f>SUM(E38:E41)</f>
        <v>0</v>
      </c>
      <c r="F42" s="506">
        <f>SUM(F38:F41)</f>
        <v>0</v>
      </c>
    </row>
    <row r="43" spans="1:6">
      <c r="A43" s="30" t="s">
        <v>819</v>
      </c>
      <c r="B43" s="34"/>
      <c r="C43" s="503"/>
      <c r="D43" s="648"/>
      <c r="E43" s="503"/>
      <c r="F43" s="506"/>
    </row>
    <row r="44" spans="1:6">
      <c r="A44" s="30" t="s">
        <v>537</v>
      </c>
      <c r="B44" s="34"/>
      <c r="C44" s="504"/>
      <c r="D44" s="649"/>
      <c r="E44" s="504"/>
      <c r="F44" s="505">
        <f>C44-E44</f>
        <v>0</v>
      </c>
    </row>
    <row r="45" spans="1:6">
      <c r="A45" s="30" t="s">
        <v>540</v>
      </c>
      <c r="B45" s="34"/>
      <c r="C45" s="504"/>
      <c r="D45" s="649"/>
      <c r="E45" s="504"/>
      <c r="F45" s="505">
        <f>C45-E45</f>
        <v>0</v>
      </c>
    </row>
    <row r="46" spans="1:6">
      <c r="A46" s="30" t="s">
        <v>543</v>
      </c>
      <c r="B46" s="34"/>
      <c r="C46" s="504"/>
      <c r="D46" s="649"/>
      <c r="E46" s="504"/>
      <c r="F46" s="505">
        <f>C46-E46</f>
        <v>0</v>
      </c>
    </row>
    <row r="47" spans="1:6">
      <c r="A47" s="30" t="s">
        <v>546</v>
      </c>
      <c r="B47" s="34"/>
      <c r="C47" s="504"/>
      <c r="D47" s="649"/>
      <c r="E47" s="504"/>
      <c r="F47" s="505">
        <f>C47-E47</f>
        <v>0</v>
      </c>
    </row>
    <row r="48" spans="1:6" ht="13.8">
      <c r="A48" s="32" t="s">
        <v>575</v>
      </c>
      <c r="B48" s="33" t="s">
        <v>830</v>
      </c>
      <c r="C48" s="503">
        <f>SUM(C44:C47)</f>
        <v>0</v>
      </c>
      <c r="D48" s="648"/>
      <c r="E48" s="503">
        <f>SUM(E44:E47)</f>
        <v>0</v>
      </c>
      <c r="F48" s="506">
        <f>SUM(F44:F47)</f>
        <v>0</v>
      </c>
    </row>
    <row r="49" spans="1:6">
      <c r="A49" s="30" t="s">
        <v>821</v>
      </c>
      <c r="B49" s="34"/>
      <c r="C49" s="503"/>
      <c r="D49" s="648"/>
      <c r="E49" s="503"/>
      <c r="F49" s="506"/>
    </row>
    <row r="50" spans="1:6">
      <c r="A50" s="30" t="s">
        <v>537</v>
      </c>
      <c r="B50" s="34"/>
      <c r="C50" s="504"/>
      <c r="D50" s="649"/>
      <c r="E50" s="504"/>
      <c r="F50" s="505">
        <f>C50-E50</f>
        <v>0</v>
      </c>
    </row>
    <row r="51" spans="1:6">
      <c r="A51" s="30" t="s">
        <v>540</v>
      </c>
      <c r="B51" s="34"/>
      <c r="C51" s="504"/>
      <c r="D51" s="649"/>
      <c r="E51" s="504"/>
      <c r="F51" s="505">
        <f>C51-E51</f>
        <v>0</v>
      </c>
    </row>
    <row r="52" spans="1:6">
      <c r="A52" s="30" t="s">
        <v>543</v>
      </c>
      <c r="B52" s="34"/>
      <c r="C52" s="504"/>
      <c r="D52" s="649"/>
      <c r="E52" s="504"/>
      <c r="F52" s="505">
        <f>C52-E52</f>
        <v>0</v>
      </c>
    </row>
    <row r="53" spans="1:6">
      <c r="A53" s="30" t="s">
        <v>546</v>
      </c>
      <c r="B53" s="34"/>
      <c r="C53" s="504"/>
      <c r="D53" s="649"/>
      <c r="E53" s="504"/>
      <c r="F53" s="505">
        <f>C53-E53</f>
        <v>0</v>
      </c>
    </row>
    <row r="54" spans="1:6" ht="13.8">
      <c r="A54" s="32" t="s">
        <v>594</v>
      </c>
      <c r="B54" s="33" t="s">
        <v>831</v>
      </c>
      <c r="C54" s="503">
        <f>SUM(C50:C53)</f>
        <v>0</v>
      </c>
      <c r="D54" s="648"/>
      <c r="E54" s="503">
        <f>SUM(E50:E53)</f>
        <v>0</v>
      </c>
      <c r="F54" s="506">
        <f>SUM(F50:F53)</f>
        <v>0</v>
      </c>
    </row>
    <row r="55" spans="1:6">
      <c r="A55" s="30" t="s">
        <v>823</v>
      </c>
      <c r="B55" s="34"/>
      <c r="C55" s="503"/>
      <c r="D55" s="648"/>
      <c r="E55" s="503"/>
      <c r="F55" s="506"/>
    </row>
    <row r="56" spans="1:6">
      <c r="A56" s="30" t="s">
        <v>537</v>
      </c>
      <c r="B56" s="34"/>
      <c r="C56" s="504"/>
      <c r="D56" s="649"/>
      <c r="E56" s="504"/>
      <c r="F56" s="505">
        <f>C56-E56</f>
        <v>0</v>
      </c>
    </row>
    <row r="57" spans="1:6">
      <c r="A57" s="30" t="s">
        <v>540</v>
      </c>
      <c r="B57" s="34"/>
      <c r="C57" s="504"/>
      <c r="D57" s="649"/>
      <c r="E57" s="504"/>
      <c r="F57" s="505">
        <f>C57-E57</f>
        <v>0</v>
      </c>
    </row>
    <row r="58" spans="1:6">
      <c r="A58" s="30" t="s">
        <v>543</v>
      </c>
      <c r="B58" s="34"/>
      <c r="C58" s="504"/>
      <c r="D58" s="649"/>
      <c r="E58" s="504"/>
      <c r="F58" s="505">
        <f>C58-E58</f>
        <v>0</v>
      </c>
    </row>
    <row r="59" spans="1:6">
      <c r="A59" s="30" t="s">
        <v>546</v>
      </c>
      <c r="B59" s="34"/>
      <c r="C59" s="504"/>
      <c r="D59" s="649"/>
      <c r="E59" s="504"/>
      <c r="F59" s="505">
        <f>C59-E59</f>
        <v>0</v>
      </c>
    </row>
    <row r="60" spans="1:6" ht="13.8">
      <c r="A60" s="32" t="s">
        <v>824</v>
      </c>
      <c r="B60" s="33" t="s">
        <v>832</v>
      </c>
      <c r="C60" s="503">
        <f>SUM(C56:C59)</f>
        <v>0</v>
      </c>
      <c r="D60" s="648"/>
      <c r="E60" s="503">
        <f>SUM(E56:E59)</f>
        <v>0</v>
      </c>
      <c r="F60" s="506">
        <f>SUM(F56:F59)</f>
        <v>0</v>
      </c>
    </row>
    <row r="61" spans="1:6" ht="13.8">
      <c r="A61" s="35" t="s">
        <v>833</v>
      </c>
      <c r="B61" s="33" t="s">
        <v>834</v>
      </c>
      <c r="C61" s="503">
        <f>C60+C54+C48+C42</f>
        <v>0</v>
      </c>
      <c r="D61" s="648"/>
      <c r="E61" s="503">
        <f>E60+E54+E48+E42</f>
        <v>0</v>
      </c>
      <c r="F61" s="506">
        <f>F60+F54+F48+F42</f>
        <v>0</v>
      </c>
    </row>
    <row r="62" spans="1:6">
      <c r="A62" s="281"/>
      <c r="B62" s="282"/>
      <c r="C62" s="509"/>
      <c r="D62" s="651"/>
      <c r="E62" s="509"/>
      <c r="F62" s="509"/>
    </row>
    <row r="63" spans="1:6">
      <c r="A63" s="455" t="str">
        <f>'справка №1-БАЛАНС'!A95</f>
        <v>Дата на съставяне: 21.01.2019</v>
      </c>
      <c r="B63" s="282"/>
      <c r="C63" s="711"/>
      <c r="D63" s="711"/>
      <c r="E63" s="711"/>
      <c r="F63" s="711"/>
    </row>
    <row r="64" spans="1:6" s="19" customFormat="1" ht="12">
      <c r="A64" s="448" t="s">
        <v>894</v>
      </c>
      <c r="B64" s="13"/>
      <c r="C64" s="510" t="s">
        <v>899</v>
      </c>
      <c r="D64" s="652"/>
      <c r="E64" s="510" t="s">
        <v>899</v>
      </c>
      <c r="F64" s="511"/>
    </row>
    <row r="65" spans="1:6" s="19" customFormat="1" ht="12">
      <c r="A65" s="166"/>
      <c r="B65" s="405" t="s">
        <v>895</v>
      </c>
      <c r="C65" s="512"/>
      <c r="D65" s="653" t="s">
        <v>892</v>
      </c>
      <c r="E65" s="512"/>
      <c r="F65" s="513" t="s">
        <v>893</v>
      </c>
    </row>
    <row r="66" spans="1:6">
      <c r="C66" s="509"/>
      <c r="E66" s="509"/>
    </row>
  </sheetData>
  <mergeCells count="3">
    <mergeCell ref="B5:D5"/>
    <mergeCell ref="B6:C6"/>
    <mergeCell ref="C63:F63"/>
  </mergeCells>
  <phoneticPr fontId="18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6:F59 C50:F53 C44:F47 C38:F41 C30:F33 C18:F21 C12:F15 C24:F27" xr:uid="{00000000-0002-0000-0700-000000000000}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86" orientation="portrait" r:id="rId1"/>
  <headerFooter alignWithMargins="0">
    <oddHeader>&amp;R&amp;"Times New Roman Cyr,Regular"&amp;9СПРАВКА ПО ОБРАЗЕЦ №  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7"/>
  <sheetViews>
    <sheetView topLeftCell="A27" workbookViewId="0">
      <selection activeCell="B28" sqref="B28"/>
    </sheetView>
  </sheetViews>
  <sheetFormatPr defaultRowHeight="15.6"/>
  <cols>
    <col min="1" max="1" width="48.44140625" style="328" customWidth="1"/>
    <col min="2" max="3" width="19.33203125" style="329" customWidth="1"/>
  </cols>
  <sheetData>
    <row r="1" spans="1:3">
      <c r="B1" s="335" t="s">
        <v>9</v>
      </c>
      <c r="C1" s="335" t="s">
        <v>10</v>
      </c>
    </row>
    <row r="2" spans="1:3">
      <c r="A2" s="330" t="s">
        <v>879</v>
      </c>
    </row>
    <row r="3" spans="1:3">
      <c r="A3" s="332" t="s">
        <v>850</v>
      </c>
      <c r="B3" s="333">
        <f>'справка №1-БАЛАНС'!G35</f>
        <v>25238</v>
      </c>
      <c r="C3" s="333">
        <f>'справка №1-БАЛАНС'!H35</f>
        <v>23899</v>
      </c>
    </row>
    <row r="4" spans="1:3">
      <c r="A4" s="332" t="s">
        <v>460</v>
      </c>
      <c r="B4" s="333">
        <f>'справка №1-БАЛАНС'!G10</f>
        <v>15707</v>
      </c>
      <c r="C4" s="333">
        <f>'справка №1-БАЛАНС'!H10</f>
        <v>15552</v>
      </c>
    </row>
    <row r="5" spans="1:3">
      <c r="A5" s="332" t="s">
        <v>852</v>
      </c>
      <c r="B5" s="333">
        <f>'справка №1-БАЛАНС'!G30+'справка №1-БАЛАНС'!G31</f>
        <v>1909</v>
      </c>
      <c r="C5" s="333">
        <f>'справка №1-БАЛАНС'!H30+'справка №1-БАЛАНС'!H31</f>
        <v>1877</v>
      </c>
    </row>
    <row r="6" spans="1:3">
      <c r="A6" s="332" t="s">
        <v>851</v>
      </c>
      <c r="B6" s="333"/>
      <c r="C6" s="333"/>
    </row>
    <row r="7" spans="1:3">
      <c r="A7" s="332" t="s">
        <v>853</v>
      </c>
      <c r="B7" s="333">
        <f>'справка №1-БАЛАНС'!G54</f>
        <v>10</v>
      </c>
      <c r="C7" s="333">
        <f>'справка №1-БАЛАНС'!H54</f>
        <v>0</v>
      </c>
    </row>
    <row r="8" spans="1:3">
      <c r="A8" s="332" t="s">
        <v>854</v>
      </c>
      <c r="B8" s="333">
        <f>'справка №1-БАЛАНС'!G78</f>
        <v>718</v>
      </c>
      <c r="C8" s="333">
        <f>'справка №1-БАЛАНС'!H78</f>
        <v>380</v>
      </c>
    </row>
    <row r="9" spans="1:3">
      <c r="A9" s="332" t="s">
        <v>855</v>
      </c>
      <c r="B9" s="333">
        <f>'справка №1-БАЛАНС'!C18</f>
        <v>10</v>
      </c>
      <c r="C9" s="333">
        <f>'справка №1-БАЛАНС'!D18</f>
        <v>10</v>
      </c>
    </row>
    <row r="10" spans="1:3">
      <c r="A10" s="334" t="s">
        <v>856</v>
      </c>
      <c r="B10" s="333">
        <f>'справка №1-БАЛАНС'!C19</f>
        <v>0</v>
      </c>
      <c r="C10" s="333">
        <f>'справка №1-БАЛАНС'!D19</f>
        <v>0</v>
      </c>
    </row>
    <row r="11" spans="1:3">
      <c r="A11" s="334" t="s">
        <v>857</v>
      </c>
      <c r="B11" s="333">
        <f>'справка №1-БАЛАНС'!C44</f>
        <v>15871</v>
      </c>
      <c r="C11" s="333">
        <f>'справка №1-БАЛАНС'!D44</f>
        <v>15871</v>
      </c>
    </row>
    <row r="12" spans="1:3">
      <c r="A12" s="334" t="s">
        <v>858</v>
      </c>
      <c r="B12" s="333">
        <f>'справка №1-БАЛАНС'!C50</f>
        <v>300</v>
      </c>
      <c r="C12" s="333">
        <f>'справка №1-БАЛАНС'!D50</f>
        <v>780</v>
      </c>
    </row>
    <row r="13" spans="1:3">
      <c r="A13" s="334" t="s">
        <v>859</v>
      </c>
      <c r="B13" s="333">
        <f>'справка №1-БАЛАНС'!C46</f>
        <v>300</v>
      </c>
      <c r="C13" s="333">
        <f>'справка №1-БАЛАНС'!D46</f>
        <v>780</v>
      </c>
    </row>
    <row r="14" spans="1:3">
      <c r="A14" s="334" t="s">
        <v>860</v>
      </c>
      <c r="B14" s="333">
        <f>'справка №1-БАЛАНС'!C92</f>
        <v>9746</v>
      </c>
      <c r="C14" s="333">
        <f>'справка №1-БАЛАНС'!D92</f>
        <v>7579</v>
      </c>
    </row>
    <row r="15" spans="1:3">
      <c r="A15" s="334" t="s">
        <v>861</v>
      </c>
      <c r="B15" s="333">
        <f>'справка №1-БАЛАНС'!C57</f>
        <v>0</v>
      </c>
      <c r="C15" s="333">
        <f>'справка №1-БАЛАНС'!D57</f>
        <v>0</v>
      </c>
    </row>
    <row r="16" spans="1:3">
      <c r="A16" s="334" t="s">
        <v>862</v>
      </c>
      <c r="B16" s="333">
        <f>'справка №1-БАЛАНС'!C74</f>
        <v>307</v>
      </c>
      <c r="C16" s="333">
        <f>'справка №1-БАЛАНС'!D74</f>
        <v>51</v>
      </c>
    </row>
    <row r="17" spans="1:3">
      <c r="A17" s="334" t="s">
        <v>863</v>
      </c>
      <c r="B17" s="333">
        <f>'справка №1-БАЛАНС'!C66</f>
        <v>256</v>
      </c>
      <c r="C17" s="333">
        <f>'справка №1-БАЛАНС'!D66</f>
        <v>1</v>
      </c>
    </row>
    <row r="18" spans="1:3">
      <c r="A18" s="334" t="s">
        <v>864</v>
      </c>
      <c r="B18" s="333">
        <f>'справка №1-БАЛАНС'!C83</f>
        <v>53</v>
      </c>
      <c r="C18" s="333">
        <f>'справка №1-БАЛАНС'!D83</f>
        <v>87</v>
      </c>
    </row>
    <row r="19" spans="1:3">
      <c r="A19" s="334" t="s">
        <v>865</v>
      </c>
      <c r="B19" s="333">
        <f>'справка №1-БАЛАНС'!C90</f>
        <v>9383</v>
      </c>
      <c r="C19" s="333">
        <f>'справка №1-БАЛАНС'!D90</f>
        <v>7437</v>
      </c>
    </row>
    <row r="20" spans="1:3">
      <c r="A20" s="334" t="s">
        <v>866</v>
      </c>
      <c r="B20" s="333">
        <f>'справка №1-БАЛАНС'!C93</f>
        <v>25966</v>
      </c>
      <c r="C20" s="333">
        <f>'справка №1-БАЛАНС'!D93</f>
        <v>24279</v>
      </c>
    </row>
    <row r="22" spans="1:3">
      <c r="A22" s="331" t="s">
        <v>867</v>
      </c>
    </row>
    <row r="23" spans="1:3">
      <c r="A23" s="334" t="s">
        <v>868</v>
      </c>
      <c r="B23" s="333">
        <f>'справка №2-ОТЧЕТ ЗА ДОХОДИТЕ'!G13</f>
        <v>0</v>
      </c>
      <c r="C23" s="333">
        <f>'справка №2-ОТЧЕТ ЗА ДОХОДИТЕ'!H13</f>
        <v>5</v>
      </c>
    </row>
    <row r="24" spans="1:3">
      <c r="A24" s="336" t="s">
        <v>869</v>
      </c>
      <c r="B24" s="333">
        <f>'справка №2-ОТЧЕТ ЗА ДОХОДИТЕ'!G24</f>
        <v>3219</v>
      </c>
      <c r="C24" s="333">
        <f>'справка №2-ОТЧЕТ ЗА ДОХОДИТЕ'!H24</f>
        <v>2781</v>
      </c>
    </row>
    <row r="25" spans="1:3">
      <c r="A25" s="336" t="s">
        <v>870</v>
      </c>
      <c r="B25" s="333">
        <f>'справка №2-ОТЧЕТ ЗА ДОХОДИТЕ'!C19</f>
        <v>1265</v>
      </c>
      <c r="C25" s="333">
        <f>'справка №2-ОТЧЕТ ЗА ДОХОДИТЕ'!D19</f>
        <v>810</v>
      </c>
    </row>
    <row r="26" spans="1:3">
      <c r="A26" s="336" t="s">
        <v>871</v>
      </c>
      <c r="B26" s="333">
        <f>'справка №2-ОТЧЕТ ЗА ДОХОДИТЕ'!C9</f>
        <v>5</v>
      </c>
      <c r="C26" s="333">
        <f>'справка №2-ОТЧЕТ ЗА ДОХОДИТЕ'!D9</f>
        <v>5</v>
      </c>
    </row>
    <row r="27" spans="1:3">
      <c r="A27" s="336" t="s">
        <v>872</v>
      </c>
      <c r="B27" s="333">
        <f>'справка №2-ОТЧЕТ ЗА ДОХОДИТЕ'!C11</f>
        <v>4</v>
      </c>
      <c r="C27" s="333">
        <f>'справка №2-ОТЧЕТ ЗА ДОХОДИТЕ'!D11</f>
        <v>1</v>
      </c>
    </row>
    <row r="28" spans="1:3">
      <c r="A28" s="336" t="s">
        <v>874</v>
      </c>
      <c r="B28" s="333">
        <f>'справка №2-ОТЧЕТ ЗА ДОХОДИТЕ'!C26</f>
        <v>45</v>
      </c>
      <c r="C28" s="333">
        <f>'справка №2-ОТЧЕТ ЗА ДОХОДИТЕ'!D26</f>
        <v>99</v>
      </c>
    </row>
    <row r="29" spans="1:3">
      <c r="A29" s="337" t="s">
        <v>873</v>
      </c>
      <c r="B29" s="333">
        <f>'справка №2-ОТЧЕТ ЗА ДОХОДИТЕ'!C22</f>
        <v>0</v>
      </c>
      <c r="C29" s="333">
        <f>'справка №2-ОТЧЕТ ЗА ДОХОДИТЕ'!D22</f>
        <v>0</v>
      </c>
    </row>
    <row r="30" spans="1:3">
      <c r="A30" s="338" t="s">
        <v>885</v>
      </c>
      <c r="B30" s="333">
        <f>'справка №2-ОТЧЕТ ЗА ДОХОДИТЕ'!C34</f>
        <v>1909</v>
      </c>
      <c r="C30" s="333">
        <f>'справка №2-ОТЧЕТ ЗА ДОХОДИТЕ'!D34</f>
        <v>1877</v>
      </c>
    </row>
    <row r="31" spans="1:3">
      <c r="A31" s="336" t="s">
        <v>886</v>
      </c>
      <c r="B31" s="333">
        <f>'справка №2-ОТЧЕТ ЗА ДОХОДИТЕ'!C41</f>
        <v>1909</v>
      </c>
      <c r="C31" s="333">
        <f>'справка №2-ОТЧЕТ ЗА ДОХОДИТЕ'!D41</f>
        <v>1877</v>
      </c>
    </row>
    <row r="33" spans="1:3">
      <c r="A33" s="330" t="s">
        <v>875</v>
      </c>
    </row>
    <row r="34" spans="1:3">
      <c r="A34" s="339" t="s">
        <v>880</v>
      </c>
      <c r="B34" s="333">
        <f>'справка №3-ОПП по прекия метод'!C10</f>
        <v>0</v>
      </c>
      <c r="C34" s="333">
        <f>'справка №3-ОПП по прекия метод'!D10</f>
        <v>0</v>
      </c>
    </row>
    <row r="35" spans="1:3">
      <c r="A35" s="339" t="s">
        <v>881</v>
      </c>
      <c r="B35" s="333">
        <f>'справка №3-ОПП по прекия метод'!C11</f>
        <v>-130</v>
      </c>
      <c r="C35" s="333">
        <f>'справка №3-ОПП по прекия метод'!D11</f>
        <v>-124</v>
      </c>
    </row>
    <row r="36" spans="1:3">
      <c r="A36" s="340" t="s">
        <v>882</v>
      </c>
      <c r="B36" s="333">
        <f>'справка №3-ОПП по прекия метод'!C20</f>
        <v>-970</v>
      </c>
      <c r="C36" s="333">
        <f>'справка №3-ОПП по прекия метод'!D20</f>
        <v>-852</v>
      </c>
    </row>
    <row r="37" spans="1:3">
      <c r="A37" s="339" t="s">
        <v>883</v>
      </c>
      <c r="B37" s="333">
        <f>'справка №3-ОПП по прекия метод'!C28</f>
        <v>21</v>
      </c>
      <c r="C37" s="333">
        <f>'справка №3-ОПП по прекия метод'!D28</f>
        <v>97</v>
      </c>
    </row>
    <row r="38" spans="1:3">
      <c r="A38" s="339" t="s">
        <v>884</v>
      </c>
      <c r="B38" s="333">
        <f>'справка №3-ОПП по прекия метод'!C27</f>
        <v>0</v>
      </c>
      <c r="C38" s="333">
        <f>'справка №3-ОПП по прекия метод'!D27</f>
        <v>0</v>
      </c>
    </row>
    <row r="39" spans="1:3">
      <c r="A39" s="340" t="s">
        <v>876</v>
      </c>
      <c r="B39" s="333">
        <f>'справка №3-ОПП по прекия метод'!C32</f>
        <v>3203</v>
      </c>
      <c r="C39" s="333">
        <f>'справка №3-ОПП по прекия метод'!D32</f>
        <v>2747</v>
      </c>
    </row>
    <row r="40" spans="1:3">
      <c r="A40" s="340" t="s">
        <v>877</v>
      </c>
      <c r="B40" s="333">
        <f>'справка №3-ОПП по прекия метод'!C42</f>
        <v>-287</v>
      </c>
      <c r="C40" s="333">
        <f>'справка №3-ОПП по прекия метод'!D42</f>
        <v>-880</v>
      </c>
    </row>
    <row r="41" spans="1:3" ht="13.5" customHeight="1">
      <c r="A41" s="339" t="s">
        <v>878</v>
      </c>
      <c r="B41" s="333">
        <f>'справка №3-ОПП по прекия метод'!C43</f>
        <v>1946</v>
      </c>
      <c r="C41" s="333">
        <f>'справка №3-ОПП по прекия метод'!D43</f>
        <v>1015</v>
      </c>
    </row>
    <row r="43" spans="1:3">
      <c r="A43" s="339" t="s">
        <v>887</v>
      </c>
      <c r="B43" s="333">
        <f>'справка №2-ОТЧЕТ ЗА ДОХОДИТЕ'!G33</f>
        <v>3219</v>
      </c>
      <c r="C43" s="333">
        <f>'справка №2-ОТЧЕТ ЗА ДОХОДИТЕ'!H33</f>
        <v>2786</v>
      </c>
    </row>
    <row r="44" spans="1:3">
      <c r="A44" s="339" t="s">
        <v>888</v>
      </c>
      <c r="B44" s="333">
        <f>'справка №2-ОТЧЕТ ЗА ДОХОДИТЕ'!C33</f>
        <v>1310</v>
      </c>
      <c r="C44" s="333">
        <f>'справка №2-ОТЧЕТ ЗА ДОХОДИТЕ'!D33</f>
        <v>909</v>
      </c>
    </row>
    <row r="45" spans="1:3">
      <c r="A45" s="340" t="s">
        <v>852</v>
      </c>
      <c r="B45" s="333">
        <f>IF('справка №2-ОТЧЕТ ЗА ДОХОДИТЕ'!C41&gt;0,'справка №2-ОТЧЕТ ЗА ДОХОДИТЕ'!C41,-'справка №2-ОТЧЕТ ЗА ДОХОДИТЕ'!G41)</f>
        <v>1909</v>
      </c>
      <c r="C45" s="333">
        <f>IF('справка №2-ОТЧЕТ ЗА ДОХОДИТЕ'!D41&gt;0,'справка №2-ОТЧЕТ ЗА ДОХОДИТЕ'!D41,-'справка №2-ОТЧЕТ ЗА ДОХОДИТЕ'!H41)</f>
        <v>1877</v>
      </c>
    </row>
    <row r="46" spans="1:3">
      <c r="A46" s="339" t="s">
        <v>889</v>
      </c>
      <c r="B46" s="333">
        <f>'справка №2-ОТЧЕТ ЗА ДОХОДИТЕ'!G19</f>
        <v>16</v>
      </c>
      <c r="C46" s="333">
        <f>'справка №2-ОТЧЕТ ЗА ДОХОДИТЕ'!H19</f>
        <v>23</v>
      </c>
    </row>
    <row r="47" spans="1:3">
      <c r="A47" s="339" t="s">
        <v>890</v>
      </c>
      <c r="B47" s="333">
        <f>'справка №2-ОТЧЕТ ЗА ДОХОДИТЕ'!G20</f>
        <v>3107</v>
      </c>
      <c r="C47" s="333">
        <f>'справка №2-ОТЧЕТ ЗА ДОХОДИТЕ'!H20</f>
        <v>2650</v>
      </c>
    </row>
  </sheetData>
  <phoneticPr fontId="18" type="noConversion"/>
  <pageMargins left="0.75" right="0.75" top="0.47" bottom="0.38" header="0.27" footer="0.2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Report</vt:lpstr>
      <vt:lpstr>_1_0011</vt:lpstr>
      <vt:lpstr>'справка №1-БАЛАНС'!Print_Area</vt:lpstr>
      <vt:lpstr>'справка №2-ОТЧЕТ ЗА ДОХОДИТЕ'!Print_Area</vt:lpstr>
      <vt:lpstr>'справка №4-ОСК'!Print_Area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NNikolov</cp:lastModifiedBy>
  <cp:lastPrinted>2019-01-23T08:18:01Z</cp:lastPrinted>
  <dcterms:created xsi:type="dcterms:W3CDTF">2000-06-29T12:02:40Z</dcterms:created>
  <dcterms:modified xsi:type="dcterms:W3CDTF">2019-01-23T09:00:54Z</dcterms:modified>
</cp:coreProperties>
</file>