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firstSheet="3"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<sst xmlns="http://schemas.openxmlformats.org/spreadsheetml/2006/main" count="4374" uniqueCount="1016">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</sst>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13">
      <selection activeCell="B12" sqref="B12"/>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43921</v>
      </c>
    </row>
    <row r="2" spans="1:27" ht="15.75">
      <c r="A2" s="687" t="s">
        <v>964</v>
      </c>
      <c r="B2" s="682"/>
      <c r="Z2" s="699">
        <v>2</v>
      </c>
      <c r="AA2" s="700">
        <f>IF(ISBLANK(_pdeReportingDate),"",_pdeReportingDate)</f>
        <v>43844</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43831</v>
      </c>
    </row>
    <row r="10" spans="1:2" ht="15.75">
      <c r="A10" s="7" t="s">
        <v>2</v>
      </c>
      <c r="B10" s="578">
        <v>43921</v>
      </c>
    </row>
    <row r="11" spans="1:2" ht="15.75">
      <c r="A11" s="7" t="s">
        <v>977</v>
      </c>
      <c r="B11" s="578">
        <v>43844</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01.01.2020 г. до 31.03.2020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34</v>
      </c>
      <c r="D6" s="675">
        <f aca="true" t="shared" si="0" ref="D6:D15">C6-E6</f>
        <v>0</v>
      </c>
      <c r="E6" s="674">
        <f>'1-Баланс'!G95</f>
        <v>34</v>
      </c>
      <c r="F6" s="668" t="s">
        <v>947</v>
      </c>
      <c r="G6" s="676" t="s">
        <v>984</v>
      </c>
    </row>
    <row r="7" spans="1:7" ht="18.75" customHeight="1">
      <c r="A7" s="676" t="s">
        <v>984</v>
      </c>
      <c r="B7" s="667" t="s">
        <v>945</v>
      </c>
      <c r="C7" s="674">
        <f>'1-Баланс'!G37</f>
        <v>-82</v>
      </c>
      <c r="D7" s="675">
        <f t="shared" si="0"/>
        <v>-455</v>
      </c>
      <c r="E7" s="674">
        <f>'1-Баланс'!G18</f>
        <v>373</v>
      </c>
      <c r="F7" s="668" t="s">
        <v>455</v>
      </c>
      <c r="G7" s="676" t="s">
        <v>984</v>
      </c>
    </row>
    <row r="8" spans="1:7" ht="18.75" customHeight="1">
      <c r="A8" s="676" t="s">
        <v>984</v>
      </c>
      <c r="B8" s="667" t="s">
        <v>943</v>
      </c>
      <c r="C8" s="674">
        <f>ABS('1-Баланс'!G32)-ABS('1-Баланс'!G33)</f>
        <v>0</v>
      </c>
      <c r="D8" s="675">
        <f t="shared" si="0"/>
        <v>0</v>
      </c>
      <c r="E8" s="674">
        <f>ABS('2-Отчет за доходите'!C44)-ABS('2-Отчет за доходите'!G44)</f>
        <v>0</v>
      </c>
      <c r="F8" s="668" t="s">
        <v>944</v>
      </c>
      <c r="G8" s="677" t="s">
        <v>986</v>
      </c>
    </row>
    <row r="9" spans="1:7" ht="18.75" customHeight="1">
      <c r="A9" s="676" t="s">
        <v>984</v>
      </c>
      <c r="B9" s="667" t="s">
        <v>949</v>
      </c>
      <c r="C9" s="674">
        <f>'1-Баланс'!D92</f>
        <v>11</v>
      </c>
      <c r="D9" s="675">
        <f t="shared" si="0"/>
        <v>0</v>
      </c>
      <c r="E9" s="674">
        <f>'3-Отчет за паричния поток'!C45</f>
        <v>11</v>
      </c>
      <c r="F9" s="668" t="s">
        <v>948</v>
      </c>
      <c r="G9" s="677" t="s">
        <v>985</v>
      </c>
    </row>
    <row r="10" spans="1:7" ht="18.75" customHeight="1">
      <c r="A10" s="676" t="s">
        <v>984</v>
      </c>
      <c r="B10" s="667" t="s">
        <v>950</v>
      </c>
      <c r="C10" s="674">
        <f>'1-Баланс'!C92</f>
        <v>11</v>
      </c>
      <c r="D10" s="675">
        <f t="shared" si="0"/>
        <v>0</v>
      </c>
      <c r="E10" s="674">
        <f>'3-Отчет за паричния поток'!C46</f>
        <v>11</v>
      </c>
      <c r="F10" s="668" t="s">
        <v>951</v>
      </c>
      <c r="G10" s="677" t="s">
        <v>985</v>
      </c>
    </row>
    <row r="11" spans="1:7" ht="18.75" customHeight="1">
      <c r="A11" s="676" t="s">
        <v>984</v>
      </c>
      <c r="B11" s="667" t="s">
        <v>945</v>
      </c>
      <c r="C11" s="674">
        <f>'1-Баланс'!G37</f>
        <v>-82</v>
      </c>
      <c r="D11" s="675">
        <f t="shared" si="0"/>
        <v>0</v>
      </c>
      <c r="E11" s="674">
        <f>'4-Отчет за собствения капитал'!L34</f>
        <v>-82</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v>
      </c>
    </row>
    <row r="5" spans="1:4" ht="31.5">
      <c r="A5" s="592">
        <v>3</v>
      </c>
      <c r="B5" s="590" t="s">
        <v>889</v>
      </c>
      <c r="C5" s="591" t="s">
        <v>890</v>
      </c>
      <c r="D5" s="642">
        <f>(ABS('1-Баланс'!G32)-ABS('1-Баланс'!G33))/('1-Баланс'!G56+'1-Баланс'!G79)</f>
        <v>0</v>
      </c>
    </row>
    <row r="6" spans="1:4" ht="31.5">
      <c r="A6" s="592">
        <v>4</v>
      </c>
      <c r="B6" s="590" t="s">
        <v>912</v>
      </c>
      <c r="C6" s="591" t="s">
        <v>891</v>
      </c>
      <c r="D6" s="642">
        <f>(ABS('1-Баланс'!G32)-ABS('1-Баланс'!G33))/('1-Баланс'!C95)</f>
        <v>0</v>
      </c>
    </row>
    <row r="7" spans="1:4" ht="24" customHeight="1">
      <c r="A7" s="645" t="s">
        <v>892</v>
      </c>
      <c r="B7" s="643"/>
      <c r="C7" s="643"/>
      <c r="D7" s="644"/>
    </row>
    <row r="8" spans="1:4" ht="31.5">
      <c r="A8" s="592">
        <v>5</v>
      </c>
      <c r="B8" s="590" t="s">
        <v>893</v>
      </c>
      <c r="C8" s="591" t="s">
        <v>894</v>
      </c>
      <c r="D8" s="641" t="e">
        <f>'2-Отчет за доходите'!G36/'2-Отчет за доходите'!C36</f>
        <v>#DIV/0!</v>
      </c>
    </row>
    <row r="9" spans="1:4" ht="24" customHeight="1">
      <c r="A9" s="645" t="s">
        <v>895</v>
      </c>
      <c r="B9" s="643"/>
      <c r="C9" s="643"/>
      <c r="D9" s="644"/>
    </row>
    <row r="10" spans="1:4" ht="31.5">
      <c r="A10" s="592">
        <v>6</v>
      </c>
      <c r="B10" s="590" t="s">
        <v>896</v>
      </c>
      <c r="C10" s="591" t="s">
        <v>897</v>
      </c>
      <c r="D10" s="641">
        <f>'1-Баланс'!C94/'1-Баланс'!G79</f>
        <v>0.10344827586206896</v>
      </c>
    </row>
    <row r="11" spans="1:4" ht="63">
      <c r="A11" s="592">
        <v>7</v>
      </c>
      <c r="B11" s="590" t="s">
        <v>898</v>
      </c>
      <c r="C11" s="591" t="s">
        <v>966</v>
      </c>
      <c r="D11" s="641">
        <f>('1-Баланс'!C76+'1-Баланс'!C85+'1-Баланс'!C92)/'1-Баланс'!G79</f>
        <v>0.10344827586206896</v>
      </c>
    </row>
    <row r="12" spans="1:4" ht="47.25">
      <c r="A12" s="592">
        <v>8</v>
      </c>
      <c r="B12" s="590" t="s">
        <v>899</v>
      </c>
      <c r="C12" s="591" t="s">
        <v>967</v>
      </c>
      <c r="D12" s="641">
        <f>('1-Баланс'!C85+'1-Баланс'!C92)/'1-Баланс'!G79</f>
        <v>0.10344827586206896</v>
      </c>
    </row>
    <row r="13" spans="1:4" ht="31.5">
      <c r="A13" s="592">
        <v>9</v>
      </c>
      <c r="B13" s="590" t="s">
        <v>900</v>
      </c>
      <c r="C13" s="591" t="s">
        <v>901</v>
      </c>
      <c r="D13" s="641">
        <f>'1-Баланс'!C92/'1-Баланс'!G79</f>
        <v>0.09482758620689655</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t="e">
        <f>D4/D5</f>
        <v>#DIV/0!</v>
      </c>
    </row>
    <row r="20" spans="1:4" ht="31.5">
      <c r="A20" s="592">
        <v>14</v>
      </c>
      <c r="B20" s="590" t="s">
        <v>907</v>
      </c>
      <c r="C20" s="591" t="s">
        <v>908</v>
      </c>
      <c r="D20" s="641" t="e">
        <f>D6/D5</f>
        <v>#DIV/0!</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43921</v>
      </c>
      <c r="D3" s="105" t="s">
        <v>24</v>
      </c>
      <c r="E3" s="105">
        <v>1</v>
      </c>
      <c r="F3" s="105" t="s">
        <v>23</v>
      </c>
      <c r="G3" s="105" t="s">
        <v>819</v>
      </c>
      <c r="H3" s="105">
        <f>'1-Баланс'!C12</f>
        <v>1</v>
      </c>
    </row>
    <row r="4" spans="1:8" ht="15.75">
      <c r="A4" s="105" t="str">
        <f t="shared" si="0"/>
        <v>ФС ХОЛДИНГ АД</v>
      </c>
      <c r="B4" s="105" t="str">
        <f t="shared" si="1"/>
        <v>109054783</v>
      </c>
      <c r="C4" s="581">
        <f t="shared" si="2"/>
        <v>43921</v>
      </c>
      <c r="D4" s="105" t="s">
        <v>28</v>
      </c>
      <c r="E4" s="105">
        <v>1</v>
      </c>
      <c r="F4" s="105" t="s">
        <v>27</v>
      </c>
      <c r="G4" s="105" t="s">
        <v>819</v>
      </c>
      <c r="H4" s="105">
        <f>'1-Баланс'!C13</f>
        <v>0</v>
      </c>
    </row>
    <row r="5" spans="1:8" ht="15.75">
      <c r="A5" s="105" t="str">
        <f t="shared" si="0"/>
        <v>ФС ХОЛДИНГ АД</v>
      </c>
      <c r="B5" s="105" t="str">
        <f t="shared" si="1"/>
        <v>109054783</v>
      </c>
      <c r="C5" s="581">
        <f t="shared" si="2"/>
        <v>43921</v>
      </c>
      <c r="D5" s="105" t="s">
        <v>31</v>
      </c>
      <c r="E5" s="105">
        <v>1</v>
      </c>
      <c r="F5" s="105" t="s">
        <v>30</v>
      </c>
      <c r="G5" s="105" t="s">
        <v>819</v>
      </c>
      <c r="H5" s="105">
        <f>'1-Баланс'!C14</f>
        <v>0</v>
      </c>
    </row>
    <row r="6" spans="1:8" ht="15.75">
      <c r="A6" s="105" t="str">
        <f t="shared" si="0"/>
        <v>ФС ХОЛДИНГ АД</v>
      </c>
      <c r="B6" s="105" t="str">
        <f t="shared" si="1"/>
        <v>109054783</v>
      </c>
      <c r="C6" s="581">
        <f t="shared" si="2"/>
        <v>43921</v>
      </c>
      <c r="D6" s="105" t="s">
        <v>35</v>
      </c>
      <c r="E6" s="105">
        <v>1</v>
      </c>
      <c r="F6" s="105" t="s">
        <v>34</v>
      </c>
      <c r="G6" s="105" t="s">
        <v>819</v>
      </c>
      <c r="H6" s="105">
        <f>'1-Баланс'!C15</f>
        <v>0</v>
      </c>
    </row>
    <row r="7" spans="1:8" ht="15.75">
      <c r="A7" s="105" t="str">
        <f t="shared" si="0"/>
        <v>ФС ХОЛДИНГ АД</v>
      </c>
      <c r="B7" s="105" t="str">
        <f t="shared" si="1"/>
        <v>109054783</v>
      </c>
      <c r="C7" s="581">
        <f t="shared" si="2"/>
        <v>43921</v>
      </c>
      <c r="D7" s="105" t="s">
        <v>39</v>
      </c>
      <c r="E7" s="105">
        <v>1</v>
      </c>
      <c r="F7" s="105" t="s">
        <v>38</v>
      </c>
      <c r="G7" s="105" t="s">
        <v>819</v>
      </c>
      <c r="H7" s="105">
        <f>'1-Баланс'!C16</f>
        <v>0</v>
      </c>
    </row>
    <row r="8" spans="1:8" ht="15.75">
      <c r="A8" s="105" t="str">
        <f t="shared" si="0"/>
        <v>ФС ХОЛДИНГ АД</v>
      </c>
      <c r="B8" s="105" t="str">
        <f t="shared" si="1"/>
        <v>109054783</v>
      </c>
      <c r="C8" s="581">
        <f t="shared" si="2"/>
        <v>43921</v>
      </c>
      <c r="D8" s="105" t="s">
        <v>43</v>
      </c>
      <c r="E8" s="105">
        <v>1</v>
      </c>
      <c r="F8" s="105" t="s">
        <v>42</v>
      </c>
      <c r="G8" s="105" t="s">
        <v>819</v>
      </c>
      <c r="H8" s="105">
        <f>'1-Баланс'!C17</f>
        <v>0</v>
      </c>
    </row>
    <row r="9" spans="1:8" ht="15.75">
      <c r="A9" s="105" t="str">
        <f t="shared" si="0"/>
        <v>ФС ХОЛДИНГ АД</v>
      </c>
      <c r="B9" s="105" t="str">
        <f t="shared" si="1"/>
        <v>109054783</v>
      </c>
      <c r="C9" s="581">
        <f t="shared" si="2"/>
        <v>43921</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43921</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43921</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43921</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43921</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43921</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43921</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43921</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43921</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43921</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43921</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43921</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43921</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43921</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43921</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43921</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43921</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43921</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43921</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43921</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43921</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43921</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43921</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43921</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43921</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43921</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43921</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43921</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43921</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43921</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43921</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43921</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43921</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43921</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43921</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43921</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43921</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43921</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43921</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43921</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43921</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43921</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43921</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43921</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43921</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43921</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43921</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43921</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43921</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43921</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43921</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43921</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43921</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43921</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43921</v>
      </c>
      <c r="D63" s="105" t="s">
        <v>248</v>
      </c>
      <c r="E63" s="105">
        <v>1</v>
      </c>
      <c r="F63" s="105" t="s">
        <v>133</v>
      </c>
      <c r="G63" s="105" t="s">
        <v>819</v>
      </c>
      <c r="H63" s="105">
        <f>'1-Баланс'!C84</f>
        <v>1</v>
      </c>
    </row>
    <row r="64" spans="1:8" ht="15.75">
      <c r="A64" s="105" t="str">
        <f t="shared" si="3"/>
        <v>ФС ХОЛДИНГ АД</v>
      </c>
      <c r="B64" s="105" t="str">
        <f t="shared" si="4"/>
        <v>109054783</v>
      </c>
      <c r="C64" s="581">
        <f t="shared" si="5"/>
        <v>43921</v>
      </c>
      <c r="D64" s="105" t="s">
        <v>250</v>
      </c>
      <c r="E64" s="105">
        <v>1</v>
      </c>
      <c r="F64" s="105" t="s">
        <v>236</v>
      </c>
      <c r="G64" s="105" t="s">
        <v>819</v>
      </c>
      <c r="H64" s="105">
        <f>'1-Баланс'!C85</f>
        <v>1</v>
      </c>
    </row>
    <row r="65" spans="1:8" ht="15.75">
      <c r="A65" s="105" t="str">
        <f t="shared" si="3"/>
        <v>ФС ХОЛДИНГ АД</v>
      </c>
      <c r="B65" s="105" t="str">
        <f t="shared" si="4"/>
        <v>109054783</v>
      </c>
      <c r="C65" s="581">
        <f t="shared" si="5"/>
        <v>43921</v>
      </c>
      <c r="D65" s="105" t="s">
        <v>253</v>
      </c>
      <c r="E65" s="105">
        <v>1</v>
      </c>
      <c r="F65" s="105" t="s">
        <v>252</v>
      </c>
      <c r="G65" s="105" t="s">
        <v>819</v>
      </c>
      <c r="H65" s="105">
        <f>'1-Баланс'!C88</f>
        <v>11</v>
      </c>
    </row>
    <row r="66" spans="1:8" ht="15.75">
      <c r="A66" s="105" t="str">
        <f t="shared" si="3"/>
        <v>ФС ХОЛДИНГ АД</v>
      </c>
      <c r="B66" s="105" t="str">
        <f t="shared" si="4"/>
        <v>109054783</v>
      </c>
      <c r="C66" s="581">
        <f t="shared" si="5"/>
        <v>43921</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43921</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43921</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43921</v>
      </c>
      <c r="D69" s="105" t="s">
        <v>260</v>
      </c>
      <c r="E69" s="105">
        <v>1</v>
      </c>
      <c r="F69" s="105" t="s">
        <v>251</v>
      </c>
      <c r="G69" s="105" t="s">
        <v>819</v>
      </c>
      <c r="H69" s="105">
        <f>'1-Баланс'!C92</f>
        <v>11</v>
      </c>
    </row>
    <row r="70" spans="1:8" ht="15.75">
      <c r="A70" s="105" t="str">
        <f t="shared" si="6"/>
        <v>ФС ХОЛДИНГ АД</v>
      </c>
      <c r="B70" s="105" t="str">
        <f t="shared" si="7"/>
        <v>109054783</v>
      </c>
      <c r="C70" s="581">
        <f t="shared" si="8"/>
        <v>43921</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43921</v>
      </c>
      <c r="D71" s="105" t="s">
        <v>264</v>
      </c>
      <c r="E71" s="105">
        <v>1</v>
      </c>
      <c r="F71" s="105" t="s">
        <v>173</v>
      </c>
      <c r="G71" s="105" t="s">
        <v>819</v>
      </c>
      <c r="H71" s="105">
        <f>'1-Баланс'!C94</f>
        <v>12</v>
      </c>
    </row>
    <row r="72" spans="1:8" ht="15.75">
      <c r="A72" s="105" t="str">
        <f t="shared" si="6"/>
        <v>ФС ХОЛДИНГ АД</v>
      </c>
      <c r="B72" s="105" t="str">
        <f t="shared" si="7"/>
        <v>109054783</v>
      </c>
      <c r="C72" s="581">
        <f t="shared" si="8"/>
        <v>43921</v>
      </c>
      <c r="D72" s="105" t="s">
        <v>266</v>
      </c>
      <c r="E72" s="105">
        <v>1</v>
      </c>
      <c r="F72" s="105" t="s">
        <v>265</v>
      </c>
      <c r="G72" s="105" t="s">
        <v>819</v>
      </c>
      <c r="H72" s="105">
        <f>'1-Баланс'!C95</f>
        <v>34</v>
      </c>
    </row>
    <row r="73" spans="1:8" ht="15.75">
      <c r="A73" s="105" t="str">
        <f t="shared" si="6"/>
        <v>ФС ХОЛДИНГ АД</v>
      </c>
      <c r="B73" s="105" t="str">
        <f t="shared" si="7"/>
        <v>109054783</v>
      </c>
      <c r="C73" s="581">
        <f t="shared" si="8"/>
        <v>43921</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43921</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43921</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43921</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43921</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43921</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43921</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43921</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43921</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43921</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43921</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43921</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43921</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43921</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43921</v>
      </c>
      <c r="D87" s="105" t="s">
        <v>85</v>
      </c>
      <c r="E87" s="105">
        <v>1</v>
      </c>
      <c r="F87" s="105" t="s">
        <v>84</v>
      </c>
      <c r="G87" s="105" t="s">
        <v>855</v>
      </c>
      <c r="H87" s="105">
        <f>'1-Баланс'!G28</f>
        <v>-472</v>
      </c>
    </row>
    <row r="88" spans="1:8" ht="15.75">
      <c r="A88" s="105" t="str">
        <f t="shared" si="6"/>
        <v>ФС ХОЛДИНГ АД</v>
      </c>
      <c r="B88" s="105" t="str">
        <f t="shared" si="7"/>
        <v>109054783</v>
      </c>
      <c r="C88" s="581">
        <f t="shared" si="8"/>
        <v>43921</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43921</v>
      </c>
      <c r="D89" s="105" t="s">
        <v>90</v>
      </c>
      <c r="E89" s="105">
        <v>1</v>
      </c>
      <c r="F89" s="105" t="s">
        <v>89</v>
      </c>
      <c r="G89" s="105" t="s">
        <v>855</v>
      </c>
      <c r="H89" s="105">
        <f>'1-Баланс'!G30</f>
        <v>-472</v>
      </c>
    </row>
    <row r="90" spans="1:8" ht="15.75">
      <c r="A90" s="105" t="str">
        <f t="shared" si="6"/>
        <v>ФС ХОЛДИНГ АД</v>
      </c>
      <c r="B90" s="105" t="str">
        <f t="shared" si="7"/>
        <v>109054783</v>
      </c>
      <c r="C90" s="581">
        <f t="shared" si="8"/>
        <v>43921</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43921</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43921</v>
      </c>
      <c r="D92" s="105" t="s">
        <v>102</v>
      </c>
      <c r="E92" s="105">
        <v>1</v>
      </c>
      <c r="F92" s="105" t="s">
        <v>101</v>
      </c>
      <c r="G92" s="105" t="s">
        <v>855</v>
      </c>
      <c r="H92" s="105">
        <f>'1-Баланс'!G33</f>
        <v>0</v>
      </c>
    </row>
    <row r="93" spans="1:8" ht="15.75">
      <c r="A93" s="105" t="str">
        <f t="shared" si="6"/>
        <v>ФС ХОЛДИНГ АД</v>
      </c>
      <c r="B93" s="105" t="str">
        <f t="shared" si="7"/>
        <v>109054783</v>
      </c>
      <c r="C93" s="581">
        <f t="shared" si="8"/>
        <v>43921</v>
      </c>
      <c r="D93" s="105" t="s">
        <v>105</v>
      </c>
      <c r="E93" s="105">
        <v>1</v>
      </c>
      <c r="F93" s="105" t="s">
        <v>81</v>
      </c>
      <c r="G93" s="105" t="s">
        <v>855</v>
      </c>
      <c r="H93" s="105">
        <f>'1-Баланс'!G34</f>
        <v>-472</v>
      </c>
    </row>
    <row r="94" spans="1:8" ht="15.75">
      <c r="A94" s="105" t="str">
        <f t="shared" si="6"/>
        <v>ФС ХОЛДИНГ АД</v>
      </c>
      <c r="B94" s="105" t="str">
        <f t="shared" si="7"/>
        <v>109054783</v>
      </c>
      <c r="C94" s="581">
        <f t="shared" si="8"/>
        <v>43921</v>
      </c>
      <c r="D94" s="105" t="s">
        <v>112</v>
      </c>
      <c r="E94" s="105">
        <v>1</v>
      </c>
      <c r="F94" s="105" t="s">
        <v>20</v>
      </c>
      <c r="G94" s="105" t="s">
        <v>855</v>
      </c>
      <c r="H94" s="105">
        <f>'1-Баланс'!G37</f>
        <v>-82</v>
      </c>
    </row>
    <row r="95" spans="1:8" ht="15.75">
      <c r="A95" s="105" t="str">
        <f t="shared" si="6"/>
        <v>ФС ХОЛДИНГ АД</v>
      </c>
      <c r="B95" s="105" t="str">
        <f t="shared" si="7"/>
        <v>109054783</v>
      </c>
      <c r="C95" s="581">
        <f t="shared" si="8"/>
        <v>43921</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43921</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43921</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43921</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43921</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43921</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43921</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43921</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43921</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43921</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43921</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43921</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43921</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43921</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43921</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43921</v>
      </c>
      <c r="D110" s="105" t="s">
        <v>189</v>
      </c>
      <c r="E110" s="105">
        <v>1</v>
      </c>
      <c r="F110" s="105" t="s">
        <v>188</v>
      </c>
      <c r="G110" s="105" t="s">
        <v>855</v>
      </c>
      <c r="H110" s="105">
        <f>'1-Баланс'!G61</f>
        <v>111</v>
      </c>
    </row>
    <row r="111" spans="1:8" ht="15.75">
      <c r="A111" s="105" t="str">
        <f t="shared" si="9"/>
        <v>ФС ХОЛДИНГ АД</v>
      </c>
      <c r="B111" s="105" t="str">
        <f t="shared" si="10"/>
        <v>109054783</v>
      </c>
      <c r="C111" s="581">
        <f t="shared" si="11"/>
        <v>43921</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43921</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43921</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43921</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43921</v>
      </c>
      <c r="D115" s="105" t="s">
        <v>205</v>
      </c>
      <c r="E115" s="105">
        <v>1</v>
      </c>
      <c r="F115" s="105" t="s">
        <v>204</v>
      </c>
      <c r="G115" s="105" t="s">
        <v>855</v>
      </c>
      <c r="H115" s="105">
        <f>'1-Баланс'!G66</f>
        <v>16</v>
      </c>
    </row>
    <row r="116" spans="1:8" ht="15.75">
      <c r="A116" s="105" t="str">
        <f t="shared" si="9"/>
        <v>ФС ХОЛДИНГ АД</v>
      </c>
      <c r="B116" s="105" t="str">
        <f t="shared" si="10"/>
        <v>109054783</v>
      </c>
      <c r="C116" s="581">
        <f t="shared" si="11"/>
        <v>43921</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43921</v>
      </c>
      <c r="D117" s="105" t="s">
        <v>213</v>
      </c>
      <c r="E117" s="105">
        <v>1</v>
      </c>
      <c r="F117" s="105" t="s">
        <v>212</v>
      </c>
      <c r="G117" s="105" t="s">
        <v>855</v>
      </c>
      <c r="H117" s="105">
        <f>'1-Баланс'!G68</f>
        <v>24</v>
      </c>
    </row>
    <row r="118" spans="1:8" ht="15.75">
      <c r="A118" s="105" t="str">
        <f t="shared" si="9"/>
        <v>ФС ХОЛДИНГ АД</v>
      </c>
      <c r="B118" s="105" t="str">
        <f t="shared" si="10"/>
        <v>109054783</v>
      </c>
      <c r="C118" s="581">
        <f t="shared" si="11"/>
        <v>43921</v>
      </c>
      <c r="D118" s="105" t="s">
        <v>216</v>
      </c>
      <c r="E118" s="105">
        <v>1</v>
      </c>
      <c r="F118" s="105" t="s">
        <v>79</v>
      </c>
      <c r="G118" s="105" t="s">
        <v>855</v>
      </c>
      <c r="H118" s="105">
        <f>'1-Баланс'!G69</f>
        <v>5</v>
      </c>
    </row>
    <row r="119" spans="1:8" ht="15.75">
      <c r="A119" s="105" t="str">
        <f t="shared" si="9"/>
        <v>ФС ХОЛДИНГ АД</v>
      </c>
      <c r="B119" s="105" t="str">
        <f t="shared" si="10"/>
        <v>109054783</v>
      </c>
      <c r="C119" s="581">
        <f t="shared" si="11"/>
        <v>43921</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43921</v>
      </c>
      <c r="D120" s="105" t="s">
        <v>223</v>
      </c>
      <c r="E120" s="105">
        <v>1</v>
      </c>
      <c r="F120" s="105" t="s">
        <v>128</v>
      </c>
      <c r="G120" s="105" t="s">
        <v>855</v>
      </c>
      <c r="H120" s="105">
        <f>'1-Баланс'!G71</f>
        <v>116</v>
      </c>
    </row>
    <row r="121" spans="1:8" ht="15.75">
      <c r="A121" s="105" t="str">
        <f t="shared" si="9"/>
        <v>ФС ХОЛДИНГ АД</v>
      </c>
      <c r="B121" s="105" t="str">
        <f t="shared" si="10"/>
        <v>109054783</v>
      </c>
      <c r="C121" s="581">
        <f t="shared" si="11"/>
        <v>43921</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43921</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43921</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43921</v>
      </c>
      <c r="D124" s="105" t="s">
        <v>241</v>
      </c>
      <c r="E124" s="105">
        <v>1</v>
      </c>
      <c r="F124" s="105" t="s">
        <v>175</v>
      </c>
      <c r="G124" s="105" t="s">
        <v>855</v>
      </c>
      <c r="H124" s="105">
        <f>'1-Баланс'!G79</f>
        <v>116</v>
      </c>
    </row>
    <row r="125" spans="1:8" ht="15.75">
      <c r="A125" s="105" t="str">
        <f t="shared" si="9"/>
        <v>ФС ХОЛДИНГ АД</v>
      </c>
      <c r="B125" s="105" t="str">
        <f t="shared" si="10"/>
        <v>109054783</v>
      </c>
      <c r="C125" s="581">
        <f t="shared" si="11"/>
        <v>43921</v>
      </c>
      <c r="D125" s="105" t="s">
        <v>268</v>
      </c>
      <c r="E125" s="105">
        <v>1</v>
      </c>
      <c r="F125" s="105" t="s">
        <v>267</v>
      </c>
      <c r="G125" s="105" t="s">
        <v>855</v>
      </c>
      <c r="H125" s="105">
        <f>'1-Баланс'!G95</f>
        <v>34</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43921</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43921</v>
      </c>
      <c r="D128" s="105" t="s">
        <v>280</v>
      </c>
      <c r="E128" s="105">
        <v>1</v>
      </c>
      <c r="F128" s="105" t="s">
        <v>279</v>
      </c>
      <c r="G128" s="105" t="s">
        <v>853</v>
      </c>
      <c r="H128" s="498">
        <f>'2-Отчет за доходите'!C13</f>
        <v>0</v>
      </c>
    </row>
    <row r="129" spans="1:8" ht="15.75">
      <c r="A129" s="105" t="str">
        <f t="shared" si="12"/>
        <v>ФС ХОЛДИНГ АД</v>
      </c>
      <c r="B129" s="105" t="str">
        <f t="shared" si="13"/>
        <v>109054783</v>
      </c>
      <c r="C129" s="581">
        <f t="shared" si="14"/>
        <v>43921</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43921</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43921</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43921</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43921</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43921</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43921</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43921</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43921</v>
      </c>
      <c r="D137" s="105" t="s">
        <v>308</v>
      </c>
      <c r="E137" s="105">
        <v>1</v>
      </c>
      <c r="F137" s="105" t="s">
        <v>273</v>
      </c>
      <c r="G137" s="105" t="s">
        <v>853</v>
      </c>
      <c r="H137" s="498">
        <f>'2-Отчет за доходите'!C22</f>
        <v>0</v>
      </c>
    </row>
    <row r="138" spans="1:8" ht="15.75">
      <c r="A138" s="105" t="str">
        <f t="shared" si="12"/>
        <v>ФС ХОЛДИНГ АД</v>
      </c>
      <c r="B138" s="105" t="str">
        <f t="shared" si="13"/>
        <v>109054783</v>
      </c>
      <c r="C138" s="581">
        <f t="shared" si="14"/>
        <v>43921</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43921</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43921</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43921</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43921</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43921</v>
      </c>
      <c r="D143" s="105" t="s">
        <v>330</v>
      </c>
      <c r="E143" s="105">
        <v>1</v>
      </c>
      <c r="F143" s="105" t="s">
        <v>329</v>
      </c>
      <c r="G143" s="105" t="s">
        <v>853</v>
      </c>
      <c r="H143" s="498">
        <f>'2-Отчет за доходите'!C31</f>
        <v>0</v>
      </c>
    </row>
    <row r="144" spans="1:8" ht="15.75">
      <c r="A144" s="105" t="str">
        <f t="shared" si="12"/>
        <v>ФС ХОЛДИНГ АД</v>
      </c>
      <c r="B144" s="105" t="str">
        <f t="shared" si="13"/>
        <v>109054783</v>
      </c>
      <c r="C144" s="581">
        <f t="shared" si="14"/>
        <v>43921</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43921</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43921</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43921</v>
      </c>
      <c r="D147" s="105" t="s">
        <v>345</v>
      </c>
      <c r="E147" s="105">
        <v>1</v>
      </c>
      <c r="F147" s="105" t="s">
        <v>344</v>
      </c>
      <c r="G147" s="105" t="s">
        <v>853</v>
      </c>
      <c r="H147" s="498">
        <f>'2-Отчет за доходите'!C36</f>
        <v>0</v>
      </c>
    </row>
    <row r="148" spans="1:8" ht="15.75">
      <c r="A148" s="105" t="str">
        <f t="shared" si="12"/>
        <v>ФС ХОЛДИНГ АД</v>
      </c>
      <c r="B148" s="105" t="str">
        <f t="shared" si="13"/>
        <v>109054783</v>
      </c>
      <c r="C148" s="581">
        <f t="shared" si="14"/>
        <v>43921</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43921</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43921</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43921</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43921</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43921</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43921</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43921</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43921</v>
      </c>
      <c r="D156" s="105" t="s">
        <v>372</v>
      </c>
      <c r="E156" s="105">
        <v>1</v>
      </c>
      <c r="F156" s="105" t="s">
        <v>371</v>
      </c>
      <c r="G156" s="105" t="s">
        <v>853</v>
      </c>
      <c r="H156" s="498">
        <f>'2-Отчет за доходите'!C45</f>
        <v>0</v>
      </c>
    </row>
    <row r="157" spans="1:8" ht="15.75">
      <c r="A157" s="105" t="str">
        <f t="shared" si="12"/>
        <v>ФС ХОЛДИНГ АД</v>
      </c>
      <c r="B157" s="105" t="str">
        <f t="shared" si="13"/>
        <v>109054783</v>
      </c>
      <c r="C157" s="581">
        <f t="shared" si="14"/>
        <v>43921</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43921</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43921</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43921</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43921</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43921</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43921</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43921</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43921</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43921</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43921</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43921</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43921</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43921</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43921</v>
      </c>
      <c r="D171" s="105" t="s">
        <v>335</v>
      </c>
      <c r="E171" s="105">
        <v>1</v>
      </c>
      <c r="F171" s="105" t="s">
        <v>334</v>
      </c>
      <c r="G171" s="105" t="s">
        <v>854</v>
      </c>
      <c r="H171" s="105">
        <f>'2-Отчет за доходите'!G33</f>
        <v>0</v>
      </c>
    </row>
    <row r="172" spans="1:8" ht="15.75">
      <c r="A172" s="105" t="str">
        <f t="shared" si="15"/>
        <v>ФС ХОЛДИНГ АД</v>
      </c>
      <c r="B172" s="105" t="str">
        <f t="shared" si="16"/>
        <v>109054783</v>
      </c>
      <c r="C172" s="581">
        <f t="shared" si="17"/>
        <v>43921</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43921</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43921</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43921</v>
      </c>
      <c r="D175" s="105" t="s">
        <v>351</v>
      </c>
      <c r="E175" s="105">
        <v>1</v>
      </c>
      <c r="F175" s="105" t="s">
        <v>350</v>
      </c>
      <c r="G175" s="105" t="s">
        <v>854</v>
      </c>
      <c r="H175" s="105">
        <f>'2-Отчет за доходите'!G37</f>
        <v>0</v>
      </c>
    </row>
    <row r="176" spans="1:8" ht="15.75">
      <c r="A176" s="105" t="str">
        <f t="shared" si="15"/>
        <v>ФС ХОЛДИНГ АД</v>
      </c>
      <c r="B176" s="105" t="str">
        <f t="shared" si="16"/>
        <v>109054783</v>
      </c>
      <c r="C176" s="581">
        <f t="shared" si="17"/>
        <v>43921</v>
      </c>
      <c r="D176" s="105" t="s">
        <v>363</v>
      </c>
      <c r="E176" s="105">
        <v>1</v>
      </c>
      <c r="F176" s="105" t="s">
        <v>362</v>
      </c>
      <c r="G176" s="105" t="s">
        <v>854</v>
      </c>
      <c r="H176" s="105">
        <f>'2-Отчет за доходите'!G42</f>
        <v>0</v>
      </c>
    </row>
    <row r="177" spans="1:8" ht="15.75">
      <c r="A177" s="105" t="str">
        <f t="shared" si="15"/>
        <v>ФС ХОЛДИНГ АД</v>
      </c>
      <c r="B177" s="105" t="str">
        <f t="shared" si="16"/>
        <v>109054783</v>
      </c>
      <c r="C177" s="581">
        <f t="shared" si="17"/>
        <v>43921</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43921</v>
      </c>
      <c r="D178" s="105" t="s">
        <v>370</v>
      </c>
      <c r="E178" s="105">
        <v>1</v>
      </c>
      <c r="F178" s="105" t="s">
        <v>369</v>
      </c>
      <c r="G178" s="105" t="s">
        <v>854</v>
      </c>
      <c r="H178" s="105">
        <f>'2-Отчет за доходите'!G44</f>
        <v>0</v>
      </c>
    </row>
    <row r="179" spans="1:8" ht="15.75">
      <c r="A179" s="105" t="str">
        <f t="shared" si="15"/>
        <v>ФС ХОЛДИНГ АД</v>
      </c>
      <c r="B179" s="105" t="str">
        <f t="shared" si="16"/>
        <v>109054783</v>
      </c>
      <c r="C179" s="581">
        <f t="shared" si="17"/>
        <v>43921</v>
      </c>
      <c r="D179" s="105" t="s">
        <v>374</v>
      </c>
      <c r="E179" s="105">
        <v>1</v>
      </c>
      <c r="F179" s="105" t="s">
        <v>373</v>
      </c>
      <c r="G179" s="105" t="s">
        <v>854</v>
      </c>
      <c r="H179" s="105">
        <f>'2-Отчет за доходите'!G45</f>
        <v>0</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43921</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43921</v>
      </c>
      <c r="D182" s="105" t="s">
        <v>381</v>
      </c>
      <c r="E182" s="105">
        <v>1</v>
      </c>
      <c r="F182" s="105" t="s">
        <v>380</v>
      </c>
      <c r="G182" s="105" t="s">
        <v>857</v>
      </c>
      <c r="H182" s="498">
        <f>'3-Отчет за паричния поток'!C12</f>
        <v>0</v>
      </c>
    </row>
    <row r="183" spans="1:8" ht="15.75">
      <c r="A183" s="105" t="str">
        <f t="shared" si="18"/>
        <v>ФС ХОЛДИНГ АД</v>
      </c>
      <c r="B183" s="105" t="str">
        <f t="shared" si="19"/>
        <v>109054783</v>
      </c>
      <c r="C183" s="581">
        <f t="shared" si="20"/>
        <v>43921</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43921</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43921</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43921</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43921</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43921</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43921</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43921</v>
      </c>
      <c r="D190" s="105" t="s">
        <v>397</v>
      </c>
      <c r="E190" s="105">
        <v>1</v>
      </c>
      <c r="F190" s="105" t="s">
        <v>396</v>
      </c>
      <c r="G190" s="105" t="s">
        <v>857</v>
      </c>
      <c r="H190" s="498">
        <f>'3-Отчет за паричния поток'!C20</f>
        <v>0</v>
      </c>
    </row>
    <row r="191" spans="1:8" ht="15.75">
      <c r="A191" s="105" t="str">
        <f t="shared" si="18"/>
        <v>ФС ХОЛДИНГ АД</v>
      </c>
      <c r="B191" s="105" t="str">
        <f t="shared" si="19"/>
        <v>109054783</v>
      </c>
      <c r="C191" s="581">
        <f t="shared" si="20"/>
        <v>43921</v>
      </c>
      <c r="D191" s="105" t="s">
        <v>399</v>
      </c>
      <c r="E191" s="105">
        <v>1</v>
      </c>
      <c r="F191" s="105" t="s">
        <v>398</v>
      </c>
      <c r="G191" s="105" t="s">
        <v>857</v>
      </c>
      <c r="H191" s="498">
        <f>'3-Отчет за паричния поток'!C21</f>
        <v>0</v>
      </c>
    </row>
    <row r="192" spans="1:8" ht="15.75">
      <c r="A192" s="105" t="str">
        <f t="shared" si="18"/>
        <v>ФС ХОЛДИНГ АД</v>
      </c>
      <c r="B192" s="105" t="str">
        <f t="shared" si="19"/>
        <v>109054783</v>
      </c>
      <c r="C192" s="581">
        <f t="shared" si="20"/>
        <v>43921</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43921</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43921</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43921</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43921</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43921</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43921</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43921</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43921</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43921</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43921</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43921</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43921</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43921</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43921</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43921</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43921</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43921</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43921</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43921</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43921</v>
      </c>
      <c r="D212" s="105" t="s">
        <v>442</v>
      </c>
      <c r="E212" s="105">
        <v>1</v>
      </c>
      <c r="F212" s="105" t="s">
        <v>441</v>
      </c>
      <c r="H212" s="498">
        <f>'3-Отчет за паричния поток'!C44</f>
        <v>0</v>
      </c>
    </row>
    <row r="213" spans="1:8" ht="15.75">
      <c r="A213" s="105" t="str">
        <f t="shared" si="18"/>
        <v>ФС ХОЛДИНГ АД</v>
      </c>
      <c r="B213" s="105" t="str">
        <f t="shared" si="19"/>
        <v>109054783</v>
      </c>
      <c r="C213" s="581">
        <f t="shared" si="20"/>
        <v>43921</v>
      </c>
      <c r="D213" s="105" t="s">
        <v>444</v>
      </c>
      <c r="E213" s="105">
        <v>1</v>
      </c>
      <c r="F213" s="105" t="s">
        <v>443</v>
      </c>
      <c r="H213" s="498">
        <f>'3-Отчет за паричния поток'!C45</f>
        <v>11</v>
      </c>
    </row>
    <row r="214" spans="1:8" ht="15.75">
      <c r="A214" s="105" t="str">
        <f t="shared" si="18"/>
        <v>ФС ХОЛДИНГ АД</v>
      </c>
      <c r="B214" s="105" t="str">
        <f t="shared" si="19"/>
        <v>109054783</v>
      </c>
      <c r="C214" s="581">
        <f t="shared" si="20"/>
        <v>43921</v>
      </c>
      <c r="D214" s="105" t="s">
        <v>446</v>
      </c>
      <c r="E214" s="105">
        <v>1</v>
      </c>
      <c r="F214" s="105" t="s">
        <v>445</v>
      </c>
      <c r="H214" s="498">
        <f>'3-Отчет за паричния поток'!C46</f>
        <v>11</v>
      </c>
    </row>
    <row r="215" spans="1:8" ht="15.75">
      <c r="A215" s="105" t="str">
        <f t="shared" si="18"/>
        <v>ФС ХОЛДИНГ АД</v>
      </c>
      <c r="B215" s="105" t="str">
        <f t="shared" si="19"/>
        <v>109054783</v>
      </c>
      <c r="C215" s="581">
        <f t="shared" si="20"/>
        <v>43921</v>
      </c>
      <c r="D215" s="105" t="s">
        <v>448</v>
      </c>
      <c r="E215" s="105">
        <v>1</v>
      </c>
      <c r="F215" s="105" t="s">
        <v>447</v>
      </c>
      <c r="H215" s="498">
        <f>'3-Отчет за паричния поток'!C47</f>
        <v>11</v>
      </c>
    </row>
    <row r="216" spans="1:8" ht="15.75">
      <c r="A216" s="105" t="str">
        <f t="shared" si="18"/>
        <v>ФС ХОЛДИНГ АД</v>
      </c>
      <c r="B216" s="105" t="str">
        <f t="shared" si="19"/>
        <v>109054783</v>
      </c>
      <c r="C216" s="581">
        <f t="shared" si="20"/>
        <v>43921</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43921</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43921</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43921</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43921</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43921</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43921</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43921</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43921</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43921</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43921</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43921</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43921</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43921</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43921</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43921</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43921</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43921</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43921</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43921</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43921</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43921</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43921</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43921</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43921</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43921</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43921</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43921</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43921</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43921</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43921</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43921</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43921</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43921</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43921</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43921</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43921</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43921</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43921</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43921</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43921</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43921</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43921</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43921</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43921</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43921</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43921</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43921</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43921</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43921</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43921</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43921</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43921</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43921</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43921</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43921</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43921</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43921</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43921</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43921</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43921</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43921</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43921</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43921</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43921</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43921</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43921</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43921</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43921</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43921</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43921</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43921</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43921</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43921</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43921</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43921</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43921</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43921</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43921</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43921</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43921</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43921</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43921</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43921</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43921</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43921</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43921</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43921</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43921</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43921</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43921</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43921</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43921</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43921</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43921</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43921</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43921</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43921</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43921</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43921</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43921</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43921</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43921</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43921</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43921</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43921</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43921</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43921</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43921</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43921</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43921</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43921</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43921</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43921</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43921</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43921</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43921</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43921</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43921</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43921</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43921</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43921</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43921</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43921</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43921</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43921</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43921</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43921</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43921</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43921</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43921</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43921</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43921</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43921</v>
      </c>
      <c r="D350" s="105" t="s">
        <v>468</v>
      </c>
      <c r="E350" s="105">
        <v>7</v>
      </c>
      <c r="F350" s="499" t="s">
        <v>467</v>
      </c>
      <c r="H350" s="498">
        <f>'4-Отчет за собствения капитал'!I13</f>
        <v>0</v>
      </c>
    </row>
    <row r="351" spans="1:8" ht="15.75">
      <c r="A351" s="105" t="str">
        <f t="shared" si="27"/>
        <v>ФС ХОЛДИНГ АД</v>
      </c>
      <c r="B351" s="105" t="str">
        <f t="shared" si="28"/>
        <v>109054783</v>
      </c>
      <c r="C351" s="581">
        <f t="shared" si="29"/>
        <v>43921</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43921</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43921</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43921</v>
      </c>
      <c r="D354" s="105" t="s">
        <v>476</v>
      </c>
      <c r="E354" s="105">
        <v>7</v>
      </c>
      <c r="F354" s="499" t="s">
        <v>475</v>
      </c>
      <c r="H354" s="498">
        <f>'4-Отчет за собствения капитал'!I17</f>
        <v>0</v>
      </c>
    </row>
    <row r="355" spans="1:8" ht="15.75">
      <c r="A355" s="105" t="str">
        <f t="shared" si="27"/>
        <v>ФС ХОЛДИНГ АД</v>
      </c>
      <c r="B355" s="105" t="str">
        <f t="shared" si="28"/>
        <v>109054783</v>
      </c>
      <c r="C355" s="581">
        <f t="shared" si="29"/>
        <v>43921</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43921</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43921</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43921</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43921</v>
      </c>
      <c r="D359" s="105" t="s">
        <v>486</v>
      </c>
      <c r="E359" s="105">
        <v>7</v>
      </c>
      <c r="F359" s="499" t="s">
        <v>485</v>
      </c>
      <c r="H359" s="498">
        <f>'4-Отчет за собствения капитал'!I22</f>
        <v>0</v>
      </c>
    </row>
    <row r="360" spans="1:8" ht="15.75">
      <c r="A360" s="105" t="str">
        <f t="shared" si="27"/>
        <v>ФС ХОЛДИНГ АД</v>
      </c>
      <c r="B360" s="105" t="str">
        <f t="shared" si="28"/>
        <v>109054783</v>
      </c>
      <c r="C360" s="581">
        <f t="shared" si="29"/>
        <v>43921</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43921</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43921</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43921</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43921</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43921</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43921</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43921</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43921</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43921</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43921</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43921</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43921</v>
      </c>
      <c r="D372" s="105" t="s">
        <v>468</v>
      </c>
      <c r="E372" s="105">
        <v>8</v>
      </c>
      <c r="F372" s="499" t="s">
        <v>467</v>
      </c>
      <c r="H372" s="498">
        <f>'4-Отчет за собствения капитал'!J13</f>
        <v>-472</v>
      </c>
    </row>
    <row r="373" spans="1:8" ht="15.75">
      <c r="A373" s="105" t="str">
        <f t="shared" si="27"/>
        <v>ФС ХОЛДИНГ АД</v>
      </c>
      <c r="B373" s="105" t="str">
        <f t="shared" si="28"/>
        <v>109054783</v>
      </c>
      <c r="C373" s="581">
        <f t="shared" si="29"/>
        <v>43921</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43921</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43921</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43921</v>
      </c>
      <c r="D376" s="105" t="s">
        <v>476</v>
      </c>
      <c r="E376" s="105">
        <v>8</v>
      </c>
      <c r="F376" s="499" t="s">
        <v>475</v>
      </c>
      <c r="H376" s="498">
        <f>'4-Отчет за собствения капитал'!J17</f>
        <v>-472</v>
      </c>
    </row>
    <row r="377" spans="1:8" ht="15.75">
      <c r="A377" s="105" t="str">
        <f t="shared" si="27"/>
        <v>ФС ХОЛДИНГ АД</v>
      </c>
      <c r="B377" s="105" t="str">
        <f t="shared" si="28"/>
        <v>109054783</v>
      </c>
      <c r="C377" s="581">
        <f t="shared" si="29"/>
        <v>43921</v>
      </c>
      <c r="D377" s="105" t="s">
        <v>478</v>
      </c>
      <c r="E377" s="105">
        <v>8</v>
      </c>
      <c r="F377" s="499" t="s">
        <v>477</v>
      </c>
      <c r="H377" s="498">
        <f>'4-Отчет за собствения капитал'!J18</f>
        <v>0</v>
      </c>
    </row>
    <row r="378" spans="1:8" ht="15.75">
      <c r="A378" s="105" t="str">
        <f t="shared" si="27"/>
        <v>ФС ХОЛДИНГ АД</v>
      </c>
      <c r="B378" s="105" t="str">
        <f t="shared" si="28"/>
        <v>109054783</v>
      </c>
      <c r="C378" s="581">
        <f t="shared" si="29"/>
        <v>43921</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43921</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43921</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43921</v>
      </c>
      <c r="D381" s="105" t="s">
        <v>486</v>
      </c>
      <c r="E381" s="105">
        <v>8</v>
      </c>
      <c r="F381" s="499" t="s">
        <v>485</v>
      </c>
      <c r="H381" s="498">
        <f>'4-Отчет за собствения капитал'!J22</f>
        <v>0</v>
      </c>
    </row>
    <row r="382" spans="1:8" ht="15.75">
      <c r="A382" s="105" t="str">
        <f t="shared" si="27"/>
        <v>ФС ХОЛДИНГ АД</v>
      </c>
      <c r="B382" s="105" t="str">
        <f t="shared" si="28"/>
        <v>109054783</v>
      </c>
      <c r="C382" s="581">
        <f t="shared" si="29"/>
        <v>43921</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43921</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43921</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43921</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43921</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43921</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43921</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43921</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43921</v>
      </c>
      <c r="D390" s="105" t="s">
        <v>502</v>
      </c>
      <c r="E390" s="105">
        <v>8</v>
      </c>
      <c r="F390" s="499" t="s">
        <v>501</v>
      </c>
      <c r="H390" s="498">
        <f>'4-Отчет за собствения капитал'!J31</f>
        <v>-472</v>
      </c>
    </row>
    <row r="391" spans="1:8" ht="15.75">
      <c r="A391" s="105" t="str">
        <f t="shared" si="27"/>
        <v>ФС ХОЛДИНГ АД</v>
      </c>
      <c r="B391" s="105" t="str">
        <f t="shared" si="28"/>
        <v>109054783</v>
      </c>
      <c r="C391" s="581">
        <f t="shared" si="29"/>
        <v>43921</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43921</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43921</v>
      </c>
      <c r="D393" s="105" t="s">
        <v>508</v>
      </c>
      <c r="E393" s="105">
        <v>8</v>
      </c>
      <c r="F393" s="499" t="s">
        <v>507</v>
      </c>
      <c r="H393" s="498">
        <f>'4-Отчет за собствения капитал'!J34</f>
        <v>-472</v>
      </c>
    </row>
    <row r="394" spans="1:8" ht="15.75">
      <c r="A394" s="105" t="str">
        <f t="shared" si="27"/>
        <v>ФС ХОЛДИНГ АД</v>
      </c>
      <c r="B394" s="105" t="str">
        <f t="shared" si="28"/>
        <v>109054783</v>
      </c>
      <c r="C394" s="581">
        <f t="shared" si="29"/>
        <v>43921</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43921</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43921</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43921</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43921</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43921</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43921</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43921</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43921</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43921</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43921</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43921</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43921</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43921</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43921</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43921</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43921</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43921</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43921</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43921</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43921</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43921</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43921</v>
      </c>
      <c r="D416" s="105" t="s">
        <v>468</v>
      </c>
      <c r="E416" s="105">
        <v>10</v>
      </c>
      <c r="F416" s="499" t="s">
        <v>467</v>
      </c>
      <c r="H416" s="498">
        <f>'4-Отчет за собствения капитал'!L13</f>
        <v>-82</v>
      </c>
    </row>
    <row r="417" spans="1:8" ht="15.75">
      <c r="A417" s="105" t="str">
        <f t="shared" si="30"/>
        <v>ФС ХОЛДИНГ АД</v>
      </c>
      <c r="B417" s="105" t="str">
        <f t="shared" si="31"/>
        <v>109054783</v>
      </c>
      <c r="C417" s="581">
        <f t="shared" si="32"/>
        <v>43921</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43921</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43921</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43921</v>
      </c>
      <c r="D420" s="105" t="s">
        <v>476</v>
      </c>
      <c r="E420" s="105">
        <v>10</v>
      </c>
      <c r="F420" s="499" t="s">
        <v>475</v>
      </c>
      <c r="H420" s="498">
        <f>'4-Отчет за собствения капитал'!L17</f>
        <v>-82</v>
      </c>
    </row>
    <row r="421" spans="1:8" ht="15.75">
      <c r="A421" s="105" t="str">
        <f t="shared" si="30"/>
        <v>ФС ХОЛДИНГ АД</v>
      </c>
      <c r="B421" s="105" t="str">
        <f t="shared" si="31"/>
        <v>109054783</v>
      </c>
      <c r="C421" s="581">
        <f t="shared" si="32"/>
        <v>43921</v>
      </c>
      <c r="D421" s="105" t="s">
        <v>478</v>
      </c>
      <c r="E421" s="105">
        <v>10</v>
      </c>
      <c r="F421" s="499" t="s">
        <v>477</v>
      </c>
      <c r="H421" s="498">
        <f>'4-Отчет за собствения капитал'!L18</f>
        <v>0</v>
      </c>
    </row>
    <row r="422" spans="1:8" ht="15.75">
      <c r="A422" s="105" t="str">
        <f t="shared" si="30"/>
        <v>ФС ХОЛДИНГ АД</v>
      </c>
      <c r="B422" s="105" t="str">
        <f t="shared" si="31"/>
        <v>109054783</v>
      </c>
      <c r="C422" s="581">
        <f t="shared" si="32"/>
        <v>43921</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43921</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43921</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43921</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43921</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43921</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43921</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43921</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43921</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43921</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43921</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43921</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43921</v>
      </c>
      <c r="D434" s="105" t="s">
        <v>502</v>
      </c>
      <c r="E434" s="105">
        <v>10</v>
      </c>
      <c r="F434" s="499" t="s">
        <v>501</v>
      </c>
      <c r="H434" s="498">
        <f>'4-Отчет за собствения капитал'!L31</f>
        <v>-82</v>
      </c>
    </row>
    <row r="435" spans="1:8" ht="15.75">
      <c r="A435" s="105" t="str">
        <f t="shared" si="30"/>
        <v>ФС ХОЛДИНГ АД</v>
      </c>
      <c r="B435" s="105" t="str">
        <f t="shared" si="31"/>
        <v>109054783</v>
      </c>
      <c r="C435" s="581">
        <f t="shared" si="32"/>
        <v>43921</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43921</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43921</v>
      </c>
      <c r="D437" s="105" t="s">
        <v>508</v>
      </c>
      <c r="E437" s="105">
        <v>10</v>
      </c>
      <c r="F437" s="499" t="s">
        <v>507</v>
      </c>
      <c r="H437" s="498">
        <f>'4-Отчет за собствения капитал'!L34</f>
        <v>-82</v>
      </c>
    </row>
    <row r="438" spans="1:8" ht="15.75">
      <c r="A438" s="105" t="str">
        <f t="shared" si="30"/>
        <v>ФС ХОЛДИНГ АД</v>
      </c>
      <c r="B438" s="105" t="str">
        <f t="shared" si="31"/>
        <v>109054783</v>
      </c>
      <c r="C438" s="581">
        <f t="shared" si="32"/>
        <v>43921</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43921</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43921</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43921</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43921</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43921</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43921</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43921</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43921</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43921</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43921</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43921</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43921</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43921</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43921</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43921</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43921</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43921</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43921</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43921</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43921</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43921</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43921</v>
      </c>
      <c r="D461" s="105" t="s">
        <v>523</v>
      </c>
      <c r="E461" s="496">
        <v>1</v>
      </c>
      <c r="F461" s="105" t="s">
        <v>522</v>
      </c>
      <c r="H461" s="105">
        <f>'Справка 6'!D11</f>
        <v>0</v>
      </c>
    </row>
    <row r="462" spans="1:8" ht="15.75">
      <c r="A462" s="105" t="str">
        <f t="shared" si="33"/>
        <v>ФС ХОЛДИНГ АД</v>
      </c>
      <c r="B462" s="105" t="str">
        <f t="shared" si="34"/>
        <v>109054783</v>
      </c>
      <c r="C462" s="581">
        <f t="shared" si="35"/>
        <v>43921</v>
      </c>
      <c r="D462" s="105" t="s">
        <v>526</v>
      </c>
      <c r="E462" s="496">
        <v>1</v>
      </c>
      <c r="F462" s="105" t="s">
        <v>525</v>
      </c>
      <c r="H462" s="105">
        <f>'Справка 6'!D12</f>
        <v>3</v>
      </c>
    </row>
    <row r="463" spans="1:8" ht="15.75">
      <c r="A463" s="105" t="str">
        <f t="shared" si="33"/>
        <v>ФС ХОЛДИНГ АД</v>
      </c>
      <c r="B463" s="105" t="str">
        <f t="shared" si="34"/>
        <v>109054783</v>
      </c>
      <c r="C463" s="581">
        <f t="shared" si="35"/>
        <v>43921</v>
      </c>
      <c r="D463" s="105" t="s">
        <v>529</v>
      </c>
      <c r="E463" s="496">
        <v>1</v>
      </c>
      <c r="F463" s="105" t="s">
        <v>528</v>
      </c>
      <c r="H463" s="105">
        <f>'Справка 6'!D13</f>
        <v>0</v>
      </c>
    </row>
    <row r="464" spans="1:8" ht="15.75">
      <c r="A464" s="105" t="str">
        <f t="shared" si="33"/>
        <v>ФС ХОЛДИНГ АД</v>
      </c>
      <c r="B464" s="105" t="str">
        <f t="shared" si="34"/>
        <v>109054783</v>
      </c>
      <c r="C464" s="581">
        <f t="shared" si="35"/>
        <v>43921</v>
      </c>
      <c r="D464" s="105" t="s">
        <v>532</v>
      </c>
      <c r="E464" s="496">
        <v>1</v>
      </c>
      <c r="F464" s="105" t="s">
        <v>531</v>
      </c>
      <c r="H464" s="105">
        <f>'Справка 6'!D14</f>
        <v>0</v>
      </c>
    </row>
    <row r="465" spans="1:8" ht="15.75">
      <c r="A465" s="105" t="str">
        <f t="shared" si="33"/>
        <v>ФС ХОЛДИНГ АД</v>
      </c>
      <c r="B465" s="105" t="str">
        <f t="shared" si="34"/>
        <v>109054783</v>
      </c>
      <c r="C465" s="581">
        <f t="shared" si="35"/>
        <v>43921</v>
      </c>
      <c r="D465" s="105" t="s">
        <v>535</v>
      </c>
      <c r="E465" s="496">
        <v>1</v>
      </c>
      <c r="F465" s="105" t="s">
        <v>534</v>
      </c>
      <c r="H465" s="105">
        <f>'Справка 6'!D15</f>
        <v>0</v>
      </c>
    </row>
    <row r="466" spans="1:8" ht="15.75">
      <c r="A466" s="105" t="str">
        <f t="shared" si="33"/>
        <v>ФС ХОЛДИНГ АД</v>
      </c>
      <c r="B466" s="105" t="str">
        <f t="shared" si="34"/>
        <v>109054783</v>
      </c>
      <c r="C466" s="581">
        <f t="shared" si="35"/>
        <v>43921</v>
      </c>
      <c r="D466" s="105" t="s">
        <v>537</v>
      </c>
      <c r="E466" s="496">
        <v>1</v>
      </c>
      <c r="F466" s="105" t="s">
        <v>536</v>
      </c>
      <c r="H466" s="105">
        <f>'Справка 6'!D16</f>
        <v>0</v>
      </c>
    </row>
    <row r="467" spans="1:8" ht="15.75">
      <c r="A467" s="105" t="str">
        <f t="shared" si="33"/>
        <v>ФС ХОЛДИНГ АД</v>
      </c>
      <c r="B467" s="105" t="str">
        <f t="shared" si="34"/>
        <v>109054783</v>
      </c>
      <c r="C467" s="581">
        <f t="shared" si="35"/>
        <v>43921</v>
      </c>
      <c r="D467" s="105" t="s">
        <v>540</v>
      </c>
      <c r="E467" s="496">
        <v>1</v>
      </c>
      <c r="F467" s="105" t="s">
        <v>539</v>
      </c>
      <c r="H467" s="105">
        <f>'Справка 6'!D17</f>
        <v>0</v>
      </c>
    </row>
    <row r="468" spans="1:8" ht="15.75">
      <c r="A468" s="105" t="str">
        <f t="shared" si="33"/>
        <v>ФС ХОЛДИНГ АД</v>
      </c>
      <c r="B468" s="105" t="str">
        <f t="shared" si="34"/>
        <v>109054783</v>
      </c>
      <c r="C468" s="581">
        <f t="shared" si="35"/>
        <v>43921</v>
      </c>
      <c r="D468" s="105" t="s">
        <v>543</v>
      </c>
      <c r="E468" s="496">
        <v>1</v>
      </c>
      <c r="F468" s="105" t="s">
        <v>542</v>
      </c>
      <c r="H468" s="105">
        <f>'Справка 6'!D18</f>
        <v>0</v>
      </c>
    </row>
    <row r="469" spans="1:8" ht="15.75">
      <c r="A469" s="105" t="str">
        <f t="shared" si="33"/>
        <v>ФС ХОЛДИНГ АД</v>
      </c>
      <c r="B469" s="105" t="str">
        <f t="shared" si="34"/>
        <v>109054783</v>
      </c>
      <c r="C469" s="581">
        <f t="shared" si="35"/>
        <v>43921</v>
      </c>
      <c r="D469" s="105" t="s">
        <v>545</v>
      </c>
      <c r="E469" s="496">
        <v>1</v>
      </c>
      <c r="F469" s="105" t="s">
        <v>828</v>
      </c>
      <c r="H469" s="105">
        <f>'Справка 6'!D19</f>
        <v>3</v>
      </c>
    </row>
    <row r="470" spans="1:8" ht="15.75">
      <c r="A470" s="105" t="str">
        <f t="shared" si="33"/>
        <v>ФС ХОЛДИНГ АД</v>
      </c>
      <c r="B470" s="105" t="str">
        <f t="shared" si="34"/>
        <v>109054783</v>
      </c>
      <c r="C470" s="581">
        <f t="shared" si="35"/>
        <v>43921</v>
      </c>
      <c r="D470" s="105" t="s">
        <v>547</v>
      </c>
      <c r="E470" s="496">
        <v>1</v>
      </c>
      <c r="F470" s="105" t="s">
        <v>546</v>
      </c>
      <c r="H470" s="105">
        <f>'Справка 6'!D20</f>
        <v>0</v>
      </c>
    </row>
    <row r="471" spans="1:8" ht="15.75">
      <c r="A471" s="105" t="str">
        <f t="shared" si="33"/>
        <v>ФС ХОЛДИНГ АД</v>
      </c>
      <c r="B471" s="105" t="str">
        <f t="shared" si="34"/>
        <v>109054783</v>
      </c>
      <c r="C471" s="581">
        <f t="shared" si="35"/>
        <v>43921</v>
      </c>
      <c r="D471" s="105" t="s">
        <v>549</v>
      </c>
      <c r="E471" s="496">
        <v>1</v>
      </c>
      <c r="F471" s="105" t="s">
        <v>548</v>
      </c>
      <c r="H471" s="105">
        <f>'Справка 6'!D21</f>
        <v>0</v>
      </c>
    </row>
    <row r="472" spans="1:8" ht="15.75">
      <c r="A472" s="105" t="str">
        <f t="shared" si="33"/>
        <v>ФС ХОЛДИНГ АД</v>
      </c>
      <c r="B472" s="105" t="str">
        <f t="shared" si="34"/>
        <v>109054783</v>
      </c>
      <c r="C472" s="581">
        <f t="shared" si="35"/>
        <v>43921</v>
      </c>
      <c r="D472" s="105" t="s">
        <v>553</v>
      </c>
      <c r="E472" s="496">
        <v>1</v>
      </c>
      <c r="F472" s="105" t="s">
        <v>552</v>
      </c>
      <c r="H472" s="105">
        <f>'Справка 6'!D23</f>
        <v>0</v>
      </c>
    </row>
    <row r="473" spans="1:8" ht="15.75">
      <c r="A473" s="105" t="str">
        <f t="shared" si="33"/>
        <v>ФС ХОЛДИНГ АД</v>
      </c>
      <c r="B473" s="105" t="str">
        <f t="shared" si="34"/>
        <v>109054783</v>
      </c>
      <c r="C473" s="581">
        <f t="shared" si="35"/>
        <v>43921</v>
      </c>
      <c r="D473" s="105" t="s">
        <v>555</v>
      </c>
      <c r="E473" s="496">
        <v>1</v>
      </c>
      <c r="F473" s="105" t="s">
        <v>554</v>
      </c>
      <c r="H473" s="105">
        <f>'Справка 6'!D24</f>
        <v>0</v>
      </c>
    </row>
    <row r="474" spans="1:8" ht="15.75">
      <c r="A474" s="105" t="str">
        <f t="shared" si="33"/>
        <v>ФС ХОЛДИНГ АД</v>
      </c>
      <c r="B474" s="105" t="str">
        <f t="shared" si="34"/>
        <v>109054783</v>
      </c>
      <c r="C474" s="581">
        <f t="shared" si="35"/>
        <v>43921</v>
      </c>
      <c r="D474" s="105" t="s">
        <v>557</v>
      </c>
      <c r="E474" s="496">
        <v>1</v>
      </c>
      <c r="F474" s="105" t="s">
        <v>556</v>
      </c>
      <c r="H474" s="105">
        <f>'Справка 6'!D25</f>
        <v>0</v>
      </c>
    </row>
    <row r="475" spans="1:8" ht="15.75">
      <c r="A475" s="105" t="str">
        <f t="shared" si="33"/>
        <v>ФС ХОЛДИНГ АД</v>
      </c>
      <c r="B475" s="105" t="str">
        <f t="shared" si="34"/>
        <v>109054783</v>
      </c>
      <c r="C475" s="581">
        <f t="shared" si="35"/>
        <v>43921</v>
      </c>
      <c r="D475" s="105" t="s">
        <v>558</v>
      </c>
      <c r="E475" s="496">
        <v>1</v>
      </c>
      <c r="F475" s="105" t="s">
        <v>542</v>
      </c>
      <c r="H475" s="105">
        <f>'Справка 6'!D26</f>
        <v>0</v>
      </c>
    </row>
    <row r="476" spans="1:8" ht="15.75">
      <c r="A476" s="105" t="str">
        <f t="shared" si="33"/>
        <v>ФС ХОЛДИНГ АД</v>
      </c>
      <c r="B476" s="105" t="str">
        <f t="shared" si="34"/>
        <v>109054783</v>
      </c>
      <c r="C476" s="581">
        <f t="shared" si="35"/>
        <v>43921</v>
      </c>
      <c r="D476" s="105" t="s">
        <v>560</v>
      </c>
      <c r="E476" s="496">
        <v>1</v>
      </c>
      <c r="F476" s="105" t="s">
        <v>863</v>
      </c>
      <c r="H476" s="105">
        <f>'Справка 6'!D27</f>
        <v>0</v>
      </c>
    </row>
    <row r="477" spans="1:8" ht="15.75">
      <c r="A477" s="105" t="str">
        <f t="shared" si="33"/>
        <v>ФС ХОЛДИНГ АД</v>
      </c>
      <c r="B477" s="105" t="str">
        <f t="shared" si="34"/>
        <v>109054783</v>
      </c>
      <c r="C477" s="581">
        <f t="shared" si="35"/>
        <v>43921</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43921</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43921</v>
      </c>
      <c r="D479" s="105" t="s">
        <v>564</v>
      </c>
      <c r="E479" s="496">
        <v>1</v>
      </c>
      <c r="F479" s="105" t="s">
        <v>110</v>
      </c>
      <c r="H479" s="105">
        <f>'Справка 6'!D31</f>
        <v>0</v>
      </c>
    </row>
    <row r="480" spans="1:8" ht="15.75">
      <c r="A480" s="105" t="str">
        <f t="shared" si="33"/>
        <v>ФС ХОЛДИНГ АД</v>
      </c>
      <c r="B480" s="105" t="str">
        <f t="shared" si="34"/>
        <v>109054783</v>
      </c>
      <c r="C480" s="581">
        <f t="shared" si="35"/>
        <v>43921</v>
      </c>
      <c r="D480" s="105" t="s">
        <v>565</v>
      </c>
      <c r="E480" s="496">
        <v>1</v>
      </c>
      <c r="F480" s="105" t="s">
        <v>113</v>
      </c>
      <c r="H480" s="105">
        <f>'Справка 6'!D32</f>
        <v>0</v>
      </c>
    </row>
    <row r="481" spans="1:8" ht="15.75">
      <c r="A481" s="105" t="str">
        <f t="shared" si="33"/>
        <v>ФС ХОЛДИНГ АД</v>
      </c>
      <c r="B481" s="105" t="str">
        <f t="shared" si="34"/>
        <v>109054783</v>
      </c>
      <c r="C481" s="581">
        <f t="shared" si="35"/>
        <v>43921</v>
      </c>
      <c r="D481" s="105" t="s">
        <v>566</v>
      </c>
      <c r="E481" s="496">
        <v>1</v>
      </c>
      <c r="F481" s="105" t="s">
        <v>115</v>
      </c>
      <c r="H481" s="105">
        <f>'Справка 6'!D33</f>
        <v>2</v>
      </c>
    </row>
    <row r="482" spans="1:8" ht="15.75">
      <c r="A482" s="105" t="str">
        <f t="shared" si="33"/>
        <v>ФС ХОЛДИНГ АД</v>
      </c>
      <c r="B482" s="105" t="str">
        <f t="shared" si="34"/>
        <v>109054783</v>
      </c>
      <c r="C482" s="581">
        <f t="shared" si="35"/>
        <v>43921</v>
      </c>
      <c r="D482" s="105" t="s">
        <v>568</v>
      </c>
      <c r="E482" s="496">
        <v>1</v>
      </c>
      <c r="F482" s="105" t="s">
        <v>567</v>
      </c>
      <c r="H482" s="105">
        <f>'Справка 6'!D34</f>
        <v>0</v>
      </c>
    </row>
    <row r="483" spans="1:8" ht="15.75">
      <c r="A483" s="105" t="str">
        <f t="shared" si="33"/>
        <v>ФС ХОЛДИНГ АД</v>
      </c>
      <c r="B483" s="105" t="str">
        <f t="shared" si="34"/>
        <v>109054783</v>
      </c>
      <c r="C483" s="581">
        <f t="shared" si="35"/>
        <v>43921</v>
      </c>
      <c r="D483" s="105" t="s">
        <v>569</v>
      </c>
      <c r="E483" s="496">
        <v>1</v>
      </c>
      <c r="F483" s="105" t="s">
        <v>121</v>
      </c>
      <c r="H483" s="105">
        <f>'Справка 6'!D35</f>
        <v>0</v>
      </c>
    </row>
    <row r="484" spans="1:8" ht="15.75">
      <c r="A484" s="105" t="str">
        <f t="shared" si="33"/>
        <v>ФС ХОЛДИНГ АД</v>
      </c>
      <c r="B484" s="105" t="str">
        <f t="shared" si="34"/>
        <v>109054783</v>
      </c>
      <c r="C484" s="581">
        <f t="shared" si="35"/>
        <v>43921</v>
      </c>
      <c r="D484" s="105" t="s">
        <v>571</v>
      </c>
      <c r="E484" s="496">
        <v>1</v>
      </c>
      <c r="F484" s="105" t="s">
        <v>570</v>
      </c>
      <c r="H484" s="105">
        <f>'Справка 6'!D36</f>
        <v>0</v>
      </c>
    </row>
    <row r="485" spans="1:8" ht="15.75">
      <c r="A485" s="105" t="str">
        <f t="shared" si="33"/>
        <v>ФС ХОЛДИНГ АД</v>
      </c>
      <c r="B485" s="105" t="str">
        <f t="shared" si="34"/>
        <v>109054783</v>
      </c>
      <c r="C485" s="581">
        <f t="shared" si="35"/>
        <v>43921</v>
      </c>
      <c r="D485" s="105" t="s">
        <v>573</v>
      </c>
      <c r="E485" s="496">
        <v>1</v>
      </c>
      <c r="F485" s="105" t="s">
        <v>572</v>
      </c>
      <c r="H485" s="105">
        <f>'Справка 6'!D37</f>
        <v>0</v>
      </c>
    </row>
    <row r="486" spans="1:8" ht="15.75">
      <c r="A486" s="105" t="str">
        <f t="shared" si="33"/>
        <v>ФС ХОЛДИНГ АД</v>
      </c>
      <c r="B486" s="105" t="str">
        <f t="shared" si="34"/>
        <v>109054783</v>
      </c>
      <c r="C486" s="581">
        <f t="shared" si="35"/>
        <v>43921</v>
      </c>
      <c r="D486" s="105" t="s">
        <v>575</v>
      </c>
      <c r="E486" s="496">
        <v>1</v>
      </c>
      <c r="F486" s="105" t="s">
        <v>574</v>
      </c>
      <c r="H486" s="105">
        <f>'Справка 6'!D38</f>
        <v>0</v>
      </c>
    </row>
    <row r="487" spans="1:8" ht="15.75">
      <c r="A487" s="105" t="str">
        <f t="shared" si="33"/>
        <v>ФС ХОЛДИНГ АД</v>
      </c>
      <c r="B487" s="105" t="str">
        <f t="shared" si="34"/>
        <v>109054783</v>
      </c>
      <c r="C487" s="581">
        <f t="shared" si="35"/>
        <v>43921</v>
      </c>
      <c r="D487" s="105" t="s">
        <v>576</v>
      </c>
      <c r="E487" s="496">
        <v>1</v>
      </c>
      <c r="F487" s="105" t="s">
        <v>542</v>
      </c>
      <c r="H487" s="105">
        <f>'Справка 6'!D39</f>
        <v>0</v>
      </c>
    </row>
    <row r="488" spans="1:8" ht="15.75">
      <c r="A488" s="105" t="str">
        <f t="shared" si="33"/>
        <v>ФС ХОЛДИНГ АД</v>
      </c>
      <c r="B488" s="105" t="str">
        <f t="shared" si="34"/>
        <v>109054783</v>
      </c>
      <c r="C488" s="581">
        <f t="shared" si="35"/>
        <v>43921</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43921</v>
      </c>
      <c r="D489" s="105" t="s">
        <v>581</v>
      </c>
      <c r="E489" s="496">
        <v>1</v>
      </c>
      <c r="F489" s="105" t="s">
        <v>580</v>
      </c>
      <c r="H489" s="105">
        <f>'Справка 6'!D41</f>
        <v>0</v>
      </c>
    </row>
    <row r="490" spans="1:8" ht="15.75">
      <c r="A490" s="105" t="str">
        <f t="shared" si="33"/>
        <v>ФС ХОЛДИНГ АД</v>
      </c>
      <c r="B490" s="105" t="str">
        <f t="shared" si="34"/>
        <v>109054783</v>
      </c>
      <c r="C490" s="581">
        <f t="shared" si="35"/>
        <v>43921</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43921</v>
      </c>
      <c r="D491" s="105" t="s">
        <v>523</v>
      </c>
      <c r="E491" s="496">
        <v>2</v>
      </c>
      <c r="F491" s="105" t="s">
        <v>522</v>
      </c>
      <c r="H491" s="105">
        <f>'Справка 6'!E11</f>
        <v>0</v>
      </c>
    </row>
    <row r="492" spans="1:8" ht="15.75">
      <c r="A492" s="105" t="str">
        <f t="shared" si="33"/>
        <v>ФС ХОЛДИНГ АД</v>
      </c>
      <c r="B492" s="105" t="str">
        <f t="shared" si="34"/>
        <v>109054783</v>
      </c>
      <c r="C492" s="581">
        <f t="shared" si="35"/>
        <v>43921</v>
      </c>
      <c r="D492" s="105" t="s">
        <v>526</v>
      </c>
      <c r="E492" s="496">
        <v>2</v>
      </c>
      <c r="F492" s="105" t="s">
        <v>525</v>
      </c>
      <c r="H492" s="105">
        <f>'Справка 6'!E12</f>
        <v>0</v>
      </c>
    </row>
    <row r="493" spans="1:8" ht="15.75">
      <c r="A493" s="105" t="str">
        <f t="shared" si="33"/>
        <v>ФС ХОЛДИНГ АД</v>
      </c>
      <c r="B493" s="105" t="str">
        <f t="shared" si="34"/>
        <v>109054783</v>
      </c>
      <c r="C493" s="581">
        <f t="shared" si="35"/>
        <v>43921</v>
      </c>
      <c r="D493" s="105" t="s">
        <v>529</v>
      </c>
      <c r="E493" s="496">
        <v>2</v>
      </c>
      <c r="F493" s="105" t="s">
        <v>528</v>
      </c>
      <c r="H493" s="105">
        <f>'Справка 6'!E13</f>
        <v>0</v>
      </c>
    </row>
    <row r="494" spans="1:8" ht="15.75">
      <c r="A494" s="105" t="str">
        <f t="shared" si="33"/>
        <v>ФС ХОЛДИНГ АД</v>
      </c>
      <c r="B494" s="105" t="str">
        <f t="shared" si="34"/>
        <v>109054783</v>
      </c>
      <c r="C494" s="581">
        <f t="shared" si="35"/>
        <v>43921</v>
      </c>
      <c r="D494" s="105" t="s">
        <v>532</v>
      </c>
      <c r="E494" s="496">
        <v>2</v>
      </c>
      <c r="F494" s="105" t="s">
        <v>531</v>
      </c>
      <c r="H494" s="105">
        <f>'Справка 6'!E14</f>
        <v>0</v>
      </c>
    </row>
    <row r="495" spans="1:8" ht="15.75">
      <c r="A495" s="105" t="str">
        <f t="shared" si="33"/>
        <v>ФС ХОЛДИНГ АД</v>
      </c>
      <c r="B495" s="105" t="str">
        <f t="shared" si="34"/>
        <v>109054783</v>
      </c>
      <c r="C495" s="581">
        <f t="shared" si="35"/>
        <v>43921</v>
      </c>
      <c r="D495" s="105" t="s">
        <v>535</v>
      </c>
      <c r="E495" s="496">
        <v>2</v>
      </c>
      <c r="F495" s="105" t="s">
        <v>534</v>
      </c>
      <c r="H495" s="105">
        <f>'Справка 6'!E15</f>
        <v>0</v>
      </c>
    </row>
    <row r="496" spans="1:8" ht="15.75">
      <c r="A496" s="105" t="str">
        <f t="shared" si="33"/>
        <v>ФС ХОЛДИНГ АД</v>
      </c>
      <c r="B496" s="105" t="str">
        <f t="shared" si="34"/>
        <v>109054783</v>
      </c>
      <c r="C496" s="581">
        <f t="shared" si="35"/>
        <v>43921</v>
      </c>
      <c r="D496" s="105" t="s">
        <v>537</v>
      </c>
      <c r="E496" s="496">
        <v>2</v>
      </c>
      <c r="F496" s="105" t="s">
        <v>536</v>
      </c>
      <c r="H496" s="105">
        <f>'Справка 6'!E16</f>
        <v>0</v>
      </c>
    </row>
    <row r="497" spans="1:8" ht="15.75">
      <c r="A497" s="105" t="str">
        <f t="shared" si="33"/>
        <v>ФС ХОЛДИНГ АД</v>
      </c>
      <c r="B497" s="105" t="str">
        <f t="shared" si="34"/>
        <v>109054783</v>
      </c>
      <c r="C497" s="581">
        <f t="shared" si="35"/>
        <v>43921</v>
      </c>
      <c r="D497" s="105" t="s">
        <v>540</v>
      </c>
      <c r="E497" s="496">
        <v>2</v>
      </c>
      <c r="F497" s="105" t="s">
        <v>539</v>
      </c>
      <c r="H497" s="105">
        <f>'Справка 6'!E17</f>
        <v>0</v>
      </c>
    </row>
    <row r="498" spans="1:8" ht="15.75">
      <c r="A498" s="105" t="str">
        <f t="shared" si="33"/>
        <v>ФС ХОЛДИНГ АД</v>
      </c>
      <c r="B498" s="105" t="str">
        <f t="shared" si="34"/>
        <v>109054783</v>
      </c>
      <c r="C498" s="581">
        <f t="shared" si="35"/>
        <v>43921</v>
      </c>
      <c r="D498" s="105" t="s">
        <v>543</v>
      </c>
      <c r="E498" s="496">
        <v>2</v>
      </c>
      <c r="F498" s="105" t="s">
        <v>542</v>
      </c>
      <c r="H498" s="105">
        <f>'Справка 6'!E18</f>
        <v>0</v>
      </c>
    </row>
    <row r="499" spans="1:8" ht="15.75">
      <c r="A499" s="105" t="str">
        <f t="shared" si="33"/>
        <v>ФС ХОЛДИНГ АД</v>
      </c>
      <c r="B499" s="105" t="str">
        <f t="shared" si="34"/>
        <v>109054783</v>
      </c>
      <c r="C499" s="581">
        <f t="shared" si="35"/>
        <v>43921</v>
      </c>
      <c r="D499" s="105" t="s">
        <v>545</v>
      </c>
      <c r="E499" s="496">
        <v>2</v>
      </c>
      <c r="F499" s="105" t="s">
        <v>828</v>
      </c>
      <c r="H499" s="105">
        <f>'Справка 6'!E19</f>
        <v>0</v>
      </c>
    </row>
    <row r="500" spans="1:8" ht="15.75">
      <c r="A500" s="105" t="str">
        <f t="shared" si="33"/>
        <v>ФС ХОЛДИНГ АД</v>
      </c>
      <c r="B500" s="105" t="str">
        <f t="shared" si="34"/>
        <v>109054783</v>
      </c>
      <c r="C500" s="581">
        <f t="shared" si="35"/>
        <v>43921</v>
      </c>
      <c r="D500" s="105" t="s">
        <v>547</v>
      </c>
      <c r="E500" s="496">
        <v>2</v>
      </c>
      <c r="F500" s="105" t="s">
        <v>546</v>
      </c>
      <c r="H500" s="105">
        <f>'Справка 6'!E20</f>
        <v>0</v>
      </c>
    </row>
    <row r="501" spans="1:8" ht="15.75">
      <c r="A501" s="105" t="str">
        <f t="shared" si="33"/>
        <v>ФС ХОЛДИНГ АД</v>
      </c>
      <c r="B501" s="105" t="str">
        <f t="shared" si="34"/>
        <v>109054783</v>
      </c>
      <c r="C501" s="581">
        <f t="shared" si="35"/>
        <v>43921</v>
      </c>
      <c r="D501" s="105" t="s">
        <v>549</v>
      </c>
      <c r="E501" s="496">
        <v>2</v>
      </c>
      <c r="F501" s="105" t="s">
        <v>548</v>
      </c>
      <c r="H501" s="105">
        <f>'Справка 6'!E21</f>
        <v>0</v>
      </c>
    </row>
    <row r="502" spans="1:8" ht="15.75">
      <c r="A502" s="105" t="str">
        <f t="shared" si="33"/>
        <v>ФС ХОЛДИНГ АД</v>
      </c>
      <c r="B502" s="105" t="str">
        <f t="shared" si="34"/>
        <v>109054783</v>
      </c>
      <c r="C502" s="581">
        <f t="shared" si="35"/>
        <v>43921</v>
      </c>
      <c r="D502" s="105" t="s">
        <v>553</v>
      </c>
      <c r="E502" s="496">
        <v>2</v>
      </c>
      <c r="F502" s="105" t="s">
        <v>552</v>
      </c>
      <c r="H502" s="105">
        <f>'Справка 6'!E23</f>
        <v>0</v>
      </c>
    </row>
    <row r="503" spans="1:8" ht="15.75">
      <c r="A503" s="105" t="str">
        <f t="shared" si="33"/>
        <v>ФС ХОЛДИНГ АД</v>
      </c>
      <c r="B503" s="105" t="str">
        <f t="shared" si="34"/>
        <v>109054783</v>
      </c>
      <c r="C503" s="581">
        <f t="shared" si="35"/>
        <v>43921</v>
      </c>
      <c r="D503" s="105" t="s">
        <v>555</v>
      </c>
      <c r="E503" s="496">
        <v>2</v>
      </c>
      <c r="F503" s="105" t="s">
        <v>554</v>
      </c>
      <c r="H503" s="105">
        <f>'Справка 6'!E24</f>
        <v>0</v>
      </c>
    </row>
    <row r="504" spans="1:8" ht="15.75">
      <c r="A504" s="105" t="str">
        <f t="shared" si="33"/>
        <v>ФС ХОЛДИНГ АД</v>
      </c>
      <c r="B504" s="105" t="str">
        <f t="shared" si="34"/>
        <v>109054783</v>
      </c>
      <c r="C504" s="581">
        <f t="shared" si="35"/>
        <v>43921</v>
      </c>
      <c r="D504" s="105" t="s">
        <v>557</v>
      </c>
      <c r="E504" s="496">
        <v>2</v>
      </c>
      <c r="F504" s="105" t="s">
        <v>556</v>
      </c>
      <c r="H504" s="105">
        <f>'Справка 6'!E25</f>
        <v>0</v>
      </c>
    </row>
    <row r="505" spans="1:8" ht="15.75">
      <c r="A505" s="105" t="str">
        <f t="shared" si="33"/>
        <v>ФС ХОЛДИНГ АД</v>
      </c>
      <c r="B505" s="105" t="str">
        <f t="shared" si="34"/>
        <v>109054783</v>
      </c>
      <c r="C505" s="581">
        <f t="shared" si="35"/>
        <v>43921</v>
      </c>
      <c r="D505" s="105" t="s">
        <v>558</v>
      </c>
      <c r="E505" s="496">
        <v>2</v>
      </c>
      <c r="F505" s="105" t="s">
        <v>542</v>
      </c>
      <c r="H505" s="105">
        <f>'Справка 6'!E26</f>
        <v>0</v>
      </c>
    </row>
    <row r="506" spans="1:8" ht="15.75">
      <c r="A506" s="105" t="str">
        <f t="shared" si="33"/>
        <v>ФС ХОЛДИНГ АД</v>
      </c>
      <c r="B506" s="105" t="str">
        <f t="shared" si="34"/>
        <v>109054783</v>
      </c>
      <c r="C506" s="581">
        <f t="shared" si="35"/>
        <v>43921</v>
      </c>
      <c r="D506" s="105" t="s">
        <v>560</v>
      </c>
      <c r="E506" s="496">
        <v>2</v>
      </c>
      <c r="F506" s="105" t="s">
        <v>863</v>
      </c>
      <c r="H506" s="105">
        <f>'Справка 6'!E27</f>
        <v>0</v>
      </c>
    </row>
    <row r="507" spans="1:8" ht="15.75">
      <c r="A507" s="105" t="str">
        <f t="shared" si="33"/>
        <v>ФС ХОЛДИНГ АД</v>
      </c>
      <c r="B507" s="105" t="str">
        <f t="shared" si="34"/>
        <v>109054783</v>
      </c>
      <c r="C507" s="581">
        <f t="shared" si="35"/>
        <v>43921</v>
      </c>
      <c r="D507" s="105" t="s">
        <v>562</v>
      </c>
      <c r="E507" s="496">
        <v>2</v>
      </c>
      <c r="F507" s="105" t="s">
        <v>561</v>
      </c>
      <c r="H507" s="105">
        <f>'Справка 6'!E29</f>
        <v>0</v>
      </c>
    </row>
    <row r="508" spans="1:8" ht="15.75">
      <c r="A508" s="105" t="str">
        <f t="shared" si="33"/>
        <v>ФС ХОЛДИНГ АД</v>
      </c>
      <c r="B508" s="105" t="str">
        <f t="shared" si="34"/>
        <v>109054783</v>
      </c>
      <c r="C508" s="581">
        <f t="shared" si="35"/>
        <v>43921</v>
      </c>
      <c r="D508" s="105" t="s">
        <v>563</v>
      </c>
      <c r="E508" s="496">
        <v>2</v>
      </c>
      <c r="F508" s="105" t="s">
        <v>108</v>
      </c>
      <c r="H508" s="105">
        <f>'Справка 6'!E30</f>
        <v>0</v>
      </c>
    </row>
    <row r="509" spans="1:8" ht="15.75">
      <c r="A509" s="105" t="str">
        <f t="shared" si="33"/>
        <v>ФС ХОЛДИНГ АД</v>
      </c>
      <c r="B509" s="105" t="str">
        <f t="shared" si="34"/>
        <v>109054783</v>
      </c>
      <c r="C509" s="581">
        <f t="shared" si="35"/>
        <v>43921</v>
      </c>
      <c r="D509" s="105" t="s">
        <v>564</v>
      </c>
      <c r="E509" s="496">
        <v>2</v>
      </c>
      <c r="F509" s="105" t="s">
        <v>110</v>
      </c>
      <c r="H509" s="105">
        <f>'Справка 6'!E31</f>
        <v>0</v>
      </c>
    </row>
    <row r="510" spans="1:8" ht="15.75">
      <c r="A510" s="105" t="str">
        <f t="shared" si="33"/>
        <v>ФС ХОЛДИНГ АД</v>
      </c>
      <c r="B510" s="105" t="str">
        <f t="shared" si="34"/>
        <v>109054783</v>
      </c>
      <c r="C510" s="581">
        <f t="shared" si="35"/>
        <v>43921</v>
      </c>
      <c r="D510" s="105" t="s">
        <v>565</v>
      </c>
      <c r="E510" s="496">
        <v>2</v>
      </c>
      <c r="F510" s="105" t="s">
        <v>113</v>
      </c>
      <c r="H510" s="105">
        <f>'Справка 6'!E32</f>
        <v>0</v>
      </c>
    </row>
    <row r="511" spans="1:8" ht="15.75">
      <c r="A511" s="105" t="str">
        <f t="shared" si="33"/>
        <v>ФС ХОЛДИНГ АД</v>
      </c>
      <c r="B511" s="105" t="str">
        <f t="shared" si="34"/>
        <v>109054783</v>
      </c>
      <c r="C511" s="581">
        <f t="shared" si="35"/>
        <v>43921</v>
      </c>
      <c r="D511" s="105" t="s">
        <v>566</v>
      </c>
      <c r="E511" s="496">
        <v>2</v>
      </c>
      <c r="F511" s="105" t="s">
        <v>115</v>
      </c>
      <c r="H511" s="105">
        <f>'Справка 6'!E33</f>
        <v>0</v>
      </c>
    </row>
    <row r="512" spans="1:8" ht="15.75">
      <c r="A512" s="105" t="str">
        <f t="shared" si="33"/>
        <v>ФС ХОЛДИНГ АД</v>
      </c>
      <c r="B512" s="105" t="str">
        <f t="shared" si="34"/>
        <v>109054783</v>
      </c>
      <c r="C512" s="581">
        <f t="shared" si="35"/>
        <v>43921</v>
      </c>
      <c r="D512" s="105" t="s">
        <v>568</v>
      </c>
      <c r="E512" s="496">
        <v>2</v>
      </c>
      <c r="F512" s="105" t="s">
        <v>567</v>
      </c>
      <c r="H512" s="105">
        <f>'Справка 6'!E34</f>
        <v>0</v>
      </c>
    </row>
    <row r="513" spans="1:8" ht="15.75">
      <c r="A513" s="105" t="str">
        <f t="shared" si="33"/>
        <v>ФС ХОЛДИНГ АД</v>
      </c>
      <c r="B513" s="105" t="str">
        <f t="shared" si="34"/>
        <v>109054783</v>
      </c>
      <c r="C513" s="581">
        <f t="shared" si="35"/>
        <v>43921</v>
      </c>
      <c r="D513" s="105" t="s">
        <v>569</v>
      </c>
      <c r="E513" s="496">
        <v>2</v>
      </c>
      <c r="F513" s="105" t="s">
        <v>121</v>
      </c>
      <c r="H513" s="105">
        <f>'Справка 6'!E35</f>
        <v>0</v>
      </c>
    </row>
    <row r="514" spans="1:8" ht="15.75">
      <c r="A514" s="105" t="str">
        <f t="shared" si="33"/>
        <v>ФС ХОЛДИНГ АД</v>
      </c>
      <c r="B514" s="105" t="str">
        <f t="shared" si="34"/>
        <v>109054783</v>
      </c>
      <c r="C514" s="581">
        <f t="shared" si="35"/>
        <v>43921</v>
      </c>
      <c r="D514" s="105" t="s">
        <v>571</v>
      </c>
      <c r="E514" s="496">
        <v>2</v>
      </c>
      <c r="F514" s="105" t="s">
        <v>570</v>
      </c>
      <c r="H514" s="105">
        <f>'Справка 6'!E36</f>
        <v>0</v>
      </c>
    </row>
    <row r="515" spans="1:8" ht="15.75">
      <c r="A515" s="105" t="str">
        <f t="shared" si="33"/>
        <v>ФС ХОЛДИНГ АД</v>
      </c>
      <c r="B515" s="105" t="str">
        <f t="shared" si="34"/>
        <v>109054783</v>
      </c>
      <c r="C515" s="581">
        <f t="shared" si="35"/>
        <v>43921</v>
      </c>
      <c r="D515" s="105" t="s">
        <v>573</v>
      </c>
      <c r="E515" s="496">
        <v>2</v>
      </c>
      <c r="F515" s="105" t="s">
        <v>572</v>
      </c>
      <c r="H515" s="105">
        <f>'Справка 6'!E37</f>
        <v>0</v>
      </c>
    </row>
    <row r="516" spans="1:8" ht="15.75">
      <c r="A516" s="105" t="str">
        <f t="shared" si="33"/>
        <v>ФС ХОЛДИНГ АД</v>
      </c>
      <c r="B516" s="105" t="str">
        <f t="shared" si="34"/>
        <v>109054783</v>
      </c>
      <c r="C516" s="581">
        <f t="shared" si="35"/>
        <v>43921</v>
      </c>
      <c r="D516" s="105" t="s">
        <v>575</v>
      </c>
      <c r="E516" s="496">
        <v>2</v>
      </c>
      <c r="F516" s="105" t="s">
        <v>574</v>
      </c>
      <c r="H516" s="105">
        <f>'Справка 6'!E38</f>
        <v>0</v>
      </c>
    </row>
    <row r="517" spans="1:8" ht="15.75">
      <c r="A517" s="105" t="str">
        <f t="shared" si="33"/>
        <v>ФС ХОЛДИНГ АД</v>
      </c>
      <c r="B517" s="105" t="str">
        <f t="shared" si="34"/>
        <v>109054783</v>
      </c>
      <c r="C517" s="581">
        <f t="shared" si="35"/>
        <v>43921</v>
      </c>
      <c r="D517" s="105" t="s">
        <v>576</v>
      </c>
      <c r="E517" s="496">
        <v>2</v>
      </c>
      <c r="F517" s="105" t="s">
        <v>542</v>
      </c>
      <c r="H517" s="105">
        <f>'Справка 6'!E39</f>
        <v>0</v>
      </c>
    </row>
    <row r="518" spans="1:8" ht="15.75">
      <c r="A518" s="105" t="str">
        <f t="shared" si="33"/>
        <v>ФС ХОЛДИНГ АД</v>
      </c>
      <c r="B518" s="105" t="str">
        <f t="shared" si="34"/>
        <v>109054783</v>
      </c>
      <c r="C518" s="581">
        <f t="shared" si="35"/>
        <v>43921</v>
      </c>
      <c r="D518" s="105" t="s">
        <v>578</v>
      </c>
      <c r="E518" s="496">
        <v>2</v>
      </c>
      <c r="F518" s="105" t="s">
        <v>827</v>
      </c>
      <c r="H518" s="105">
        <f>'Справка 6'!E40</f>
        <v>0</v>
      </c>
    </row>
    <row r="519" spans="1:8" ht="15.75">
      <c r="A519" s="105" t="str">
        <f t="shared" si="33"/>
        <v>ФС ХОЛДИНГ АД</v>
      </c>
      <c r="B519" s="105" t="str">
        <f t="shared" si="34"/>
        <v>109054783</v>
      </c>
      <c r="C519" s="581">
        <f t="shared" si="35"/>
        <v>43921</v>
      </c>
      <c r="D519" s="105" t="s">
        <v>581</v>
      </c>
      <c r="E519" s="496">
        <v>2</v>
      </c>
      <c r="F519" s="105" t="s">
        <v>580</v>
      </c>
      <c r="H519" s="105">
        <f>'Справка 6'!E41</f>
        <v>0</v>
      </c>
    </row>
    <row r="520" spans="1:8" ht="15.75">
      <c r="A520" s="105" t="str">
        <f t="shared" si="33"/>
        <v>ФС ХОЛДИНГ АД</v>
      </c>
      <c r="B520" s="105" t="str">
        <f t="shared" si="34"/>
        <v>109054783</v>
      </c>
      <c r="C520" s="581">
        <f t="shared" si="35"/>
        <v>43921</v>
      </c>
      <c r="D520" s="105" t="s">
        <v>583</v>
      </c>
      <c r="E520" s="496">
        <v>2</v>
      </c>
      <c r="F520" s="105" t="s">
        <v>582</v>
      </c>
      <c r="H520" s="105">
        <f>'Справка 6'!E42</f>
        <v>0</v>
      </c>
    </row>
    <row r="521" spans="1:8" ht="15.75">
      <c r="A521" s="105" t="str">
        <f t="shared" si="33"/>
        <v>ФС ХОЛДИНГ АД</v>
      </c>
      <c r="B521" s="105" t="str">
        <f t="shared" si="34"/>
        <v>109054783</v>
      </c>
      <c r="C521" s="581">
        <f t="shared" si="35"/>
        <v>43921</v>
      </c>
      <c r="D521" s="105" t="s">
        <v>523</v>
      </c>
      <c r="E521" s="496">
        <v>3</v>
      </c>
      <c r="F521" s="105" t="s">
        <v>522</v>
      </c>
      <c r="H521" s="105">
        <f>'Справка 6'!F11</f>
        <v>0</v>
      </c>
    </row>
    <row r="522" spans="1:8" ht="15.75">
      <c r="A522" s="105" t="str">
        <f t="shared" si="33"/>
        <v>ФС ХОЛДИНГ АД</v>
      </c>
      <c r="B522" s="105" t="str">
        <f t="shared" si="34"/>
        <v>109054783</v>
      </c>
      <c r="C522" s="581">
        <f t="shared" si="35"/>
        <v>43921</v>
      </c>
      <c r="D522" s="105" t="s">
        <v>526</v>
      </c>
      <c r="E522" s="496">
        <v>3</v>
      </c>
      <c r="F522" s="105" t="s">
        <v>525</v>
      </c>
      <c r="H522" s="105">
        <f>'Справка 6'!F12</f>
        <v>0</v>
      </c>
    </row>
    <row r="523" spans="1:8" ht="15.75">
      <c r="A523" s="105" t="str">
        <f t="shared" si="33"/>
        <v>ФС ХОЛДИНГ АД</v>
      </c>
      <c r="B523" s="105" t="str">
        <f t="shared" si="34"/>
        <v>109054783</v>
      </c>
      <c r="C523" s="581">
        <f t="shared" si="35"/>
        <v>43921</v>
      </c>
      <c r="D523" s="105" t="s">
        <v>529</v>
      </c>
      <c r="E523" s="496">
        <v>3</v>
      </c>
      <c r="F523" s="105" t="s">
        <v>528</v>
      </c>
      <c r="H523" s="105">
        <f>'Справка 6'!F13</f>
        <v>0</v>
      </c>
    </row>
    <row r="524" spans="1:8" ht="15.75">
      <c r="A524" s="105" t="str">
        <f t="shared" si="33"/>
        <v>ФС ХОЛДИНГ АД</v>
      </c>
      <c r="B524" s="105" t="str">
        <f t="shared" si="34"/>
        <v>109054783</v>
      </c>
      <c r="C524" s="581">
        <f t="shared" si="35"/>
        <v>43921</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43921</v>
      </c>
      <c r="D525" s="105" t="s">
        <v>535</v>
      </c>
      <c r="E525" s="496">
        <v>3</v>
      </c>
      <c r="F525" s="105" t="s">
        <v>534</v>
      </c>
      <c r="H525" s="105">
        <f>'Справка 6'!F15</f>
        <v>0</v>
      </c>
    </row>
    <row r="526" spans="1:8" ht="15.75">
      <c r="A526" s="105" t="str">
        <f t="shared" si="36"/>
        <v>ФС ХОЛДИНГ АД</v>
      </c>
      <c r="B526" s="105" t="str">
        <f t="shared" si="37"/>
        <v>109054783</v>
      </c>
      <c r="C526" s="581">
        <f t="shared" si="38"/>
        <v>43921</v>
      </c>
      <c r="D526" s="105" t="s">
        <v>537</v>
      </c>
      <c r="E526" s="496">
        <v>3</v>
      </c>
      <c r="F526" s="105" t="s">
        <v>536</v>
      </c>
      <c r="H526" s="105">
        <f>'Справка 6'!F16</f>
        <v>0</v>
      </c>
    </row>
    <row r="527" spans="1:8" ht="15.75">
      <c r="A527" s="105" t="str">
        <f t="shared" si="36"/>
        <v>ФС ХОЛДИНГ АД</v>
      </c>
      <c r="B527" s="105" t="str">
        <f t="shared" si="37"/>
        <v>109054783</v>
      </c>
      <c r="C527" s="581">
        <f t="shared" si="38"/>
        <v>43921</v>
      </c>
      <c r="D527" s="105" t="s">
        <v>540</v>
      </c>
      <c r="E527" s="496">
        <v>3</v>
      </c>
      <c r="F527" s="105" t="s">
        <v>539</v>
      </c>
      <c r="H527" s="105">
        <f>'Справка 6'!F17</f>
        <v>0</v>
      </c>
    </row>
    <row r="528" spans="1:8" ht="15.75">
      <c r="A528" s="105" t="str">
        <f t="shared" si="36"/>
        <v>ФС ХОЛДИНГ АД</v>
      </c>
      <c r="B528" s="105" t="str">
        <f t="shared" si="37"/>
        <v>109054783</v>
      </c>
      <c r="C528" s="581">
        <f t="shared" si="38"/>
        <v>43921</v>
      </c>
      <c r="D528" s="105" t="s">
        <v>543</v>
      </c>
      <c r="E528" s="496">
        <v>3</v>
      </c>
      <c r="F528" s="105" t="s">
        <v>542</v>
      </c>
      <c r="H528" s="105">
        <f>'Справка 6'!F18</f>
        <v>0</v>
      </c>
    </row>
    <row r="529" spans="1:8" ht="15.75">
      <c r="A529" s="105" t="str">
        <f t="shared" si="36"/>
        <v>ФС ХОЛДИНГ АД</v>
      </c>
      <c r="B529" s="105" t="str">
        <f t="shared" si="37"/>
        <v>109054783</v>
      </c>
      <c r="C529" s="581">
        <f t="shared" si="38"/>
        <v>43921</v>
      </c>
      <c r="D529" s="105" t="s">
        <v>545</v>
      </c>
      <c r="E529" s="496">
        <v>3</v>
      </c>
      <c r="F529" s="105" t="s">
        <v>828</v>
      </c>
      <c r="H529" s="105">
        <f>'Справка 6'!F19</f>
        <v>0</v>
      </c>
    </row>
    <row r="530" spans="1:8" ht="15.75">
      <c r="A530" s="105" t="str">
        <f t="shared" si="36"/>
        <v>ФС ХОЛДИНГ АД</v>
      </c>
      <c r="B530" s="105" t="str">
        <f t="shared" si="37"/>
        <v>109054783</v>
      </c>
      <c r="C530" s="581">
        <f t="shared" si="38"/>
        <v>43921</v>
      </c>
      <c r="D530" s="105" t="s">
        <v>547</v>
      </c>
      <c r="E530" s="496">
        <v>3</v>
      </c>
      <c r="F530" s="105" t="s">
        <v>546</v>
      </c>
      <c r="H530" s="105">
        <f>'Справка 6'!F20</f>
        <v>0</v>
      </c>
    </row>
    <row r="531" spans="1:8" ht="15.75">
      <c r="A531" s="105" t="str">
        <f t="shared" si="36"/>
        <v>ФС ХОЛДИНГ АД</v>
      </c>
      <c r="B531" s="105" t="str">
        <f t="shared" si="37"/>
        <v>109054783</v>
      </c>
      <c r="C531" s="581">
        <f t="shared" si="38"/>
        <v>43921</v>
      </c>
      <c r="D531" s="105" t="s">
        <v>549</v>
      </c>
      <c r="E531" s="496">
        <v>3</v>
      </c>
      <c r="F531" s="105" t="s">
        <v>548</v>
      </c>
      <c r="H531" s="105">
        <f>'Справка 6'!F21</f>
        <v>0</v>
      </c>
    </row>
    <row r="532" spans="1:8" ht="15.75">
      <c r="A532" s="105" t="str">
        <f t="shared" si="36"/>
        <v>ФС ХОЛДИНГ АД</v>
      </c>
      <c r="B532" s="105" t="str">
        <f t="shared" si="37"/>
        <v>109054783</v>
      </c>
      <c r="C532" s="581">
        <f t="shared" si="38"/>
        <v>43921</v>
      </c>
      <c r="D532" s="105" t="s">
        <v>553</v>
      </c>
      <c r="E532" s="496">
        <v>3</v>
      </c>
      <c r="F532" s="105" t="s">
        <v>552</v>
      </c>
      <c r="H532" s="105">
        <f>'Справка 6'!F23</f>
        <v>0</v>
      </c>
    </row>
    <row r="533" spans="1:8" ht="15.75">
      <c r="A533" s="105" t="str">
        <f t="shared" si="36"/>
        <v>ФС ХОЛДИНГ АД</v>
      </c>
      <c r="B533" s="105" t="str">
        <f t="shared" si="37"/>
        <v>109054783</v>
      </c>
      <c r="C533" s="581">
        <f t="shared" si="38"/>
        <v>43921</v>
      </c>
      <c r="D533" s="105" t="s">
        <v>555</v>
      </c>
      <c r="E533" s="496">
        <v>3</v>
      </c>
      <c r="F533" s="105" t="s">
        <v>554</v>
      </c>
      <c r="H533" s="105">
        <f>'Справка 6'!F24</f>
        <v>0</v>
      </c>
    </row>
    <row r="534" spans="1:8" ht="15.75">
      <c r="A534" s="105" t="str">
        <f t="shared" si="36"/>
        <v>ФС ХОЛДИНГ АД</v>
      </c>
      <c r="B534" s="105" t="str">
        <f t="shared" si="37"/>
        <v>109054783</v>
      </c>
      <c r="C534" s="581">
        <f t="shared" si="38"/>
        <v>43921</v>
      </c>
      <c r="D534" s="105" t="s">
        <v>557</v>
      </c>
      <c r="E534" s="496">
        <v>3</v>
      </c>
      <c r="F534" s="105" t="s">
        <v>556</v>
      </c>
      <c r="H534" s="105">
        <f>'Справка 6'!F25</f>
        <v>0</v>
      </c>
    </row>
    <row r="535" spans="1:8" ht="15.75">
      <c r="A535" s="105" t="str">
        <f t="shared" si="36"/>
        <v>ФС ХОЛДИНГ АД</v>
      </c>
      <c r="B535" s="105" t="str">
        <f t="shared" si="37"/>
        <v>109054783</v>
      </c>
      <c r="C535" s="581">
        <f t="shared" si="38"/>
        <v>43921</v>
      </c>
      <c r="D535" s="105" t="s">
        <v>558</v>
      </c>
      <c r="E535" s="496">
        <v>3</v>
      </c>
      <c r="F535" s="105" t="s">
        <v>542</v>
      </c>
      <c r="H535" s="105">
        <f>'Справка 6'!F26</f>
        <v>0</v>
      </c>
    </row>
    <row r="536" spans="1:8" ht="15.75">
      <c r="A536" s="105" t="str">
        <f t="shared" si="36"/>
        <v>ФС ХОЛДИНГ АД</v>
      </c>
      <c r="B536" s="105" t="str">
        <f t="shared" si="37"/>
        <v>109054783</v>
      </c>
      <c r="C536" s="581">
        <f t="shared" si="38"/>
        <v>43921</v>
      </c>
      <c r="D536" s="105" t="s">
        <v>560</v>
      </c>
      <c r="E536" s="496">
        <v>3</v>
      </c>
      <c r="F536" s="105" t="s">
        <v>863</v>
      </c>
      <c r="H536" s="105">
        <f>'Справка 6'!F27</f>
        <v>0</v>
      </c>
    </row>
    <row r="537" spans="1:8" ht="15.75">
      <c r="A537" s="105" t="str">
        <f t="shared" si="36"/>
        <v>ФС ХОЛДИНГ АД</v>
      </c>
      <c r="B537" s="105" t="str">
        <f t="shared" si="37"/>
        <v>109054783</v>
      </c>
      <c r="C537" s="581">
        <f t="shared" si="38"/>
        <v>43921</v>
      </c>
      <c r="D537" s="105" t="s">
        <v>562</v>
      </c>
      <c r="E537" s="496">
        <v>3</v>
      </c>
      <c r="F537" s="105" t="s">
        <v>561</v>
      </c>
      <c r="H537" s="105">
        <f>'Справка 6'!F29</f>
        <v>0</v>
      </c>
    </row>
    <row r="538" spans="1:8" ht="15.75">
      <c r="A538" s="105" t="str">
        <f t="shared" si="36"/>
        <v>ФС ХОЛДИНГ АД</v>
      </c>
      <c r="B538" s="105" t="str">
        <f t="shared" si="37"/>
        <v>109054783</v>
      </c>
      <c r="C538" s="581">
        <f t="shared" si="38"/>
        <v>43921</v>
      </c>
      <c r="D538" s="105" t="s">
        <v>563</v>
      </c>
      <c r="E538" s="496">
        <v>3</v>
      </c>
      <c r="F538" s="105" t="s">
        <v>108</v>
      </c>
      <c r="H538" s="105">
        <f>'Справка 6'!F30</f>
        <v>0</v>
      </c>
    </row>
    <row r="539" spans="1:8" ht="15.75">
      <c r="A539" s="105" t="str">
        <f t="shared" si="36"/>
        <v>ФС ХОЛДИНГ АД</v>
      </c>
      <c r="B539" s="105" t="str">
        <f t="shared" si="37"/>
        <v>109054783</v>
      </c>
      <c r="C539" s="581">
        <f t="shared" si="38"/>
        <v>43921</v>
      </c>
      <c r="D539" s="105" t="s">
        <v>564</v>
      </c>
      <c r="E539" s="496">
        <v>3</v>
      </c>
      <c r="F539" s="105" t="s">
        <v>110</v>
      </c>
      <c r="H539" s="105">
        <f>'Справка 6'!F31</f>
        <v>0</v>
      </c>
    </row>
    <row r="540" spans="1:8" ht="15.75">
      <c r="A540" s="105" t="str">
        <f t="shared" si="36"/>
        <v>ФС ХОЛДИНГ АД</v>
      </c>
      <c r="B540" s="105" t="str">
        <f t="shared" si="37"/>
        <v>109054783</v>
      </c>
      <c r="C540" s="581">
        <f t="shared" si="38"/>
        <v>43921</v>
      </c>
      <c r="D540" s="105" t="s">
        <v>565</v>
      </c>
      <c r="E540" s="496">
        <v>3</v>
      </c>
      <c r="F540" s="105" t="s">
        <v>113</v>
      </c>
      <c r="H540" s="105">
        <f>'Справка 6'!F32</f>
        <v>0</v>
      </c>
    </row>
    <row r="541" spans="1:8" ht="15.75">
      <c r="A541" s="105" t="str">
        <f t="shared" si="36"/>
        <v>ФС ХОЛДИНГ АД</v>
      </c>
      <c r="B541" s="105" t="str">
        <f t="shared" si="37"/>
        <v>109054783</v>
      </c>
      <c r="C541" s="581">
        <f t="shared" si="38"/>
        <v>43921</v>
      </c>
      <c r="D541" s="105" t="s">
        <v>566</v>
      </c>
      <c r="E541" s="496">
        <v>3</v>
      </c>
      <c r="F541" s="105" t="s">
        <v>115</v>
      </c>
      <c r="H541" s="105">
        <f>'Справка 6'!F33</f>
        <v>0</v>
      </c>
    </row>
    <row r="542" spans="1:8" ht="15.75">
      <c r="A542" s="105" t="str">
        <f t="shared" si="36"/>
        <v>ФС ХОЛДИНГ АД</v>
      </c>
      <c r="B542" s="105" t="str">
        <f t="shared" si="37"/>
        <v>109054783</v>
      </c>
      <c r="C542" s="581">
        <f t="shared" si="38"/>
        <v>43921</v>
      </c>
      <c r="D542" s="105" t="s">
        <v>568</v>
      </c>
      <c r="E542" s="496">
        <v>3</v>
      </c>
      <c r="F542" s="105" t="s">
        <v>567</v>
      </c>
      <c r="H542" s="105">
        <f>'Справка 6'!F34</f>
        <v>0</v>
      </c>
    </row>
    <row r="543" spans="1:8" ht="15.75">
      <c r="A543" s="105" t="str">
        <f t="shared" si="36"/>
        <v>ФС ХОЛДИНГ АД</v>
      </c>
      <c r="B543" s="105" t="str">
        <f t="shared" si="37"/>
        <v>109054783</v>
      </c>
      <c r="C543" s="581">
        <f t="shared" si="38"/>
        <v>43921</v>
      </c>
      <c r="D543" s="105" t="s">
        <v>569</v>
      </c>
      <c r="E543" s="496">
        <v>3</v>
      </c>
      <c r="F543" s="105" t="s">
        <v>121</v>
      </c>
      <c r="H543" s="105">
        <f>'Справка 6'!F35</f>
        <v>0</v>
      </c>
    </row>
    <row r="544" spans="1:8" ht="15.75">
      <c r="A544" s="105" t="str">
        <f t="shared" si="36"/>
        <v>ФС ХОЛДИНГ АД</v>
      </c>
      <c r="B544" s="105" t="str">
        <f t="shared" si="37"/>
        <v>109054783</v>
      </c>
      <c r="C544" s="581">
        <f t="shared" si="38"/>
        <v>43921</v>
      </c>
      <c r="D544" s="105" t="s">
        <v>571</v>
      </c>
      <c r="E544" s="496">
        <v>3</v>
      </c>
      <c r="F544" s="105" t="s">
        <v>570</v>
      </c>
      <c r="H544" s="105">
        <f>'Справка 6'!F36</f>
        <v>0</v>
      </c>
    </row>
    <row r="545" spans="1:8" ht="15.75">
      <c r="A545" s="105" t="str">
        <f t="shared" si="36"/>
        <v>ФС ХОЛДИНГ АД</v>
      </c>
      <c r="B545" s="105" t="str">
        <f t="shared" si="37"/>
        <v>109054783</v>
      </c>
      <c r="C545" s="581">
        <f t="shared" si="38"/>
        <v>43921</v>
      </c>
      <c r="D545" s="105" t="s">
        <v>573</v>
      </c>
      <c r="E545" s="496">
        <v>3</v>
      </c>
      <c r="F545" s="105" t="s">
        <v>572</v>
      </c>
      <c r="H545" s="105">
        <f>'Справка 6'!F37</f>
        <v>0</v>
      </c>
    </row>
    <row r="546" spans="1:8" ht="15.75">
      <c r="A546" s="105" t="str">
        <f t="shared" si="36"/>
        <v>ФС ХОЛДИНГ АД</v>
      </c>
      <c r="B546" s="105" t="str">
        <f t="shared" si="37"/>
        <v>109054783</v>
      </c>
      <c r="C546" s="581">
        <f t="shared" si="38"/>
        <v>43921</v>
      </c>
      <c r="D546" s="105" t="s">
        <v>575</v>
      </c>
      <c r="E546" s="496">
        <v>3</v>
      </c>
      <c r="F546" s="105" t="s">
        <v>574</v>
      </c>
      <c r="H546" s="105">
        <f>'Справка 6'!F38</f>
        <v>0</v>
      </c>
    </row>
    <row r="547" spans="1:8" ht="15.75">
      <c r="A547" s="105" t="str">
        <f t="shared" si="36"/>
        <v>ФС ХОЛДИНГ АД</v>
      </c>
      <c r="B547" s="105" t="str">
        <f t="shared" si="37"/>
        <v>109054783</v>
      </c>
      <c r="C547" s="581">
        <f t="shared" si="38"/>
        <v>43921</v>
      </c>
      <c r="D547" s="105" t="s">
        <v>576</v>
      </c>
      <c r="E547" s="496">
        <v>3</v>
      </c>
      <c r="F547" s="105" t="s">
        <v>542</v>
      </c>
      <c r="H547" s="105">
        <f>'Справка 6'!F39</f>
        <v>0</v>
      </c>
    </row>
    <row r="548" spans="1:8" ht="15.75">
      <c r="A548" s="105" t="str">
        <f t="shared" si="36"/>
        <v>ФС ХОЛДИНГ АД</v>
      </c>
      <c r="B548" s="105" t="str">
        <f t="shared" si="37"/>
        <v>109054783</v>
      </c>
      <c r="C548" s="581">
        <f t="shared" si="38"/>
        <v>43921</v>
      </c>
      <c r="D548" s="105" t="s">
        <v>578</v>
      </c>
      <c r="E548" s="496">
        <v>3</v>
      </c>
      <c r="F548" s="105" t="s">
        <v>827</v>
      </c>
      <c r="H548" s="105">
        <f>'Справка 6'!F40</f>
        <v>0</v>
      </c>
    </row>
    <row r="549" spans="1:8" ht="15.75">
      <c r="A549" s="105" t="str">
        <f t="shared" si="36"/>
        <v>ФС ХОЛДИНГ АД</v>
      </c>
      <c r="B549" s="105" t="str">
        <f t="shared" si="37"/>
        <v>109054783</v>
      </c>
      <c r="C549" s="581">
        <f t="shared" si="38"/>
        <v>43921</v>
      </c>
      <c r="D549" s="105" t="s">
        <v>581</v>
      </c>
      <c r="E549" s="496">
        <v>3</v>
      </c>
      <c r="F549" s="105" t="s">
        <v>580</v>
      </c>
      <c r="H549" s="105">
        <f>'Справка 6'!F41</f>
        <v>0</v>
      </c>
    </row>
    <row r="550" spans="1:8" ht="15.75">
      <c r="A550" s="105" t="str">
        <f t="shared" si="36"/>
        <v>ФС ХОЛДИНГ АД</v>
      </c>
      <c r="B550" s="105" t="str">
        <f t="shared" si="37"/>
        <v>109054783</v>
      </c>
      <c r="C550" s="581">
        <f t="shared" si="38"/>
        <v>43921</v>
      </c>
      <c r="D550" s="105" t="s">
        <v>583</v>
      </c>
      <c r="E550" s="496">
        <v>3</v>
      </c>
      <c r="F550" s="105" t="s">
        <v>582</v>
      </c>
      <c r="H550" s="105">
        <f>'Справка 6'!F42</f>
        <v>0</v>
      </c>
    </row>
    <row r="551" spans="1:8" ht="15.75">
      <c r="A551" s="105" t="str">
        <f t="shared" si="36"/>
        <v>ФС ХОЛДИНГ АД</v>
      </c>
      <c r="B551" s="105" t="str">
        <f t="shared" si="37"/>
        <v>109054783</v>
      </c>
      <c r="C551" s="581">
        <f t="shared" si="38"/>
        <v>43921</v>
      </c>
      <c r="D551" s="105" t="s">
        <v>523</v>
      </c>
      <c r="E551" s="496">
        <v>4</v>
      </c>
      <c r="F551" s="105" t="s">
        <v>522</v>
      </c>
      <c r="H551" s="105">
        <f>'Справка 6'!G11</f>
        <v>0</v>
      </c>
    </row>
    <row r="552" spans="1:8" ht="15.75">
      <c r="A552" s="105" t="str">
        <f t="shared" si="36"/>
        <v>ФС ХОЛДИНГ АД</v>
      </c>
      <c r="B552" s="105" t="str">
        <f t="shared" si="37"/>
        <v>109054783</v>
      </c>
      <c r="C552" s="581">
        <f t="shared" si="38"/>
        <v>43921</v>
      </c>
      <c r="D552" s="105" t="s">
        <v>526</v>
      </c>
      <c r="E552" s="496">
        <v>4</v>
      </c>
      <c r="F552" s="105" t="s">
        <v>525</v>
      </c>
      <c r="H552" s="105">
        <f>'Справка 6'!G12</f>
        <v>3</v>
      </c>
    </row>
    <row r="553" spans="1:8" ht="15.75">
      <c r="A553" s="105" t="str">
        <f t="shared" si="36"/>
        <v>ФС ХОЛДИНГ АД</v>
      </c>
      <c r="B553" s="105" t="str">
        <f t="shared" si="37"/>
        <v>109054783</v>
      </c>
      <c r="C553" s="581">
        <f t="shared" si="38"/>
        <v>43921</v>
      </c>
      <c r="D553" s="105" t="s">
        <v>529</v>
      </c>
      <c r="E553" s="496">
        <v>4</v>
      </c>
      <c r="F553" s="105" t="s">
        <v>528</v>
      </c>
      <c r="H553" s="105">
        <f>'Справка 6'!G13</f>
        <v>0</v>
      </c>
    </row>
    <row r="554" spans="1:8" ht="15.75">
      <c r="A554" s="105" t="str">
        <f t="shared" si="36"/>
        <v>ФС ХОЛДИНГ АД</v>
      </c>
      <c r="B554" s="105" t="str">
        <f t="shared" si="37"/>
        <v>109054783</v>
      </c>
      <c r="C554" s="581">
        <f t="shared" si="38"/>
        <v>43921</v>
      </c>
      <c r="D554" s="105" t="s">
        <v>532</v>
      </c>
      <c r="E554" s="496">
        <v>4</v>
      </c>
      <c r="F554" s="105" t="s">
        <v>531</v>
      </c>
      <c r="H554" s="105">
        <f>'Справка 6'!G14</f>
        <v>0</v>
      </c>
    </row>
    <row r="555" spans="1:8" ht="15.75">
      <c r="A555" s="105" t="str">
        <f t="shared" si="36"/>
        <v>ФС ХОЛДИНГ АД</v>
      </c>
      <c r="B555" s="105" t="str">
        <f t="shared" si="37"/>
        <v>109054783</v>
      </c>
      <c r="C555" s="581">
        <f t="shared" si="38"/>
        <v>43921</v>
      </c>
      <c r="D555" s="105" t="s">
        <v>535</v>
      </c>
      <c r="E555" s="496">
        <v>4</v>
      </c>
      <c r="F555" s="105" t="s">
        <v>534</v>
      </c>
      <c r="H555" s="105">
        <f>'Справка 6'!G15</f>
        <v>0</v>
      </c>
    </row>
    <row r="556" spans="1:8" ht="15.75">
      <c r="A556" s="105" t="str">
        <f t="shared" si="36"/>
        <v>ФС ХОЛДИНГ АД</v>
      </c>
      <c r="B556" s="105" t="str">
        <f t="shared" si="37"/>
        <v>109054783</v>
      </c>
      <c r="C556" s="581">
        <f t="shared" si="38"/>
        <v>43921</v>
      </c>
      <c r="D556" s="105" t="s">
        <v>537</v>
      </c>
      <c r="E556" s="496">
        <v>4</v>
      </c>
      <c r="F556" s="105" t="s">
        <v>536</v>
      </c>
      <c r="H556" s="105">
        <f>'Справка 6'!G16</f>
        <v>0</v>
      </c>
    </row>
    <row r="557" spans="1:8" ht="15.75">
      <c r="A557" s="105" t="str">
        <f t="shared" si="36"/>
        <v>ФС ХОЛДИНГ АД</v>
      </c>
      <c r="B557" s="105" t="str">
        <f t="shared" si="37"/>
        <v>109054783</v>
      </c>
      <c r="C557" s="581">
        <f t="shared" si="38"/>
        <v>43921</v>
      </c>
      <c r="D557" s="105" t="s">
        <v>540</v>
      </c>
      <c r="E557" s="496">
        <v>4</v>
      </c>
      <c r="F557" s="105" t="s">
        <v>539</v>
      </c>
      <c r="H557" s="105">
        <f>'Справка 6'!G17</f>
        <v>0</v>
      </c>
    </row>
    <row r="558" spans="1:8" ht="15.75">
      <c r="A558" s="105" t="str">
        <f t="shared" si="36"/>
        <v>ФС ХОЛДИНГ АД</v>
      </c>
      <c r="B558" s="105" t="str">
        <f t="shared" si="37"/>
        <v>109054783</v>
      </c>
      <c r="C558" s="581">
        <f t="shared" si="38"/>
        <v>43921</v>
      </c>
      <c r="D558" s="105" t="s">
        <v>543</v>
      </c>
      <c r="E558" s="496">
        <v>4</v>
      </c>
      <c r="F558" s="105" t="s">
        <v>542</v>
      </c>
      <c r="H558" s="105">
        <f>'Справка 6'!G18</f>
        <v>0</v>
      </c>
    </row>
    <row r="559" spans="1:8" ht="15.75">
      <c r="A559" s="105" t="str">
        <f t="shared" si="36"/>
        <v>ФС ХОЛДИНГ АД</v>
      </c>
      <c r="B559" s="105" t="str">
        <f t="shared" si="37"/>
        <v>109054783</v>
      </c>
      <c r="C559" s="581">
        <f t="shared" si="38"/>
        <v>43921</v>
      </c>
      <c r="D559" s="105" t="s">
        <v>545</v>
      </c>
      <c r="E559" s="496">
        <v>4</v>
      </c>
      <c r="F559" s="105" t="s">
        <v>828</v>
      </c>
      <c r="H559" s="105">
        <f>'Справка 6'!G19</f>
        <v>3</v>
      </c>
    </row>
    <row r="560" spans="1:8" ht="15.75">
      <c r="A560" s="105" t="str">
        <f t="shared" si="36"/>
        <v>ФС ХОЛДИНГ АД</v>
      </c>
      <c r="B560" s="105" t="str">
        <f t="shared" si="37"/>
        <v>109054783</v>
      </c>
      <c r="C560" s="581">
        <f t="shared" si="38"/>
        <v>43921</v>
      </c>
      <c r="D560" s="105" t="s">
        <v>547</v>
      </c>
      <c r="E560" s="496">
        <v>4</v>
      </c>
      <c r="F560" s="105" t="s">
        <v>546</v>
      </c>
      <c r="H560" s="105">
        <f>'Справка 6'!G20</f>
        <v>0</v>
      </c>
    </row>
    <row r="561" spans="1:8" ht="15.75">
      <c r="A561" s="105" t="str">
        <f t="shared" si="36"/>
        <v>ФС ХОЛДИНГ АД</v>
      </c>
      <c r="B561" s="105" t="str">
        <f t="shared" si="37"/>
        <v>109054783</v>
      </c>
      <c r="C561" s="581">
        <f t="shared" si="38"/>
        <v>43921</v>
      </c>
      <c r="D561" s="105" t="s">
        <v>549</v>
      </c>
      <c r="E561" s="496">
        <v>4</v>
      </c>
      <c r="F561" s="105" t="s">
        <v>548</v>
      </c>
      <c r="H561" s="105">
        <f>'Справка 6'!G21</f>
        <v>0</v>
      </c>
    </row>
    <row r="562" spans="1:8" ht="15.75">
      <c r="A562" s="105" t="str">
        <f t="shared" si="36"/>
        <v>ФС ХОЛДИНГ АД</v>
      </c>
      <c r="B562" s="105" t="str">
        <f t="shared" si="37"/>
        <v>109054783</v>
      </c>
      <c r="C562" s="581">
        <f t="shared" si="38"/>
        <v>43921</v>
      </c>
      <c r="D562" s="105" t="s">
        <v>553</v>
      </c>
      <c r="E562" s="496">
        <v>4</v>
      </c>
      <c r="F562" s="105" t="s">
        <v>552</v>
      </c>
      <c r="H562" s="105">
        <f>'Справка 6'!G23</f>
        <v>0</v>
      </c>
    </row>
    <row r="563" spans="1:8" ht="15.75">
      <c r="A563" s="105" t="str">
        <f t="shared" si="36"/>
        <v>ФС ХОЛДИНГ АД</v>
      </c>
      <c r="B563" s="105" t="str">
        <f t="shared" si="37"/>
        <v>109054783</v>
      </c>
      <c r="C563" s="581">
        <f t="shared" si="38"/>
        <v>43921</v>
      </c>
      <c r="D563" s="105" t="s">
        <v>555</v>
      </c>
      <c r="E563" s="496">
        <v>4</v>
      </c>
      <c r="F563" s="105" t="s">
        <v>554</v>
      </c>
      <c r="H563" s="105">
        <f>'Справка 6'!G24</f>
        <v>0</v>
      </c>
    </row>
    <row r="564" spans="1:8" ht="15.75">
      <c r="A564" s="105" t="str">
        <f t="shared" si="36"/>
        <v>ФС ХОЛДИНГ АД</v>
      </c>
      <c r="B564" s="105" t="str">
        <f t="shared" si="37"/>
        <v>109054783</v>
      </c>
      <c r="C564" s="581">
        <f t="shared" si="38"/>
        <v>43921</v>
      </c>
      <c r="D564" s="105" t="s">
        <v>557</v>
      </c>
      <c r="E564" s="496">
        <v>4</v>
      </c>
      <c r="F564" s="105" t="s">
        <v>556</v>
      </c>
      <c r="H564" s="105">
        <f>'Справка 6'!G25</f>
        <v>0</v>
      </c>
    </row>
    <row r="565" spans="1:8" ht="15.75">
      <c r="A565" s="105" t="str">
        <f t="shared" si="36"/>
        <v>ФС ХОЛДИНГ АД</v>
      </c>
      <c r="B565" s="105" t="str">
        <f t="shared" si="37"/>
        <v>109054783</v>
      </c>
      <c r="C565" s="581">
        <f t="shared" si="38"/>
        <v>43921</v>
      </c>
      <c r="D565" s="105" t="s">
        <v>558</v>
      </c>
      <c r="E565" s="496">
        <v>4</v>
      </c>
      <c r="F565" s="105" t="s">
        <v>542</v>
      </c>
      <c r="H565" s="105">
        <f>'Справка 6'!G26</f>
        <v>0</v>
      </c>
    </row>
    <row r="566" spans="1:8" ht="15.75">
      <c r="A566" s="105" t="str">
        <f t="shared" si="36"/>
        <v>ФС ХОЛДИНГ АД</v>
      </c>
      <c r="B566" s="105" t="str">
        <f t="shared" si="37"/>
        <v>109054783</v>
      </c>
      <c r="C566" s="581">
        <f t="shared" si="38"/>
        <v>43921</v>
      </c>
      <c r="D566" s="105" t="s">
        <v>560</v>
      </c>
      <c r="E566" s="496">
        <v>4</v>
      </c>
      <c r="F566" s="105" t="s">
        <v>863</v>
      </c>
      <c r="H566" s="105">
        <f>'Справка 6'!G27</f>
        <v>0</v>
      </c>
    </row>
    <row r="567" spans="1:8" ht="15.75">
      <c r="A567" s="105" t="str">
        <f t="shared" si="36"/>
        <v>ФС ХОЛДИНГ АД</v>
      </c>
      <c r="B567" s="105" t="str">
        <f t="shared" si="37"/>
        <v>109054783</v>
      </c>
      <c r="C567" s="581">
        <f t="shared" si="38"/>
        <v>43921</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43921</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43921</v>
      </c>
      <c r="D569" s="105" t="s">
        <v>564</v>
      </c>
      <c r="E569" s="496">
        <v>4</v>
      </c>
      <c r="F569" s="105" t="s">
        <v>110</v>
      </c>
      <c r="H569" s="105">
        <f>'Справка 6'!G31</f>
        <v>0</v>
      </c>
    </row>
    <row r="570" spans="1:8" ht="15.75">
      <c r="A570" s="105" t="str">
        <f t="shared" si="36"/>
        <v>ФС ХОЛДИНГ АД</v>
      </c>
      <c r="B570" s="105" t="str">
        <f t="shared" si="37"/>
        <v>109054783</v>
      </c>
      <c r="C570" s="581">
        <f t="shared" si="38"/>
        <v>43921</v>
      </c>
      <c r="D570" s="105" t="s">
        <v>565</v>
      </c>
      <c r="E570" s="496">
        <v>4</v>
      </c>
      <c r="F570" s="105" t="s">
        <v>113</v>
      </c>
      <c r="H570" s="105">
        <f>'Справка 6'!G32</f>
        <v>0</v>
      </c>
    </row>
    <row r="571" spans="1:8" ht="15.75">
      <c r="A571" s="105" t="str">
        <f t="shared" si="36"/>
        <v>ФС ХОЛДИНГ АД</v>
      </c>
      <c r="B571" s="105" t="str">
        <f t="shared" si="37"/>
        <v>109054783</v>
      </c>
      <c r="C571" s="581">
        <f t="shared" si="38"/>
        <v>43921</v>
      </c>
      <c r="D571" s="105" t="s">
        <v>566</v>
      </c>
      <c r="E571" s="496">
        <v>4</v>
      </c>
      <c r="F571" s="105" t="s">
        <v>115</v>
      </c>
      <c r="H571" s="105">
        <f>'Справка 6'!G33</f>
        <v>2</v>
      </c>
    </row>
    <row r="572" spans="1:8" ht="15.75">
      <c r="A572" s="105" t="str">
        <f t="shared" si="36"/>
        <v>ФС ХОЛДИНГ АД</v>
      </c>
      <c r="B572" s="105" t="str">
        <f t="shared" si="37"/>
        <v>109054783</v>
      </c>
      <c r="C572" s="581">
        <f t="shared" si="38"/>
        <v>43921</v>
      </c>
      <c r="D572" s="105" t="s">
        <v>568</v>
      </c>
      <c r="E572" s="496">
        <v>4</v>
      </c>
      <c r="F572" s="105" t="s">
        <v>567</v>
      </c>
      <c r="H572" s="105">
        <f>'Справка 6'!G34</f>
        <v>0</v>
      </c>
    </row>
    <row r="573" spans="1:8" ht="15.75">
      <c r="A573" s="105" t="str">
        <f t="shared" si="36"/>
        <v>ФС ХОЛДИНГ АД</v>
      </c>
      <c r="B573" s="105" t="str">
        <f t="shared" si="37"/>
        <v>109054783</v>
      </c>
      <c r="C573" s="581">
        <f t="shared" si="38"/>
        <v>43921</v>
      </c>
      <c r="D573" s="105" t="s">
        <v>569</v>
      </c>
      <c r="E573" s="496">
        <v>4</v>
      </c>
      <c r="F573" s="105" t="s">
        <v>121</v>
      </c>
      <c r="H573" s="105">
        <f>'Справка 6'!G35</f>
        <v>0</v>
      </c>
    </row>
    <row r="574" spans="1:8" ht="15.75">
      <c r="A574" s="105" t="str">
        <f t="shared" si="36"/>
        <v>ФС ХОЛДИНГ АД</v>
      </c>
      <c r="B574" s="105" t="str">
        <f t="shared" si="37"/>
        <v>109054783</v>
      </c>
      <c r="C574" s="581">
        <f t="shared" si="38"/>
        <v>43921</v>
      </c>
      <c r="D574" s="105" t="s">
        <v>571</v>
      </c>
      <c r="E574" s="496">
        <v>4</v>
      </c>
      <c r="F574" s="105" t="s">
        <v>570</v>
      </c>
      <c r="H574" s="105">
        <f>'Справка 6'!G36</f>
        <v>0</v>
      </c>
    </row>
    <row r="575" spans="1:8" ht="15.75">
      <c r="A575" s="105" t="str">
        <f t="shared" si="36"/>
        <v>ФС ХОЛДИНГ АД</v>
      </c>
      <c r="B575" s="105" t="str">
        <f t="shared" si="37"/>
        <v>109054783</v>
      </c>
      <c r="C575" s="581">
        <f t="shared" si="38"/>
        <v>43921</v>
      </c>
      <c r="D575" s="105" t="s">
        <v>573</v>
      </c>
      <c r="E575" s="496">
        <v>4</v>
      </c>
      <c r="F575" s="105" t="s">
        <v>572</v>
      </c>
      <c r="H575" s="105">
        <f>'Справка 6'!G37</f>
        <v>0</v>
      </c>
    </row>
    <row r="576" spans="1:8" ht="15.75">
      <c r="A576" s="105" t="str">
        <f t="shared" si="36"/>
        <v>ФС ХОЛДИНГ АД</v>
      </c>
      <c r="B576" s="105" t="str">
        <f t="shared" si="37"/>
        <v>109054783</v>
      </c>
      <c r="C576" s="581">
        <f t="shared" si="38"/>
        <v>43921</v>
      </c>
      <c r="D576" s="105" t="s">
        <v>575</v>
      </c>
      <c r="E576" s="496">
        <v>4</v>
      </c>
      <c r="F576" s="105" t="s">
        <v>574</v>
      </c>
      <c r="H576" s="105">
        <f>'Справка 6'!G38</f>
        <v>0</v>
      </c>
    </row>
    <row r="577" spans="1:8" ht="15.75">
      <c r="A577" s="105" t="str">
        <f t="shared" si="36"/>
        <v>ФС ХОЛДИНГ АД</v>
      </c>
      <c r="B577" s="105" t="str">
        <f t="shared" si="37"/>
        <v>109054783</v>
      </c>
      <c r="C577" s="581">
        <f t="shared" si="38"/>
        <v>43921</v>
      </c>
      <c r="D577" s="105" t="s">
        <v>576</v>
      </c>
      <c r="E577" s="496">
        <v>4</v>
      </c>
      <c r="F577" s="105" t="s">
        <v>542</v>
      </c>
      <c r="H577" s="105">
        <f>'Справка 6'!G39</f>
        <v>0</v>
      </c>
    </row>
    <row r="578" spans="1:8" ht="15.75">
      <c r="A578" s="105" t="str">
        <f t="shared" si="36"/>
        <v>ФС ХОЛДИНГ АД</v>
      </c>
      <c r="B578" s="105" t="str">
        <f t="shared" si="37"/>
        <v>109054783</v>
      </c>
      <c r="C578" s="581">
        <f t="shared" si="38"/>
        <v>43921</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43921</v>
      </c>
      <c r="D579" s="105" t="s">
        <v>581</v>
      </c>
      <c r="E579" s="496">
        <v>4</v>
      </c>
      <c r="F579" s="105" t="s">
        <v>580</v>
      </c>
      <c r="H579" s="105">
        <f>'Справка 6'!G41</f>
        <v>0</v>
      </c>
    </row>
    <row r="580" spans="1:8" ht="15.75">
      <c r="A580" s="105" t="str">
        <f t="shared" si="36"/>
        <v>ФС ХОЛДИНГ АД</v>
      </c>
      <c r="B580" s="105" t="str">
        <f t="shared" si="37"/>
        <v>109054783</v>
      </c>
      <c r="C580" s="581">
        <f t="shared" si="38"/>
        <v>43921</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43921</v>
      </c>
      <c r="D581" s="105" t="s">
        <v>523</v>
      </c>
      <c r="E581" s="496">
        <v>5</v>
      </c>
      <c r="F581" s="105" t="s">
        <v>522</v>
      </c>
      <c r="H581" s="105">
        <f>'Справка 6'!H11</f>
        <v>0</v>
      </c>
    </row>
    <row r="582" spans="1:8" ht="15.75">
      <c r="A582" s="105" t="str">
        <f t="shared" si="36"/>
        <v>ФС ХОЛДИНГ АД</v>
      </c>
      <c r="B582" s="105" t="str">
        <f t="shared" si="37"/>
        <v>109054783</v>
      </c>
      <c r="C582" s="581">
        <f t="shared" si="38"/>
        <v>43921</v>
      </c>
      <c r="D582" s="105" t="s">
        <v>526</v>
      </c>
      <c r="E582" s="496">
        <v>5</v>
      </c>
      <c r="F582" s="105" t="s">
        <v>525</v>
      </c>
      <c r="H582" s="105">
        <f>'Справка 6'!H12</f>
        <v>0</v>
      </c>
    </row>
    <row r="583" spans="1:8" ht="15.75">
      <c r="A583" s="105" t="str">
        <f t="shared" si="36"/>
        <v>ФС ХОЛДИНГ АД</v>
      </c>
      <c r="B583" s="105" t="str">
        <f t="shared" si="37"/>
        <v>109054783</v>
      </c>
      <c r="C583" s="581">
        <f t="shared" si="38"/>
        <v>43921</v>
      </c>
      <c r="D583" s="105" t="s">
        <v>529</v>
      </c>
      <c r="E583" s="496">
        <v>5</v>
      </c>
      <c r="F583" s="105" t="s">
        <v>528</v>
      </c>
      <c r="H583" s="105">
        <f>'Справка 6'!H13</f>
        <v>0</v>
      </c>
    </row>
    <row r="584" spans="1:8" ht="15.75">
      <c r="A584" s="105" t="str">
        <f t="shared" si="36"/>
        <v>ФС ХОЛДИНГ АД</v>
      </c>
      <c r="B584" s="105" t="str">
        <f t="shared" si="37"/>
        <v>109054783</v>
      </c>
      <c r="C584" s="581">
        <f t="shared" si="38"/>
        <v>43921</v>
      </c>
      <c r="D584" s="105" t="s">
        <v>532</v>
      </c>
      <c r="E584" s="496">
        <v>5</v>
      </c>
      <c r="F584" s="105" t="s">
        <v>531</v>
      </c>
      <c r="H584" s="105">
        <f>'Справка 6'!H14</f>
        <v>0</v>
      </c>
    </row>
    <row r="585" spans="1:8" ht="15.75">
      <c r="A585" s="105" t="str">
        <f t="shared" si="36"/>
        <v>ФС ХОЛДИНГ АД</v>
      </c>
      <c r="B585" s="105" t="str">
        <f t="shared" si="37"/>
        <v>109054783</v>
      </c>
      <c r="C585" s="581">
        <f t="shared" si="38"/>
        <v>43921</v>
      </c>
      <c r="D585" s="105" t="s">
        <v>535</v>
      </c>
      <c r="E585" s="496">
        <v>5</v>
      </c>
      <c r="F585" s="105" t="s">
        <v>534</v>
      </c>
      <c r="H585" s="105">
        <f>'Справка 6'!H15</f>
        <v>0</v>
      </c>
    </row>
    <row r="586" spans="1:8" ht="15.75">
      <c r="A586" s="105" t="str">
        <f t="shared" si="36"/>
        <v>ФС ХОЛДИНГ АД</v>
      </c>
      <c r="B586" s="105" t="str">
        <f t="shared" si="37"/>
        <v>109054783</v>
      </c>
      <c r="C586" s="581">
        <f t="shared" si="38"/>
        <v>43921</v>
      </c>
      <c r="D586" s="105" t="s">
        <v>537</v>
      </c>
      <c r="E586" s="496">
        <v>5</v>
      </c>
      <c r="F586" s="105" t="s">
        <v>536</v>
      </c>
      <c r="H586" s="105">
        <f>'Справка 6'!H16</f>
        <v>0</v>
      </c>
    </row>
    <row r="587" spans="1:8" ht="15.75">
      <c r="A587" s="105" t="str">
        <f t="shared" si="36"/>
        <v>ФС ХОЛДИНГ АД</v>
      </c>
      <c r="B587" s="105" t="str">
        <f t="shared" si="37"/>
        <v>109054783</v>
      </c>
      <c r="C587" s="581">
        <f t="shared" si="38"/>
        <v>43921</v>
      </c>
      <c r="D587" s="105" t="s">
        <v>540</v>
      </c>
      <c r="E587" s="496">
        <v>5</v>
      </c>
      <c r="F587" s="105" t="s">
        <v>539</v>
      </c>
      <c r="H587" s="105">
        <f>'Справка 6'!H17</f>
        <v>0</v>
      </c>
    </row>
    <row r="588" spans="1:8" ht="15.75">
      <c r="A588" s="105" t="str">
        <f t="shared" si="36"/>
        <v>ФС ХОЛДИНГ АД</v>
      </c>
      <c r="B588" s="105" t="str">
        <f t="shared" si="37"/>
        <v>109054783</v>
      </c>
      <c r="C588" s="581">
        <f t="shared" si="38"/>
        <v>43921</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43921</v>
      </c>
      <c r="D589" s="105" t="s">
        <v>545</v>
      </c>
      <c r="E589" s="496">
        <v>5</v>
      </c>
      <c r="F589" s="105" t="s">
        <v>828</v>
      </c>
      <c r="H589" s="105">
        <f>'Справка 6'!H19</f>
        <v>0</v>
      </c>
    </row>
    <row r="590" spans="1:8" ht="15.75">
      <c r="A590" s="105" t="str">
        <f t="shared" si="39"/>
        <v>ФС ХОЛДИНГ АД</v>
      </c>
      <c r="B590" s="105" t="str">
        <f t="shared" si="40"/>
        <v>109054783</v>
      </c>
      <c r="C590" s="581">
        <f t="shared" si="41"/>
        <v>43921</v>
      </c>
      <c r="D590" s="105" t="s">
        <v>547</v>
      </c>
      <c r="E590" s="496">
        <v>5</v>
      </c>
      <c r="F590" s="105" t="s">
        <v>546</v>
      </c>
      <c r="H590" s="105">
        <f>'Справка 6'!H20</f>
        <v>0</v>
      </c>
    </row>
    <row r="591" spans="1:8" ht="15.75">
      <c r="A591" s="105" t="str">
        <f t="shared" si="39"/>
        <v>ФС ХОЛДИНГ АД</v>
      </c>
      <c r="B591" s="105" t="str">
        <f t="shared" si="40"/>
        <v>109054783</v>
      </c>
      <c r="C591" s="581">
        <f t="shared" si="41"/>
        <v>43921</v>
      </c>
      <c r="D591" s="105" t="s">
        <v>549</v>
      </c>
      <c r="E591" s="496">
        <v>5</v>
      </c>
      <c r="F591" s="105" t="s">
        <v>548</v>
      </c>
      <c r="H591" s="105">
        <f>'Справка 6'!H21</f>
        <v>0</v>
      </c>
    </row>
    <row r="592" spans="1:8" ht="15.75">
      <c r="A592" s="105" t="str">
        <f t="shared" si="39"/>
        <v>ФС ХОЛДИНГ АД</v>
      </c>
      <c r="B592" s="105" t="str">
        <f t="shared" si="40"/>
        <v>109054783</v>
      </c>
      <c r="C592" s="581">
        <f t="shared" si="41"/>
        <v>43921</v>
      </c>
      <c r="D592" s="105" t="s">
        <v>553</v>
      </c>
      <c r="E592" s="496">
        <v>5</v>
      </c>
      <c r="F592" s="105" t="s">
        <v>552</v>
      </c>
      <c r="H592" s="105">
        <f>'Справка 6'!H23</f>
        <v>0</v>
      </c>
    </row>
    <row r="593" spans="1:8" ht="15.75">
      <c r="A593" s="105" t="str">
        <f t="shared" si="39"/>
        <v>ФС ХОЛДИНГ АД</v>
      </c>
      <c r="B593" s="105" t="str">
        <f t="shared" si="40"/>
        <v>109054783</v>
      </c>
      <c r="C593" s="581">
        <f t="shared" si="41"/>
        <v>43921</v>
      </c>
      <c r="D593" s="105" t="s">
        <v>555</v>
      </c>
      <c r="E593" s="496">
        <v>5</v>
      </c>
      <c r="F593" s="105" t="s">
        <v>554</v>
      </c>
      <c r="H593" s="105">
        <f>'Справка 6'!H24</f>
        <v>0</v>
      </c>
    </row>
    <row r="594" spans="1:8" ht="15.75">
      <c r="A594" s="105" t="str">
        <f t="shared" si="39"/>
        <v>ФС ХОЛДИНГ АД</v>
      </c>
      <c r="B594" s="105" t="str">
        <f t="shared" si="40"/>
        <v>109054783</v>
      </c>
      <c r="C594" s="581">
        <f t="shared" si="41"/>
        <v>43921</v>
      </c>
      <c r="D594" s="105" t="s">
        <v>557</v>
      </c>
      <c r="E594" s="496">
        <v>5</v>
      </c>
      <c r="F594" s="105" t="s">
        <v>556</v>
      </c>
      <c r="H594" s="105">
        <f>'Справка 6'!H25</f>
        <v>0</v>
      </c>
    </row>
    <row r="595" spans="1:8" ht="15.75">
      <c r="A595" s="105" t="str">
        <f t="shared" si="39"/>
        <v>ФС ХОЛДИНГ АД</v>
      </c>
      <c r="B595" s="105" t="str">
        <f t="shared" si="40"/>
        <v>109054783</v>
      </c>
      <c r="C595" s="581">
        <f t="shared" si="41"/>
        <v>43921</v>
      </c>
      <c r="D595" s="105" t="s">
        <v>558</v>
      </c>
      <c r="E595" s="496">
        <v>5</v>
      </c>
      <c r="F595" s="105" t="s">
        <v>542</v>
      </c>
      <c r="H595" s="105">
        <f>'Справка 6'!H26</f>
        <v>0</v>
      </c>
    </row>
    <row r="596" spans="1:8" ht="15.75">
      <c r="A596" s="105" t="str">
        <f t="shared" si="39"/>
        <v>ФС ХОЛДИНГ АД</v>
      </c>
      <c r="B596" s="105" t="str">
        <f t="shared" si="40"/>
        <v>109054783</v>
      </c>
      <c r="C596" s="581">
        <f t="shared" si="41"/>
        <v>43921</v>
      </c>
      <c r="D596" s="105" t="s">
        <v>560</v>
      </c>
      <c r="E596" s="496">
        <v>5</v>
      </c>
      <c r="F596" s="105" t="s">
        <v>863</v>
      </c>
      <c r="H596" s="105">
        <f>'Справка 6'!H27</f>
        <v>0</v>
      </c>
    </row>
    <row r="597" spans="1:8" ht="15.75">
      <c r="A597" s="105" t="str">
        <f t="shared" si="39"/>
        <v>ФС ХОЛДИНГ АД</v>
      </c>
      <c r="B597" s="105" t="str">
        <f t="shared" si="40"/>
        <v>109054783</v>
      </c>
      <c r="C597" s="581">
        <f t="shared" si="41"/>
        <v>43921</v>
      </c>
      <c r="D597" s="105" t="s">
        <v>562</v>
      </c>
      <c r="E597" s="496">
        <v>5</v>
      </c>
      <c r="F597" s="105" t="s">
        <v>561</v>
      </c>
      <c r="H597" s="105">
        <f>'Справка 6'!H29</f>
        <v>0</v>
      </c>
    </row>
    <row r="598" spans="1:8" ht="15.75">
      <c r="A598" s="105" t="str">
        <f t="shared" si="39"/>
        <v>ФС ХОЛДИНГ АД</v>
      </c>
      <c r="B598" s="105" t="str">
        <f t="shared" si="40"/>
        <v>109054783</v>
      </c>
      <c r="C598" s="581">
        <f t="shared" si="41"/>
        <v>43921</v>
      </c>
      <c r="D598" s="105" t="s">
        <v>563</v>
      </c>
      <c r="E598" s="496">
        <v>5</v>
      </c>
      <c r="F598" s="105" t="s">
        <v>108</v>
      </c>
      <c r="H598" s="105">
        <f>'Справка 6'!H30</f>
        <v>0</v>
      </c>
    </row>
    <row r="599" spans="1:8" ht="15.75">
      <c r="A599" s="105" t="str">
        <f t="shared" si="39"/>
        <v>ФС ХОЛДИНГ АД</v>
      </c>
      <c r="B599" s="105" t="str">
        <f t="shared" si="40"/>
        <v>109054783</v>
      </c>
      <c r="C599" s="581">
        <f t="shared" si="41"/>
        <v>43921</v>
      </c>
      <c r="D599" s="105" t="s">
        <v>564</v>
      </c>
      <c r="E599" s="496">
        <v>5</v>
      </c>
      <c r="F599" s="105" t="s">
        <v>110</v>
      </c>
      <c r="H599" s="105">
        <f>'Справка 6'!H31</f>
        <v>0</v>
      </c>
    </row>
    <row r="600" spans="1:8" ht="15.75">
      <c r="A600" s="105" t="str">
        <f t="shared" si="39"/>
        <v>ФС ХОЛДИНГ АД</v>
      </c>
      <c r="B600" s="105" t="str">
        <f t="shared" si="40"/>
        <v>109054783</v>
      </c>
      <c r="C600" s="581">
        <f t="shared" si="41"/>
        <v>43921</v>
      </c>
      <c r="D600" s="105" t="s">
        <v>565</v>
      </c>
      <c r="E600" s="496">
        <v>5</v>
      </c>
      <c r="F600" s="105" t="s">
        <v>113</v>
      </c>
      <c r="H600" s="105">
        <f>'Справка 6'!H32</f>
        <v>0</v>
      </c>
    </row>
    <row r="601" spans="1:8" ht="15.75">
      <c r="A601" s="105" t="str">
        <f t="shared" si="39"/>
        <v>ФС ХОЛДИНГ АД</v>
      </c>
      <c r="B601" s="105" t="str">
        <f t="shared" si="40"/>
        <v>109054783</v>
      </c>
      <c r="C601" s="581">
        <f t="shared" si="41"/>
        <v>43921</v>
      </c>
      <c r="D601" s="105" t="s">
        <v>566</v>
      </c>
      <c r="E601" s="496">
        <v>5</v>
      </c>
      <c r="F601" s="105" t="s">
        <v>115</v>
      </c>
      <c r="H601" s="105">
        <f>'Справка 6'!H33</f>
        <v>0</v>
      </c>
    </row>
    <row r="602" spans="1:8" ht="15.75">
      <c r="A602" s="105" t="str">
        <f t="shared" si="39"/>
        <v>ФС ХОЛДИНГ АД</v>
      </c>
      <c r="B602" s="105" t="str">
        <f t="shared" si="40"/>
        <v>109054783</v>
      </c>
      <c r="C602" s="581">
        <f t="shared" si="41"/>
        <v>43921</v>
      </c>
      <c r="D602" s="105" t="s">
        <v>568</v>
      </c>
      <c r="E602" s="496">
        <v>5</v>
      </c>
      <c r="F602" s="105" t="s">
        <v>567</v>
      </c>
      <c r="H602" s="105">
        <f>'Справка 6'!H34</f>
        <v>0</v>
      </c>
    </row>
    <row r="603" spans="1:8" ht="15.75">
      <c r="A603" s="105" t="str">
        <f t="shared" si="39"/>
        <v>ФС ХОЛДИНГ АД</v>
      </c>
      <c r="B603" s="105" t="str">
        <f t="shared" si="40"/>
        <v>109054783</v>
      </c>
      <c r="C603" s="581">
        <f t="shared" si="41"/>
        <v>43921</v>
      </c>
      <c r="D603" s="105" t="s">
        <v>569</v>
      </c>
      <c r="E603" s="496">
        <v>5</v>
      </c>
      <c r="F603" s="105" t="s">
        <v>121</v>
      </c>
      <c r="H603" s="105">
        <f>'Справка 6'!H35</f>
        <v>0</v>
      </c>
    </row>
    <row r="604" spans="1:8" ht="15.75">
      <c r="A604" s="105" t="str">
        <f t="shared" si="39"/>
        <v>ФС ХОЛДИНГ АД</v>
      </c>
      <c r="B604" s="105" t="str">
        <f t="shared" si="40"/>
        <v>109054783</v>
      </c>
      <c r="C604" s="581">
        <f t="shared" si="41"/>
        <v>43921</v>
      </c>
      <c r="D604" s="105" t="s">
        <v>571</v>
      </c>
      <c r="E604" s="496">
        <v>5</v>
      </c>
      <c r="F604" s="105" t="s">
        <v>570</v>
      </c>
      <c r="H604" s="105">
        <f>'Справка 6'!H36</f>
        <v>0</v>
      </c>
    </row>
    <row r="605" spans="1:8" ht="15.75">
      <c r="A605" s="105" t="str">
        <f t="shared" si="39"/>
        <v>ФС ХОЛДИНГ АД</v>
      </c>
      <c r="B605" s="105" t="str">
        <f t="shared" si="40"/>
        <v>109054783</v>
      </c>
      <c r="C605" s="581">
        <f t="shared" si="41"/>
        <v>43921</v>
      </c>
      <c r="D605" s="105" t="s">
        <v>573</v>
      </c>
      <c r="E605" s="496">
        <v>5</v>
      </c>
      <c r="F605" s="105" t="s">
        <v>572</v>
      </c>
      <c r="H605" s="105">
        <f>'Справка 6'!H37</f>
        <v>0</v>
      </c>
    </row>
    <row r="606" spans="1:8" ht="15.75">
      <c r="A606" s="105" t="str">
        <f t="shared" si="39"/>
        <v>ФС ХОЛДИНГ АД</v>
      </c>
      <c r="B606" s="105" t="str">
        <f t="shared" si="40"/>
        <v>109054783</v>
      </c>
      <c r="C606" s="581">
        <f t="shared" si="41"/>
        <v>43921</v>
      </c>
      <c r="D606" s="105" t="s">
        <v>575</v>
      </c>
      <c r="E606" s="496">
        <v>5</v>
      </c>
      <c r="F606" s="105" t="s">
        <v>574</v>
      </c>
      <c r="H606" s="105">
        <f>'Справка 6'!H38</f>
        <v>0</v>
      </c>
    </row>
    <row r="607" spans="1:8" ht="15.75">
      <c r="A607" s="105" t="str">
        <f t="shared" si="39"/>
        <v>ФС ХОЛДИНГ АД</v>
      </c>
      <c r="B607" s="105" t="str">
        <f t="shared" si="40"/>
        <v>109054783</v>
      </c>
      <c r="C607" s="581">
        <f t="shared" si="41"/>
        <v>43921</v>
      </c>
      <c r="D607" s="105" t="s">
        <v>576</v>
      </c>
      <c r="E607" s="496">
        <v>5</v>
      </c>
      <c r="F607" s="105" t="s">
        <v>542</v>
      </c>
      <c r="H607" s="105">
        <f>'Справка 6'!H39</f>
        <v>0</v>
      </c>
    </row>
    <row r="608" spans="1:8" ht="15.75">
      <c r="A608" s="105" t="str">
        <f t="shared" si="39"/>
        <v>ФС ХОЛДИНГ АД</v>
      </c>
      <c r="B608" s="105" t="str">
        <f t="shared" si="40"/>
        <v>109054783</v>
      </c>
      <c r="C608" s="581">
        <f t="shared" si="41"/>
        <v>43921</v>
      </c>
      <c r="D608" s="105" t="s">
        <v>578</v>
      </c>
      <c r="E608" s="496">
        <v>5</v>
      </c>
      <c r="F608" s="105" t="s">
        <v>827</v>
      </c>
      <c r="H608" s="105">
        <f>'Справка 6'!H40</f>
        <v>0</v>
      </c>
    </row>
    <row r="609" spans="1:8" ht="15.75">
      <c r="A609" s="105" t="str">
        <f t="shared" si="39"/>
        <v>ФС ХОЛДИНГ АД</v>
      </c>
      <c r="B609" s="105" t="str">
        <f t="shared" si="40"/>
        <v>109054783</v>
      </c>
      <c r="C609" s="581">
        <f t="shared" si="41"/>
        <v>43921</v>
      </c>
      <c r="D609" s="105" t="s">
        <v>581</v>
      </c>
      <c r="E609" s="496">
        <v>5</v>
      </c>
      <c r="F609" s="105" t="s">
        <v>580</v>
      </c>
      <c r="H609" s="105">
        <f>'Справка 6'!H41</f>
        <v>0</v>
      </c>
    </row>
    <row r="610" spans="1:8" ht="15.75">
      <c r="A610" s="105" t="str">
        <f t="shared" si="39"/>
        <v>ФС ХОЛДИНГ АД</v>
      </c>
      <c r="B610" s="105" t="str">
        <f t="shared" si="40"/>
        <v>109054783</v>
      </c>
      <c r="C610" s="581">
        <f t="shared" si="41"/>
        <v>43921</v>
      </c>
      <c r="D610" s="105" t="s">
        <v>583</v>
      </c>
      <c r="E610" s="496">
        <v>5</v>
      </c>
      <c r="F610" s="105" t="s">
        <v>582</v>
      </c>
      <c r="H610" s="105">
        <f>'Справка 6'!H42</f>
        <v>0</v>
      </c>
    </row>
    <row r="611" spans="1:8" ht="15.75">
      <c r="A611" s="105" t="str">
        <f t="shared" si="39"/>
        <v>ФС ХОЛДИНГ АД</v>
      </c>
      <c r="B611" s="105" t="str">
        <f t="shared" si="40"/>
        <v>109054783</v>
      </c>
      <c r="C611" s="581">
        <f t="shared" si="41"/>
        <v>43921</v>
      </c>
      <c r="D611" s="105" t="s">
        <v>523</v>
      </c>
      <c r="E611" s="496">
        <v>6</v>
      </c>
      <c r="F611" s="105" t="s">
        <v>522</v>
      </c>
      <c r="H611" s="105">
        <f>'Справка 6'!I11</f>
        <v>0</v>
      </c>
    </row>
    <row r="612" spans="1:8" ht="15.75">
      <c r="A612" s="105" t="str">
        <f t="shared" si="39"/>
        <v>ФС ХОЛДИНГ АД</v>
      </c>
      <c r="B612" s="105" t="str">
        <f t="shared" si="40"/>
        <v>109054783</v>
      </c>
      <c r="C612" s="581">
        <f t="shared" si="41"/>
        <v>43921</v>
      </c>
      <c r="D612" s="105" t="s">
        <v>526</v>
      </c>
      <c r="E612" s="496">
        <v>6</v>
      </c>
      <c r="F612" s="105" t="s">
        <v>525</v>
      </c>
      <c r="H612" s="105">
        <f>'Справка 6'!I12</f>
        <v>0</v>
      </c>
    </row>
    <row r="613" spans="1:8" ht="15.75">
      <c r="A613" s="105" t="str">
        <f t="shared" si="39"/>
        <v>ФС ХОЛДИНГ АД</v>
      </c>
      <c r="B613" s="105" t="str">
        <f t="shared" si="40"/>
        <v>109054783</v>
      </c>
      <c r="C613" s="581">
        <f t="shared" si="41"/>
        <v>43921</v>
      </c>
      <c r="D613" s="105" t="s">
        <v>529</v>
      </c>
      <c r="E613" s="496">
        <v>6</v>
      </c>
      <c r="F613" s="105" t="s">
        <v>528</v>
      </c>
      <c r="H613" s="105">
        <f>'Справка 6'!I13</f>
        <v>0</v>
      </c>
    </row>
    <row r="614" spans="1:8" ht="15.75">
      <c r="A614" s="105" t="str">
        <f t="shared" si="39"/>
        <v>ФС ХОЛДИНГ АД</v>
      </c>
      <c r="B614" s="105" t="str">
        <f t="shared" si="40"/>
        <v>109054783</v>
      </c>
      <c r="C614" s="581">
        <f t="shared" si="41"/>
        <v>43921</v>
      </c>
      <c r="D614" s="105" t="s">
        <v>532</v>
      </c>
      <c r="E614" s="496">
        <v>6</v>
      </c>
      <c r="F614" s="105" t="s">
        <v>531</v>
      </c>
      <c r="H614" s="105">
        <f>'Справка 6'!I14</f>
        <v>0</v>
      </c>
    </row>
    <row r="615" spans="1:8" ht="15.75">
      <c r="A615" s="105" t="str">
        <f t="shared" si="39"/>
        <v>ФС ХОЛДИНГ АД</v>
      </c>
      <c r="B615" s="105" t="str">
        <f t="shared" si="40"/>
        <v>109054783</v>
      </c>
      <c r="C615" s="581">
        <f t="shared" si="41"/>
        <v>43921</v>
      </c>
      <c r="D615" s="105" t="s">
        <v>535</v>
      </c>
      <c r="E615" s="496">
        <v>6</v>
      </c>
      <c r="F615" s="105" t="s">
        <v>534</v>
      </c>
      <c r="H615" s="105">
        <f>'Справка 6'!I15</f>
        <v>0</v>
      </c>
    </row>
    <row r="616" spans="1:8" ht="15.75">
      <c r="A616" s="105" t="str">
        <f t="shared" si="39"/>
        <v>ФС ХОЛДИНГ АД</v>
      </c>
      <c r="B616" s="105" t="str">
        <f t="shared" si="40"/>
        <v>109054783</v>
      </c>
      <c r="C616" s="581">
        <f t="shared" si="41"/>
        <v>43921</v>
      </c>
      <c r="D616" s="105" t="s">
        <v>537</v>
      </c>
      <c r="E616" s="496">
        <v>6</v>
      </c>
      <c r="F616" s="105" t="s">
        <v>536</v>
      </c>
      <c r="H616" s="105">
        <f>'Справка 6'!I16</f>
        <v>0</v>
      </c>
    </row>
    <row r="617" spans="1:8" ht="15.75">
      <c r="A617" s="105" t="str">
        <f t="shared" si="39"/>
        <v>ФС ХОЛДИНГ АД</v>
      </c>
      <c r="B617" s="105" t="str">
        <f t="shared" si="40"/>
        <v>109054783</v>
      </c>
      <c r="C617" s="581">
        <f t="shared" si="41"/>
        <v>43921</v>
      </c>
      <c r="D617" s="105" t="s">
        <v>540</v>
      </c>
      <c r="E617" s="496">
        <v>6</v>
      </c>
      <c r="F617" s="105" t="s">
        <v>539</v>
      </c>
      <c r="H617" s="105">
        <f>'Справка 6'!I17</f>
        <v>0</v>
      </c>
    </row>
    <row r="618" spans="1:8" ht="15.75">
      <c r="A618" s="105" t="str">
        <f t="shared" si="39"/>
        <v>ФС ХОЛДИНГ АД</v>
      </c>
      <c r="B618" s="105" t="str">
        <f t="shared" si="40"/>
        <v>109054783</v>
      </c>
      <c r="C618" s="581">
        <f t="shared" si="41"/>
        <v>43921</v>
      </c>
      <c r="D618" s="105" t="s">
        <v>543</v>
      </c>
      <c r="E618" s="496">
        <v>6</v>
      </c>
      <c r="F618" s="105" t="s">
        <v>542</v>
      </c>
      <c r="H618" s="105">
        <f>'Справка 6'!I18</f>
        <v>0</v>
      </c>
    </row>
    <row r="619" spans="1:8" ht="15.75">
      <c r="A619" s="105" t="str">
        <f t="shared" si="39"/>
        <v>ФС ХОЛДИНГ АД</v>
      </c>
      <c r="B619" s="105" t="str">
        <f t="shared" si="40"/>
        <v>109054783</v>
      </c>
      <c r="C619" s="581">
        <f t="shared" si="41"/>
        <v>43921</v>
      </c>
      <c r="D619" s="105" t="s">
        <v>545</v>
      </c>
      <c r="E619" s="496">
        <v>6</v>
      </c>
      <c r="F619" s="105" t="s">
        <v>828</v>
      </c>
      <c r="H619" s="105">
        <f>'Справка 6'!I19</f>
        <v>0</v>
      </c>
    </row>
    <row r="620" spans="1:8" ht="15.75">
      <c r="A620" s="105" t="str">
        <f t="shared" si="39"/>
        <v>ФС ХОЛДИНГ АД</v>
      </c>
      <c r="B620" s="105" t="str">
        <f t="shared" si="40"/>
        <v>109054783</v>
      </c>
      <c r="C620" s="581">
        <f t="shared" si="41"/>
        <v>43921</v>
      </c>
      <c r="D620" s="105" t="s">
        <v>547</v>
      </c>
      <c r="E620" s="496">
        <v>6</v>
      </c>
      <c r="F620" s="105" t="s">
        <v>546</v>
      </c>
      <c r="H620" s="105">
        <f>'Справка 6'!I20</f>
        <v>0</v>
      </c>
    </row>
    <row r="621" spans="1:8" ht="15.75">
      <c r="A621" s="105" t="str">
        <f t="shared" si="39"/>
        <v>ФС ХОЛДИНГ АД</v>
      </c>
      <c r="B621" s="105" t="str">
        <f t="shared" si="40"/>
        <v>109054783</v>
      </c>
      <c r="C621" s="581">
        <f t="shared" si="41"/>
        <v>43921</v>
      </c>
      <c r="D621" s="105" t="s">
        <v>549</v>
      </c>
      <c r="E621" s="496">
        <v>6</v>
      </c>
      <c r="F621" s="105" t="s">
        <v>548</v>
      </c>
      <c r="H621" s="105">
        <f>'Справка 6'!I21</f>
        <v>0</v>
      </c>
    </row>
    <row r="622" spans="1:8" ht="15.75">
      <c r="A622" s="105" t="str">
        <f t="shared" si="39"/>
        <v>ФС ХОЛДИНГ АД</v>
      </c>
      <c r="B622" s="105" t="str">
        <f t="shared" si="40"/>
        <v>109054783</v>
      </c>
      <c r="C622" s="581">
        <f t="shared" si="41"/>
        <v>43921</v>
      </c>
      <c r="D622" s="105" t="s">
        <v>553</v>
      </c>
      <c r="E622" s="496">
        <v>6</v>
      </c>
      <c r="F622" s="105" t="s">
        <v>552</v>
      </c>
      <c r="H622" s="105">
        <f>'Справка 6'!I23</f>
        <v>0</v>
      </c>
    </row>
    <row r="623" spans="1:8" ht="15.75">
      <c r="A623" s="105" t="str">
        <f t="shared" si="39"/>
        <v>ФС ХОЛДИНГ АД</v>
      </c>
      <c r="B623" s="105" t="str">
        <f t="shared" si="40"/>
        <v>109054783</v>
      </c>
      <c r="C623" s="581">
        <f t="shared" si="41"/>
        <v>43921</v>
      </c>
      <c r="D623" s="105" t="s">
        <v>555</v>
      </c>
      <c r="E623" s="496">
        <v>6</v>
      </c>
      <c r="F623" s="105" t="s">
        <v>554</v>
      </c>
      <c r="H623" s="105">
        <f>'Справка 6'!I24</f>
        <v>0</v>
      </c>
    </row>
    <row r="624" spans="1:8" ht="15.75">
      <c r="A624" s="105" t="str">
        <f t="shared" si="39"/>
        <v>ФС ХОЛДИНГ АД</v>
      </c>
      <c r="B624" s="105" t="str">
        <f t="shared" si="40"/>
        <v>109054783</v>
      </c>
      <c r="C624" s="581">
        <f t="shared" si="41"/>
        <v>43921</v>
      </c>
      <c r="D624" s="105" t="s">
        <v>557</v>
      </c>
      <c r="E624" s="496">
        <v>6</v>
      </c>
      <c r="F624" s="105" t="s">
        <v>556</v>
      </c>
      <c r="H624" s="105">
        <f>'Справка 6'!I25</f>
        <v>0</v>
      </c>
    </row>
    <row r="625" spans="1:8" ht="15.75">
      <c r="A625" s="105" t="str">
        <f t="shared" si="39"/>
        <v>ФС ХОЛДИНГ АД</v>
      </c>
      <c r="B625" s="105" t="str">
        <f t="shared" si="40"/>
        <v>109054783</v>
      </c>
      <c r="C625" s="581">
        <f t="shared" si="41"/>
        <v>43921</v>
      </c>
      <c r="D625" s="105" t="s">
        <v>558</v>
      </c>
      <c r="E625" s="496">
        <v>6</v>
      </c>
      <c r="F625" s="105" t="s">
        <v>542</v>
      </c>
      <c r="H625" s="105">
        <f>'Справка 6'!I26</f>
        <v>0</v>
      </c>
    </row>
    <row r="626" spans="1:8" ht="15.75">
      <c r="A626" s="105" t="str">
        <f t="shared" si="39"/>
        <v>ФС ХОЛДИНГ АД</v>
      </c>
      <c r="B626" s="105" t="str">
        <f t="shared" si="40"/>
        <v>109054783</v>
      </c>
      <c r="C626" s="581">
        <f t="shared" si="41"/>
        <v>43921</v>
      </c>
      <c r="D626" s="105" t="s">
        <v>560</v>
      </c>
      <c r="E626" s="496">
        <v>6</v>
      </c>
      <c r="F626" s="105" t="s">
        <v>863</v>
      </c>
      <c r="H626" s="105">
        <f>'Справка 6'!I27</f>
        <v>0</v>
      </c>
    </row>
    <row r="627" spans="1:8" ht="15.75">
      <c r="A627" s="105" t="str">
        <f t="shared" si="39"/>
        <v>ФС ХОЛДИНГ АД</v>
      </c>
      <c r="B627" s="105" t="str">
        <f t="shared" si="40"/>
        <v>109054783</v>
      </c>
      <c r="C627" s="581">
        <f t="shared" si="41"/>
        <v>43921</v>
      </c>
      <c r="D627" s="105" t="s">
        <v>562</v>
      </c>
      <c r="E627" s="496">
        <v>6</v>
      </c>
      <c r="F627" s="105" t="s">
        <v>561</v>
      </c>
      <c r="H627" s="105">
        <f>'Справка 6'!I29</f>
        <v>0</v>
      </c>
    </row>
    <row r="628" spans="1:8" ht="15.75">
      <c r="A628" s="105" t="str">
        <f t="shared" si="39"/>
        <v>ФС ХОЛДИНГ АД</v>
      </c>
      <c r="B628" s="105" t="str">
        <f t="shared" si="40"/>
        <v>109054783</v>
      </c>
      <c r="C628" s="581">
        <f t="shared" si="41"/>
        <v>43921</v>
      </c>
      <c r="D628" s="105" t="s">
        <v>563</v>
      </c>
      <c r="E628" s="496">
        <v>6</v>
      </c>
      <c r="F628" s="105" t="s">
        <v>108</v>
      </c>
      <c r="H628" s="105">
        <f>'Справка 6'!I30</f>
        <v>0</v>
      </c>
    </row>
    <row r="629" spans="1:8" ht="15.75">
      <c r="A629" s="105" t="str">
        <f t="shared" si="39"/>
        <v>ФС ХОЛДИНГ АД</v>
      </c>
      <c r="B629" s="105" t="str">
        <f t="shared" si="40"/>
        <v>109054783</v>
      </c>
      <c r="C629" s="581">
        <f t="shared" si="41"/>
        <v>43921</v>
      </c>
      <c r="D629" s="105" t="s">
        <v>564</v>
      </c>
      <c r="E629" s="496">
        <v>6</v>
      </c>
      <c r="F629" s="105" t="s">
        <v>110</v>
      </c>
      <c r="H629" s="105">
        <f>'Справка 6'!I31</f>
        <v>0</v>
      </c>
    </row>
    <row r="630" spans="1:8" ht="15.75">
      <c r="A630" s="105" t="str">
        <f t="shared" si="39"/>
        <v>ФС ХОЛДИНГ АД</v>
      </c>
      <c r="B630" s="105" t="str">
        <f t="shared" si="40"/>
        <v>109054783</v>
      </c>
      <c r="C630" s="581">
        <f t="shared" si="41"/>
        <v>43921</v>
      </c>
      <c r="D630" s="105" t="s">
        <v>565</v>
      </c>
      <c r="E630" s="496">
        <v>6</v>
      </c>
      <c r="F630" s="105" t="s">
        <v>113</v>
      </c>
      <c r="H630" s="105">
        <f>'Справка 6'!I32</f>
        <v>0</v>
      </c>
    </row>
    <row r="631" spans="1:8" ht="15.75">
      <c r="A631" s="105" t="str">
        <f t="shared" si="39"/>
        <v>ФС ХОЛДИНГ АД</v>
      </c>
      <c r="B631" s="105" t="str">
        <f t="shared" si="40"/>
        <v>109054783</v>
      </c>
      <c r="C631" s="581">
        <f t="shared" si="41"/>
        <v>43921</v>
      </c>
      <c r="D631" s="105" t="s">
        <v>566</v>
      </c>
      <c r="E631" s="496">
        <v>6</v>
      </c>
      <c r="F631" s="105" t="s">
        <v>115</v>
      </c>
      <c r="H631" s="105">
        <f>'Справка 6'!I33</f>
        <v>0</v>
      </c>
    </row>
    <row r="632" spans="1:8" ht="15.75">
      <c r="A632" s="105" t="str">
        <f t="shared" si="39"/>
        <v>ФС ХОЛДИНГ АД</v>
      </c>
      <c r="B632" s="105" t="str">
        <f t="shared" si="40"/>
        <v>109054783</v>
      </c>
      <c r="C632" s="581">
        <f t="shared" si="41"/>
        <v>43921</v>
      </c>
      <c r="D632" s="105" t="s">
        <v>568</v>
      </c>
      <c r="E632" s="496">
        <v>6</v>
      </c>
      <c r="F632" s="105" t="s">
        <v>567</v>
      </c>
      <c r="H632" s="105">
        <f>'Справка 6'!I34</f>
        <v>0</v>
      </c>
    </row>
    <row r="633" spans="1:8" ht="15.75">
      <c r="A633" s="105" t="str">
        <f t="shared" si="39"/>
        <v>ФС ХОЛДИНГ АД</v>
      </c>
      <c r="B633" s="105" t="str">
        <f t="shared" si="40"/>
        <v>109054783</v>
      </c>
      <c r="C633" s="581">
        <f t="shared" si="41"/>
        <v>43921</v>
      </c>
      <c r="D633" s="105" t="s">
        <v>569</v>
      </c>
      <c r="E633" s="496">
        <v>6</v>
      </c>
      <c r="F633" s="105" t="s">
        <v>121</v>
      </c>
      <c r="H633" s="105">
        <f>'Справка 6'!I35</f>
        <v>0</v>
      </c>
    </row>
    <row r="634" spans="1:8" ht="15.75">
      <c r="A634" s="105" t="str">
        <f t="shared" si="39"/>
        <v>ФС ХОЛДИНГ АД</v>
      </c>
      <c r="B634" s="105" t="str">
        <f t="shared" si="40"/>
        <v>109054783</v>
      </c>
      <c r="C634" s="581">
        <f t="shared" si="41"/>
        <v>43921</v>
      </c>
      <c r="D634" s="105" t="s">
        <v>571</v>
      </c>
      <c r="E634" s="496">
        <v>6</v>
      </c>
      <c r="F634" s="105" t="s">
        <v>570</v>
      </c>
      <c r="H634" s="105">
        <f>'Справка 6'!I36</f>
        <v>0</v>
      </c>
    </row>
    <row r="635" spans="1:8" ht="15.75">
      <c r="A635" s="105" t="str">
        <f t="shared" si="39"/>
        <v>ФС ХОЛДИНГ АД</v>
      </c>
      <c r="B635" s="105" t="str">
        <f t="shared" si="40"/>
        <v>109054783</v>
      </c>
      <c r="C635" s="581">
        <f t="shared" si="41"/>
        <v>43921</v>
      </c>
      <c r="D635" s="105" t="s">
        <v>573</v>
      </c>
      <c r="E635" s="496">
        <v>6</v>
      </c>
      <c r="F635" s="105" t="s">
        <v>572</v>
      </c>
      <c r="H635" s="105">
        <f>'Справка 6'!I37</f>
        <v>0</v>
      </c>
    </row>
    <row r="636" spans="1:8" ht="15.75">
      <c r="A636" s="105" t="str">
        <f t="shared" si="39"/>
        <v>ФС ХОЛДИНГ АД</v>
      </c>
      <c r="B636" s="105" t="str">
        <f t="shared" si="40"/>
        <v>109054783</v>
      </c>
      <c r="C636" s="581">
        <f t="shared" si="41"/>
        <v>43921</v>
      </c>
      <c r="D636" s="105" t="s">
        <v>575</v>
      </c>
      <c r="E636" s="496">
        <v>6</v>
      </c>
      <c r="F636" s="105" t="s">
        <v>574</v>
      </c>
      <c r="H636" s="105">
        <f>'Справка 6'!I38</f>
        <v>0</v>
      </c>
    </row>
    <row r="637" spans="1:8" ht="15.75">
      <c r="A637" s="105" t="str">
        <f t="shared" si="39"/>
        <v>ФС ХОЛДИНГ АД</v>
      </c>
      <c r="B637" s="105" t="str">
        <f t="shared" si="40"/>
        <v>109054783</v>
      </c>
      <c r="C637" s="581">
        <f t="shared" si="41"/>
        <v>43921</v>
      </c>
      <c r="D637" s="105" t="s">
        <v>576</v>
      </c>
      <c r="E637" s="496">
        <v>6</v>
      </c>
      <c r="F637" s="105" t="s">
        <v>542</v>
      </c>
      <c r="H637" s="105">
        <f>'Справка 6'!I39</f>
        <v>0</v>
      </c>
    </row>
    <row r="638" spans="1:8" ht="15.75">
      <c r="A638" s="105" t="str">
        <f t="shared" si="39"/>
        <v>ФС ХОЛДИНГ АД</v>
      </c>
      <c r="B638" s="105" t="str">
        <f t="shared" si="40"/>
        <v>109054783</v>
      </c>
      <c r="C638" s="581">
        <f t="shared" si="41"/>
        <v>43921</v>
      </c>
      <c r="D638" s="105" t="s">
        <v>578</v>
      </c>
      <c r="E638" s="496">
        <v>6</v>
      </c>
      <c r="F638" s="105" t="s">
        <v>827</v>
      </c>
      <c r="H638" s="105">
        <f>'Справка 6'!I40</f>
        <v>0</v>
      </c>
    </row>
    <row r="639" spans="1:8" ht="15.75">
      <c r="A639" s="105" t="str">
        <f t="shared" si="39"/>
        <v>ФС ХОЛДИНГ АД</v>
      </c>
      <c r="B639" s="105" t="str">
        <f t="shared" si="40"/>
        <v>109054783</v>
      </c>
      <c r="C639" s="581">
        <f t="shared" si="41"/>
        <v>43921</v>
      </c>
      <c r="D639" s="105" t="s">
        <v>581</v>
      </c>
      <c r="E639" s="496">
        <v>6</v>
      </c>
      <c r="F639" s="105" t="s">
        <v>580</v>
      </c>
      <c r="H639" s="105">
        <f>'Справка 6'!I41</f>
        <v>0</v>
      </c>
    </row>
    <row r="640" spans="1:8" ht="15.75">
      <c r="A640" s="105" t="str">
        <f t="shared" si="39"/>
        <v>ФС ХОЛДИНГ АД</v>
      </c>
      <c r="B640" s="105" t="str">
        <f t="shared" si="40"/>
        <v>109054783</v>
      </c>
      <c r="C640" s="581">
        <f t="shared" si="41"/>
        <v>43921</v>
      </c>
      <c r="D640" s="105" t="s">
        <v>583</v>
      </c>
      <c r="E640" s="496">
        <v>6</v>
      </c>
      <c r="F640" s="105" t="s">
        <v>582</v>
      </c>
      <c r="H640" s="105">
        <f>'Справка 6'!I42</f>
        <v>0</v>
      </c>
    </row>
    <row r="641" spans="1:8" ht="15.75">
      <c r="A641" s="105" t="str">
        <f t="shared" si="39"/>
        <v>ФС ХОЛДИНГ АД</v>
      </c>
      <c r="B641" s="105" t="str">
        <f t="shared" si="40"/>
        <v>109054783</v>
      </c>
      <c r="C641" s="581">
        <f t="shared" si="41"/>
        <v>43921</v>
      </c>
      <c r="D641" s="105" t="s">
        <v>523</v>
      </c>
      <c r="E641" s="496">
        <v>7</v>
      </c>
      <c r="F641" s="105" t="s">
        <v>522</v>
      </c>
      <c r="H641" s="105">
        <f>'Справка 6'!J11</f>
        <v>0</v>
      </c>
    </row>
    <row r="642" spans="1:8" ht="15.75">
      <c r="A642" s="105" t="str">
        <f t="shared" si="39"/>
        <v>ФС ХОЛДИНГ АД</v>
      </c>
      <c r="B642" s="105" t="str">
        <f t="shared" si="40"/>
        <v>109054783</v>
      </c>
      <c r="C642" s="581">
        <f t="shared" si="41"/>
        <v>43921</v>
      </c>
      <c r="D642" s="105" t="s">
        <v>526</v>
      </c>
      <c r="E642" s="496">
        <v>7</v>
      </c>
      <c r="F642" s="105" t="s">
        <v>525</v>
      </c>
      <c r="H642" s="105">
        <f>'Справка 6'!J12</f>
        <v>3</v>
      </c>
    </row>
    <row r="643" spans="1:8" ht="15.75">
      <c r="A643" s="105" t="str">
        <f t="shared" si="39"/>
        <v>ФС ХОЛДИНГ АД</v>
      </c>
      <c r="B643" s="105" t="str">
        <f t="shared" si="40"/>
        <v>109054783</v>
      </c>
      <c r="C643" s="581">
        <f t="shared" si="41"/>
        <v>43921</v>
      </c>
      <c r="D643" s="105" t="s">
        <v>529</v>
      </c>
      <c r="E643" s="496">
        <v>7</v>
      </c>
      <c r="F643" s="105" t="s">
        <v>528</v>
      </c>
      <c r="H643" s="105">
        <f>'Справка 6'!J13</f>
        <v>0</v>
      </c>
    </row>
    <row r="644" spans="1:8" ht="15.75">
      <c r="A644" s="105" t="str">
        <f t="shared" si="39"/>
        <v>ФС ХОЛДИНГ АД</v>
      </c>
      <c r="B644" s="105" t="str">
        <f t="shared" si="40"/>
        <v>109054783</v>
      </c>
      <c r="C644" s="581">
        <f t="shared" si="41"/>
        <v>43921</v>
      </c>
      <c r="D644" s="105" t="s">
        <v>532</v>
      </c>
      <c r="E644" s="496">
        <v>7</v>
      </c>
      <c r="F644" s="105" t="s">
        <v>531</v>
      </c>
      <c r="H644" s="105">
        <f>'Справка 6'!J14</f>
        <v>0</v>
      </c>
    </row>
    <row r="645" spans="1:8" ht="15.75">
      <c r="A645" s="105" t="str">
        <f t="shared" si="39"/>
        <v>ФС ХОЛДИНГ АД</v>
      </c>
      <c r="B645" s="105" t="str">
        <f t="shared" si="40"/>
        <v>109054783</v>
      </c>
      <c r="C645" s="581">
        <f t="shared" si="41"/>
        <v>43921</v>
      </c>
      <c r="D645" s="105" t="s">
        <v>535</v>
      </c>
      <c r="E645" s="496">
        <v>7</v>
      </c>
      <c r="F645" s="105" t="s">
        <v>534</v>
      </c>
      <c r="H645" s="105">
        <f>'Справка 6'!J15</f>
        <v>0</v>
      </c>
    </row>
    <row r="646" spans="1:8" ht="15.75">
      <c r="A646" s="105" t="str">
        <f t="shared" si="39"/>
        <v>ФС ХОЛДИНГ АД</v>
      </c>
      <c r="B646" s="105" t="str">
        <f t="shared" si="40"/>
        <v>109054783</v>
      </c>
      <c r="C646" s="581">
        <f t="shared" si="41"/>
        <v>43921</v>
      </c>
      <c r="D646" s="105" t="s">
        <v>537</v>
      </c>
      <c r="E646" s="496">
        <v>7</v>
      </c>
      <c r="F646" s="105" t="s">
        <v>536</v>
      </c>
      <c r="H646" s="105">
        <f>'Справка 6'!J16</f>
        <v>0</v>
      </c>
    </row>
    <row r="647" spans="1:8" ht="15.75">
      <c r="A647" s="105" t="str">
        <f t="shared" si="39"/>
        <v>ФС ХОЛДИНГ АД</v>
      </c>
      <c r="B647" s="105" t="str">
        <f t="shared" si="40"/>
        <v>109054783</v>
      </c>
      <c r="C647" s="581">
        <f t="shared" si="41"/>
        <v>43921</v>
      </c>
      <c r="D647" s="105" t="s">
        <v>540</v>
      </c>
      <c r="E647" s="496">
        <v>7</v>
      </c>
      <c r="F647" s="105" t="s">
        <v>539</v>
      </c>
      <c r="H647" s="105">
        <f>'Справка 6'!J17</f>
        <v>0</v>
      </c>
    </row>
    <row r="648" spans="1:8" ht="15.75">
      <c r="A648" s="105" t="str">
        <f t="shared" si="39"/>
        <v>ФС ХОЛДИНГ АД</v>
      </c>
      <c r="B648" s="105" t="str">
        <f t="shared" si="40"/>
        <v>109054783</v>
      </c>
      <c r="C648" s="581">
        <f t="shared" si="41"/>
        <v>43921</v>
      </c>
      <c r="D648" s="105" t="s">
        <v>543</v>
      </c>
      <c r="E648" s="496">
        <v>7</v>
      </c>
      <c r="F648" s="105" t="s">
        <v>542</v>
      </c>
      <c r="H648" s="105">
        <f>'Справка 6'!J18</f>
        <v>0</v>
      </c>
    </row>
    <row r="649" spans="1:8" ht="15.75">
      <c r="A649" s="105" t="str">
        <f t="shared" si="39"/>
        <v>ФС ХОЛДИНГ АД</v>
      </c>
      <c r="B649" s="105" t="str">
        <f t="shared" si="40"/>
        <v>109054783</v>
      </c>
      <c r="C649" s="581">
        <f t="shared" si="41"/>
        <v>43921</v>
      </c>
      <c r="D649" s="105" t="s">
        <v>545</v>
      </c>
      <c r="E649" s="496">
        <v>7</v>
      </c>
      <c r="F649" s="105" t="s">
        <v>828</v>
      </c>
      <c r="H649" s="105">
        <f>'Справка 6'!J19</f>
        <v>3</v>
      </c>
    </row>
    <row r="650" spans="1:8" ht="15.75">
      <c r="A650" s="105" t="str">
        <f t="shared" si="39"/>
        <v>ФС ХОЛДИНГ АД</v>
      </c>
      <c r="B650" s="105" t="str">
        <f t="shared" si="40"/>
        <v>109054783</v>
      </c>
      <c r="C650" s="581">
        <f t="shared" si="41"/>
        <v>43921</v>
      </c>
      <c r="D650" s="105" t="s">
        <v>547</v>
      </c>
      <c r="E650" s="496">
        <v>7</v>
      </c>
      <c r="F650" s="105" t="s">
        <v>546</v>
      </c>
      <c r="H650" s="105">
        <f>'Справка 6'!J20</f>
        <v>0</v>
      </c>
    </row>
    <row r="651" spans="1:8" ht="15.75">
      <c r="A651" s="105" t="str">
        <f t="shared" si="39"/>
        <v>ФС ХОЛДИНГ АД</v>
      </c>
      <c r="B651" s="105" t="str">
        <f t="shared" si="40"/>
        <v>109054783</v>
      </c>
      <c r="C651" s="581">
        <f t="shared" si="41"/>
        <v>43921</v>
      </c>
      <c r="D651" s="105" t="s">
        <v>549</v>
      </c>
      <c r="E651" s="496">
        <v>7</v>
      </c>
      <c r="F651" s="105" t="s">
        <v>548</v>
      </c>
      <c r="H651" s="105">
        <f>'Справка 6'!J21</f>
        <v>0</v>
      </c>
    </row>
    <row r="652" spans="1:8" ht="15.75">
      <c r="A652" s="105" t="str">
        <f t="shared" si="39"/>
        <v>ФС ХОЛДИНГ АД</v>
      </c>
      <c r="B652" s="105" t="str">
        <f t="shared" si="40"/>
        <v>109054783</v>
      </c>
      <c r="C652" s="581">
        <f t="shared" si="41"/>
        <v>43921</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43921</v>
      </c>
      <c r="D653" s="105" t="s">
        <v>555</v>
      </c>
      <c r="E653" s="496">
        <v>7</v>
      </c>
      <c r="F653" s="105" t="s">
        <v>554</v>
      </c>
      <c r="H653" s="105">
        <f>'Справка 6'!J24</f>
        <v>0</v>
      </c>
    </row>
    <row r="654" spans="1:8" ht="15.75">
      <c r="A654" s="105" t="str">
        <f t="shared" si="42"/>
        <v>ФС ХОЛДИНГ АД</v>
      </c>
      <c r="B654" s="105" t="str">
        <f t="shared" si="43"/>
        <v>109054783</v>
      </c>
      <c r="C654" s="581">
        <f t="shared" si="44"/>
        <v>43921</v>
      </c>
      <c r="D654" s="105" t="s">
        <v>557</v>
      </c>
      <c r="E654" s="496">
        <v>7</v>
      </c>
      <c r="F654" s="105" t="s">
        <v>556</v>
      </c>
      <c r="H654" s="105">
        <f>'Справка 6'!J25</f>
        <v>0</v>
      </c>
    </row>
    <row r="655" spans="1:8" ht="15.75">
      <c r="A655" s="105" t="str">
        <f t="shared" si="42"/>
        <v>ФС ХОЛДИНГ АД</v>
      </c>
      <c r="B655" s="105" t="str">
        <f t="shared" si="43"/>
        <v>109054783</v>
      </c>
      <c r="C655" s="581">
        <f t="shared" si="44"/>
        <v>43921</v>
      </c>
      <c r="D655" s="105" t="s">
        <v>558</v>
      </c>
      <c r="E655" s="496">
        <v>7</v>
      </c>
      <c r="F655" s="105" t="s">
        <v>542</v>
      </c>
      <c r="H655" s="105">
        <f>'Справка 6'!J26</f>
        <v>0</v>
      </c>
    </row>
    <row r="656" spans="1:8" ht="15.75">
      <c r="A656" s="105" t="str">
        <f t="shared" si="42"/>
        <v>ФС ХОЛДИНГ АД</v>
      </c>
      <c r="B656" s="105" t="str">
        <f t="shared" si="43"/>
        <v>109054783</v>
      </c>
      <c r="C656" s="581">
        <f t="shared" si="44"/>
        <v>43921</v>
      </c>
      <c r="D656" s="105" t="s">
        <v>560</v>
      </c>
      <c r="E656" s="496">
        <v>7</v>
      </c>
      <c r="F656" s="105" t="s">
        <v>863</v>
      </c>
      <c r="H656" s="105">
        <f>'Справка 6'!J27</f>
        <v>0</v>
      </c>
    </row>
    <row r="657" spans="1:8" ht="15.75">
      <c r="A657" s="105" t="str">
        <f t="shared" si="42"/>
        <v>ФС ХОЛДИНГ АД</v>
      </c>
      <c r="B657" s="105" t="str">
        <f t="shared" si="43"/>
        <v>109054783</v>
      </c>
      <c r="C657" s="581">
        <f t="shared" si="44"/>
        <v>43921</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43921</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43921</v>
      </c>
      <c r="D659" s="105" t="s">
        <v>564</v>
      </c>
      <c r="E659" s="496">
        <v>7</v>
      </c>
      <c r="F659" s="105" t="s">
        <v>110</v>
      </c>
      <c r="H659" s="105">
        <f>'Справка 6'!J31</f>
        <v>0</v>
      </c>
    </row>
    <row r="660" spans="1:8" ht="15.75">
      <c r="A660" s="105" t="str">
        <f t="shared" si="42"/>
        <v>ФС ХОЛДИНГ АД</v>
      </c>
      <c r="B660" s="105" t="str">
        <f t="shared" si="43"/>
        <v>109054783</v>
      </c>
      <c r="C660" s="581">
        <f t="shared" si="44"/>
        <v>43921</v>
      </c>
      <c r="D660" s="105" t="s">
        <v>565</v>
      </c>
      <c r="E660" s="496">
        <v>7</v>
      </c>
      <c r="F660" s="105" t="s">
        <v>113</v>
      </c>
      <c r="H660" s="105">
        <f>'Справка 6'!J32</f>
        <v>0</v>
      </c>
    </row>
    <row r="661" spans="1:8" ht="15.75">
      <c r="A661" s="105" t="str">
        <f t="shared" si="42"/>
        <v>ФС ХОЛДИНГ АД</v>
      </c>
      <c r="B661" s="105" t="str">
        <f t="shared" si="43"/>
        <v>109054783</v>
      </c>
      <c r="C661" s="581">
        <f t="shared" si="44"/>
        <v>43921</v>
      </c>
      <c r="D661" s="105" t="s">
        <v>566</v>
      </c>
      <c r="E661" s="496">
        <v>7</v>
      </c>
      <c r="F661" s="105" t="s">
        <v>115</v>
      </c>
      <c r="H661" s="105">
        <f>'Справка 6'!J33</f>
        <v>2</v>
      </c>
    </row>
    <row r="662" spans="1:8" ht="15.75">
      <c r="A662" s="105" t="str">
        <f t="shared" si="42"/>
        <v>ФС ХОЛДИНГ АД</v>
      </c>
      <c r="B662" s="105" t="str">
        <f t="shared" si="43"/>
        <v>109054783</v>
      </c>
      <c r="C662" s="581">
        <f t="shared" si="44"/>
        <v>43921</v>
      </c>
      <c r="D662" s="105" t="s">
        <v>568</v>
      </c>
      <c r="E662" s="496">
        <v>7</v>
      </c>
      <c r="F662" s="105" t="s">
        <v>567</v>
      </c>
      <c r="H662" s="105">
        <f>'Справка 6'!J34</f>
        <v>0</v>
      </c>
    </row>
    <row r="663" spans="1:8" ht="15.75">
      <c r="A663" s="105" t="str">
        <f t="shared" si="42"/>
        <v>ФС ХОЛДИНГ АД</v>
      </c>
      <c r="B663" s="105" t="str">
        <f t="shared" si="43"/>
        <v>109054783</v>
      </c>
      <c r="C663" s="581">
        <f t="shared" si="44"/>
        <v>43921</v>
      </c>
      <c r="D663" s="105" t="s">
        <v>569</v>
      </c>
      <c r="E663" s="496">
        <v>7</v>
      </c>
      <c r="F663" s="105" t="s">
        <v>121</v>
      </c>
      <c r="H663" s="105">
        <f>'Справка 6'!J35</f>
        <v>0</v>
      </c>
    </row>
    <row r="664" spans="1:8" ht="15.75">
      <c r="A664" s="105" t="str">
        <f t="shared" si="42"/>
        <v>ФС ХОЛДИНГ АД</v>
      </c>
      <c r="B664" s="105" t="str">
        <f t="shared" si="43"/>
        <v>109054783</v>
      </c>
      <c r="C664" s="581">
        <f t="shared" si="44"/>
        <v>43921</v>
      </c>
      <c r="D664" s="105" t="s">
        <v>571</v>
      </c>
      <c r="E664" s="496">
        <v>7</v>
      </c>
      <c r="F664" s="105" t="s">
        <v>570</v>
      </c>
      <c r="H664" s="105">
        <f>'Справка 6'!J36</f>
        <v>0</v>
      </c>
    </row>
    <row r="665" spans="1:8" ht="15.75">
      <c r="A665" s="105" t="str">
        <f t="shared" si="42"/>
        <v>ФС ХОЛДИНГ АД</v>
      </c>
      <c r="B665" s="105" t="str">
        <f t="shared" si="43"/>
        <v>109054783</v>
      </c>
      <c r="C665" s="581">
        <f t="shared" si="44"/>
        <v>43921</v>
      </c>
      <c r="D665" s="105" t="s">
        <v>573</v>
      </c>
      <c r="E665" s="496">
        <v>7</v>
      </c>
      <c r="F665" s="105" t="s">
        <v>572</v>
      </c>
      <c r="H665" s="105">
        <f>'Справка 6'!J37</f>
        <v>0</v>
      </c>
    </row>
    <row r="666" spans="1:8" ht="15.75">
      <c r="A666" s="105" t="str">
        <f t="shared" si="42"/>
        <v>ФС ХОЛДИНГ АД</v>
      </c>
      <c r="B666" s="105" t="str">
        <f t="shared" si="43"/>
        <v>109054783</v>
      </c>
      <c r="C666" s="581">
        <f t="shared" si="44"/>
        <v>43921</v>
      </c>
      <c r="D666" s="105" t="s">
        <v>575</v>
      </c>
      <c r="E666" s="496">
        <v>7</v>
      </c>
      <c r="F666" s="105" t="s">
        <v>574</v>
      </c>
      <c r="H666" s="105">
        <f>'Справка 6'!J38</f>
        <v>0</v>
      </c>
    </row>
    <row r="667" spans="1:8" ht="15.75">
      <c r="A667" s="105" t="str">
        <f t="shared" si="42"/>
        <v>ФС ХОЛДИНГ АД</v>
      </c>
      <c r="B667" s="105" t="str">
        <f t="shared" si="43"/>
        <v>109054783</v>
      </c>
      <c r="C667" s="581">
        <f t="shared" si="44"/>
        <v>43921</v>
      </c>
      <c r="D667" s="105" t="s">
        <v>576</v>
      </c>
      <c r="E667" s="496">
        <v>7</v>
      </c>
      <c r="F667" s="105" t="s">
        <v>542</v>
      </c>
      <c r="H667" s="105">
        <f>'Справка 6'!J39</f>
        <v>0</v>
      </c>
    </row>
    <row r="668" spans="1:8" ht="15.75">
      <c r="A668" s="105" t="str">
        <f t="shared" si="42"/>
        <v>ФС ХОЛДИНГ АД</v>
      </c>
      <c r="B668" s="105" t="str">
        <f t="shared" si="43"/>
        <v>109054783</v>
      </c>
      <c r="C668" s="581">
        <f t="shared" si="44"/>
        <v>43921</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43921</v>
      </c>
      <c r="D669" s="105" t="s">
        <v>581</v>
      </c>
      <c r="E669" s="496">
        <v>7</v>
      </c>
      <c r="F669" s="105" t="s">
        <v>580</v>
      </c>
      <c r="H669" s="105">
        <f>'Справка 6'!J41</f>
        <v>0</v>
      </c>
    </row>
    <row r="670" spans="1:8" ht="15.75">
      <c r="A670" s="105" t="str">
        <f t="shared" si="42"/>
        <v>ФС ХОЛДИНГ АД</v>
      </c>
      <c r="B670" s="105" t="str">
        <f t="shared" si="43"/>
        <v>109054783</v>
      </c>
      <c r="C670" s="581">
        <f t="shared" si="44"/>
        <v>43921</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43921</v>
      </c>
      <c r="D671" s="105" t="s">
        <v>523</v>
      </c>
      <c r="E671" s="496">
        <v>8</v>
      </c>
      <c r="F671" s="105" t="s">
        <v>522</v>
      </c>
      <c r="H671" s="105">
        <f>'Справка 6'!K11</f>
        <v>0</v>
      </c>
    </row>
    <row r="672" spans="1:8" ht="15.75">
      <c r="A672" s="105" t="str">
        <f t="shared" si="42"/>
        <v>ФС ХОЛДИНГ АД</v>
      </c>
      <c r="B672" s="105" t="str">
        <f t="shared" si="43"/>
        <v>109054783</v>
      </c>
      <c r="C672" s="581">
        <f t="shared" si="44"/>
        <v>43921</v>
      </c>
      <c r="D672" s="105" t="s">
        <v>526</v>
      </c>
      <c r="E672" s="496">
        <v>8</v>
      </c>
      <c r="F672" s="105" t="s">
        <v>525</v>
      </c>
      <c r="H672" s="105">
        <f>'Справка 6'!K12</f>
        <v>2</v>
      </c>
    </row>
    <row r="673" spans="1:8" ht="15.75">
      <c r="A673" s="105" t="str">
        <f t="shared" si="42"/>
        <v>ФС ХОЛДИНГ АД</v>
      </c>
      <c r="B673" s="105" t="str">
        <f t="shared" si="43"/>
        <v>109054783</v>
      </c>
      <c r="C673" s="581">
        <f t="shared" si="44"/>
        <v>43921</v>
      </c>
      <c r="D673" s="105" t="s">
        <v>529</v>
      </c>
      <c r="E673" s="496">
        <v>8</v>
      </c>
      <c r="F673" s="105" t="s">
        <v>528</v>
      </c>
      <c r="H673" s="105">
        <f>'Справка 6'!K13</f>
        <v>0</v>
      </c>
    </row>
    <row r="674" spans="1:8" ht="15.75">
      <c r="A674" s="105" t="str">
        <f t="shared" si="42"/>
        <v>ФС ХОЛДИНГ АД</v>
      </c>
      <c r="B674" s="105" t="str">
        <f t="shared" si="43"/>
        <v>109054783</v>
      </c>
      <c r="C674" s="581">
        <f t="shared" si="44"/>
        <v>43921</v>
      </c>
      <c r="D674" s="105" t="s">
        <v>532</v>
      </c>
      <c r="E674" s="496">
        <v>8</v>
      </c>
      <c r="F674" s="105" t="s">
        <v>531</v>
      </c>
      <c r="H674" s="105">
        <f>'Справка 6'!K14</f>
        <v>0</v>
      </c>
    </row>
    <row r="675" spans="1:8" ht="15.75">
      <c r="A675" s="105" t="str">
        <f t="shared" si="42"/>
        <v>ФС ХОЛДИНГ АД</v>
      </c>
      <c r="B675" s="105" t="str">
        <f t="shared" si="43"/>
        <v>109054783</v>
      </c>
      <c r="C675" s="581">
        <f t="shared" si="44"/>
        <v>43921</v>
      </c>
      <c r="D675" s="105" t="s">
        <v>535</v>
      </c>
      <c r="E675" s="496">
        <v>8</v>
      </c>
      <c r="F675" s="105" t="s">
        <v>534</v>
      </c>
      <c r="H675" s="105">
        <f>'Справка 6'!K15</f>
        <v>0</v>
      </c>
    </row>
    <row r="676" spans="1:8" ht="15.75">
      <c r="A676" s="105" t="str">
        <f t="shared" si="42"/>
        <v>ФС ХОЛДИНГ АД</v>
      </c>
      <c r="B676" s="105" t="str">
        <f t="shared" si="43"/>
        <v>109054783</v>
      </c>
      <c r="C676" s="581">
        <f t="shared" si="44"/>
        <v>43921</v>
      </c>
      <c r="D676" s="105" t="s">
        <v>537</v>
      </c>
      <c r="E676" s="496">
        <v>8</v>
      </c>
      <c r="F676" s="105" t="s">
        <v>536</v>
      </c>
      <c r="H676" s="105">
        <f>'Справка 6'!K16</f>
        <v>0</v>
      </c>
    </row>
    <row r="677" spans="1:8" ht="15.75">
      <c r="A677" s="105" t="str">
        <f t="shared" si="42"/>
        <v>ФС ХОЛДИНГ АД</v>
      </c>
      <c r="B677" s="105" t="str">
        <f t="shared" si="43"/>
        <v>109054783</v>
      </c>
      <c r="C677" s="581">
        <f t="shared" si="44"/>
        <v>43921</v>
      </c>
      <c r="D677" s="105" t="s">
        <v>540</v>
      </c>
      <c r="E677" s="496">
        <v>8</v>
      </c>
      <c r="F677" s="105" t="s">
        <v>539</v>
      </c>
      <c r="H677" s="105">
        <f>'Справка 6'!K17</f>
        <v>0</v>
      </c>
    </row>
    <row r="678" spans="1:8" ht="15.75">
      <c r="A678" s="105" t="str">
        <f t="shared" si="42"/>
        <v>ФС ХОЛДИНГ АД</v>
      </c>
      <c r="B678" s="105" t="str">
        <f t="shared" si="43"/>
        <v>109054783</v>
      </c>
      <c r="C678" s="581">
        <f t="shared" si="44"/>
        <v>43921</v>
      </c>
      <c r="D678" s="105" t="s">
        <v>543</v>
      </c>
      <c r="E678" s="496">
        <v>8</v>
      </c>
      <c r="F678" s="105" t="s">
        <v>542</v>
      </c>
      <c r="H678" s="105">
        <f>'Справка 6'!K18</f>
        <v>0</v>
      </c>
    </row>
    <row r="679" spans="1:8" ht="15.75">
      <c r="A679" s="105" t="str">
        <f t="shared" si="42"/>
        <v>ФС ХОЛДИНГ АД</v>
      </c>
      <c r="B679" s="105" t="str">
        <f t="shared" si="43"/>
        <v>109054783</v>
      </c>
      <c r="C679" s="581">
        <f t="shared" si="44"/>
        <v>43921</v>
      </c>
      <c r="D679" s="105" t="s">
        <v>545</v>
      </c>
      <c r="E679" s="496">
        <v>8</v>
      </c>
      <c r="F679" s="105" t="s">
        <v>828</v>
      </c>
      <c r="H679" s="105">
        <f>'Справка 6'!K19</f>
        <v>2</v>
      </c>
    </row>
    <row r="680" spans="1:8" ht="15.75">
      <c r="A680" s="105" t="str">
        <f t="shared" si="42"/>
        <v>ФС ХОЛДИНГ АД</v>
      </c>
      <c r="B680" s="105" t="str">
        <f t="shared" si="43"/>
        <v>109054783</v>
      </c>
      <c r="C680" s="581">
        <f t="shared" si="44"/>
        <v>43921</v>
      </c>
      <c r="D680" s="105" t="s">
        <v>547</v>
      </c>
      <c r="E680" s="496">
        <v>8</v>
      </c>
      <c r="F680" s="105" t="s">
        <v>546</v>
      </c>
      <c r="H680" s="105">
        <f>'Справка 6'!K20</f>
        <v>0</v>
      </c>
    </row>
    <row r="681" spans="1:8" ht="15.75">
      <c r="A681" s="105" t="str">
        <f t="shared" si="42"/>
        <v>ФС ХОЛДИНГ АД</v>
      </c>
      <c r="B681" s="105" t="str">
        <f t="shared" si="43"/>
        <v>109054783</v>
      </c>
      <c r="C681" s="581">
        <f t="shared" si="44"/>
        <v>43921</v>
      </c>
      <c r="D681" s="105" t="s">
        <v>549</v>
      </c>
      <c r="E681" s="496">
        <v>8</v>
      </c>
      <c r="F681" s="105" t="s">
        <v>548</v>
      </c>
      <c r="H681" s="105">
        <f>'Справка 6'!K21</f>
        <v>0</v>
      </c>
    </row>
    <row r="682" spans="1:8" ht="15.75">
      <c r="A682" s="105" t="str">
        <f t="shared" si="42"/>
        <v>ФС ХОЛДИНГ АД</v>
      </c>
      <c r="B682" s="105" t="str">
        <f t="shared" si="43"/>
        <v>109054783</v>
      </c>
      <c r="C682" s="581">
        <f t="shared" si="44"/>
        <v>43921</v>
      </c>
      <c r="D682" s="105" t="s">
        <v>553</v>
      </c>
      <c r="E682" s="496">
        <v>8</v>
      </c>
      <c r="F682" s="105" t="s">
        <v>552</v>
      </c>
      <c r="H682" s="105">
        <f>'Справка 6'!K23</f>
        <v>0</v>
      </c>
    </row>
    <row r="683" spans="1:8" ht="15.75">
      <c r="A683" s="105" t="str">
        <f t="shared" si="42"/>
        <v>ФС ХОЛДИНГ АД</v>
      </c>
      <c r="B683" s="105" t="str">
        <f t="shared" si="43"/>
        <v>109054783</v>
      </c>
      <c r="C683" s="581">
        <f t="shared" si="44"/>
        <v>43921</v>
      </c>
      <c r="D683" s="105" t="s">
        <v>555</v>
      </c>
      <c r="E683" s="496">
        <v>8</v>
      </c>
      <c r="F683" s="105" t="s">
        <v>554</v>
      </c>
      <c r="H683" s="105">
        <f>'Справка 6'!K24</f>
        <v>0</v>
      </c>
    </row>
    <row r="684" spans="1:8" ht="15.75">
      <c r="A684" s="105" t="str">
        <f t="shared" si="42"/>
        <v>ФС ХОЛДИНГ АД</v>
      </c>
      <c r="B684" s="105" t="str">
        <f t="shared" si="43"/>
        <v>109054783</v>
      </c>
      <c r="C684" s="581">
        <f t="shared" si="44"/>
        <v>43921</v>
      </c>
      <c r="D684" s="105" t="s">
        <v>557</v>
      </c>
      <c r="E684" s="496">
        <v>8</v>
      </c>
      <c r="F684" s="105" t="s">
        <v>556</v>
      </c>
      <c r="H684" s="105">
        <f>'Справка 6'!K25</f>
        <v>0</v>
      </c>
    </row>
    <row r="685" spans="1:8" ht="15.75">
      <c r="A685" s="105" t="str">
        <f t="shared" si="42"/>
        <v>ФС ХОЛДИНГ АД</v>
      </c>
      <c r="B685" s="105" t="str">
        <f t="shared" si="43"/>
        <v>109054783</v>
      </c>
      <c r="C685" s="581">
        <f t="shared" si="44"/>
        <v>43921</v>
      </c>
      <c r="D685" s="105" t="s">
        <v>558</v>
      </c>
      <c r="E685" s="496">
        <v>8</v>
      </c>
      <c r="F685" s="105" t="s">
        <v>542</v>
      </c>
      <c r="H685" s="105">
        <f>'Справка 6'!K26</f>
        <v>0</v>
      </c>
    </row>
    <row r="686" spans="1:8" ht="15.75">
      <c r="A686" s="105" t="str">
        <f t="shared" si="42"/>
        <v>ФС ХОЛДИНГ АД</v>
      </c>
      <c r="B686" s="105" t="str">
        <f t="shared" si="43"/>
        <v>109054783</v>
      </c>
      <c r="C686" s="581">
        <f t="shared" si="44"/>
        <v>43921</v>
      </c>
      <c r="D686" s="105" t="s">
        <v>560</v>
      </c>
      <c r="E686" s="496">
        <v>8</v>
      </c>
      <c r="F686" s="105" t="s">
        <v>863</v>
      </c>
      <c r="H686" s="105">
        <f>'Справка 6'!K27</f>
        <v>0</v>
      </c>
    </row>
    <row r="687" spans="1:8" ht="15.75">
      <c r="A687" s="105" t="str">
        <f t="shared" si="42"/>
        <v>ФС ХОЛДИНГ АД</v>
      </c>
      <c r="B687" s="105" t="str">
        <f t="shared" si="43"/>
        <v>109054783</v>
      </c>
      <c r="C687" s="581">
        <f t="shared" si="44"/>
        <v>43921</v>
      </c>
      <c r="D687" s="105" t="s">
        <v>562</v>
      </c>
      <c r="E687" s="496">
        <v>8</v>
      </c>
      <c r="F687" s="105" t="s">
        <v>561</v>
      </c>
      <c r="H687" s="105">
        <f>'Справка 6'!K29</f>
        <v>0</v>
      </c>
    </row>
    <row r="688" spans="1:8" ht="15.75">
      <c r="A688" s="105" t="str">
        <f t="shared" si="42"/>
        <v>ФС ХОЛДИНГ АД</v>
      </c>
      <c r="B688" s="105" t="str">
        <f t="shared" si="43"/>
        <v>109054783</v>
      </c>
      <c r="C688" s="581">
        <f t="shared" si="44"/>
        <v>43921</v>
      </c>
      <c r="D688" s="105" t="s">
        <v>563</v>
      </c>
      <c r="E688" s="496">
        <v>8</v>
      </c>
      <c r="F688" s="105" t="s">
        <v>108</v>
      </c>
      <c r="H688" s="105">
        <f>'Справка 6'!K30</f>
        <v>0</v>
      </c>
    </row>
    <row r="689" spans="1:8" ht="15.75">
      <c r="A689" s="105" t="str">
        <f t="shared" si="42"/>
        <v>ФС ХОЛДИНГ АД</v>
      </c>
      <c r="B689" s="105" t="str">
        <f t="shared" si="43"/>
        <v>109054783</v>
      </c>
      <c r="C689" s="581">
        <f t="shared" si="44"/>
        <v>43921</v>
      </c>
      <c r="D689" s="105" t="s">
        <v>564</v>
      </c>
      <c r="E689" s="496">
        <v>8</v>
      </c>
      <c r="F689" s="105" t="s">
        <v>110</v>
      </c>
      <c r="H689" s="105">
        <f>'Справка 6'!K31</f>
        <v>0</v>
      </c>
    </row>
    <row r="690" spans="1:8" ht="15.75">
      <c r="A690" s="105" t="str">
        <f t="shared" si="42"/>
        <v>ФС ХОЛДИНГ АД</v>
      </c>
      <c r="B690" s="105" t="str">
        <f t="shared" si="43"/>
        <v>109054783</v>
      </c>
      <c r="C690" s="581">
        <f t="shared" si="44"/>
        <v>43921</v>
      </c>
      <c r="D690" s="105" t="s">
        <v>565</v>
      </c>
      <c r="E690" s="496">
        <v>8</v>
      </c>
      <c r="F690" s="105" t="s">
        <v>113</v>
      </c>
      <c r="H690" s="105">
        <f>'Справка 6'!K32</f>
        <v>0</v>
      </c>
    </row>
    <row r="691" spans="1:8" ht="15.75">
      <c r="A691" s="105" t="str">
        <f t="shared" si="42"/>
        <v>ФС ХОЛДИНГ АД</v>
      </c>
      <c r="B691" s="105" t="str">
        <f t="shared" si="43"/>
        <v>109054783</v>
      </c>
      <c r="C691" s="581">
        <f t="shared" si="44"/>
        <v>43921</v>
      </c>
      <c r="D691" s="105" t="s">
        <v>566</v>
      </c>
      <c r="E691" s="496">
        <v>8</v>
      </c>
      <c r="F691" s="105" t="s">
        <v>115</v>
      </c>
      <c r="H691" s="105">
        <f>'Справка 6'!K33</f>
        <v>0</v>
      </c>
    </row>
    <row r="692" spans="1:8" ht="15.75">
      <c r="A692" s="105" t="str">
        <f t="shared" si="42"/>
        <v>ФС ХОЛДИНГ АД</v>
      </c>
      <c r="B692" s="105" t="str">
        <f t="shared" si="43"/>
        <v>109054783</v>
      </c>
      <c r="C692" s="581">
        <f t="shared" si="44"/>
        <v>43921</v>
      </c>
      <c r="D692" s="105" t="s">
        <v>568</v>
      </c>
      <c r="E692" s="496">
        <v>8</v>
      </c>
      <c r="F692" s="105" t="s">
        <v>567</v>
      </c>
      <c r="H692" s="105">
        <f>'Справка 6'!K34</f>
        <v>0</v>
      </c>
    </row>
    <row r="693" spans="1:8" ht="15.75">
      <c r="A693" s="105" t="str">
        <f t="shared" si="42"/>
        <v>ФС ХОЛДИНГ АД</v>
      </c>
      <c r="B693" s="105" t="str">
        <f t="shared" si="43"/>
        <v>109054783</v>
      </c>
      <c r="C693" s="581">
        <f t="shared" si="44"/>
        <v>43921</v>
      </c>
      <c r="D693" s="105" t="s">
        <v>569</v>
      </c>
      <c r="E693" s="496">
        <v>8</v>
      </c>
      <c r="F693" s="105" t="s">
        <v>121</v>
      </c>
      <c r="H693" s="105">
        <f>'Справка 6'!K35</f>
        <v>0</v>
      </c>
    </row>
    <row r="694" spans="1:8" ht="15.75">
      <c r="A694" s="105" t="str">
        <f t="shared" si="42"/>
        <v>ФС ХОЛДИНГ АД</v>
      </c>
      <c r="B694" s="105" t="str">
        <f t="shared" si="43"/>
        <v>109054783</v>
      </c>
      <c r="C694" s="581">
        <f t="shared" si="44"/>
        <v>43921</v>
      </c>
      <c r="D694" s="105" t="s">
        <v>571</v>
      </c>
      <c r="E694" s="496">
        <v>8</v>
      </c>
      <c r="F694" s="105" t="s">
        <v>570</v>
      </c>
      <c r="H694" s="105">
        <f>'Справка 6'!K36</f>
        <v>0</v>
      </c>
    </row>
    <row r="695" spans="1:8" ht="15.75">
      <c r="A695" s="105" t="str">
        <f t="shared" si="42"/>
        <v>ФС ХОЛДИНГ АД</v>
      </c>
      <c r="B695" s="105" t="str">
        <f t="shared" si="43"/>
        <v>109054783</v>
      </c>
      <c r="C695" s="581">
        <f t="shared" si="44"/>
        <v>43921</v>
      </c>
      <c r="D695" s="105" t="s">
        <v>573</v>
      </c>
      <c r="E695" s="496">
        <v>8</v>
      </c>
      <c r="F695" s="105" t="s">
        <v>572</v>
      </c>
      <c r="H695" s="105">
        <f>'Справка 6'!K37</f>
        <v>0</v>
      </c>
    </row>
    <row r="696" spans="1:8" ht="15.75">
      <c r="A696" s="105" t="str">
        <f t="shared" si="42"/>
        <v>ФС ХОЛДИНГ АД</v>
      </c>
      <c r="B696" s="105" t="str">
        <f t="shared" si="43"/>
        <v>109054783</v>
      </c>
      <c r="C696" s="581">
        <f t="shared" si="44"/>
        <v>43921</v>
      </c>
      <c r="D696" s="105" t="s">
        <v>575</v>
      </c>
      <c r="E696" s="496">
        <v>8</v>
      </c>
      <c r="F696" s="105" t="s">
        <v>574</v>
      </c>
      <c r="H696" s="105">
        <f>'Справка 6'!K38</f>
        <v>0</v>
      </c>
    </row>
    <row r="697" spans="1:8" ht="15.75">
      <c r="A697" s="105" t="str">
        <f t="shared" si="42"/>
        <v>ФС ХОЛДИНГ АД</v>
      </c>
      <c r="B697" s="105" t="str">
        <f t="shared" si="43"/>
        <v>109054783</v>
      </c>
      <c r="C697" s="581">
        <f t="shared" si="44"/>
        <v>43921</v>
      </c>
      <c r="D697" s="105" t="s">
        <v>576</v>
      </c>
      <c r="E697" s="496">
        <v>8</v>
      </c>
      <c r="F697" s="105" t="s">
        <v>542</v>
      </c>
      <c r="H697" s="105">
        <f>'Справка 6'!K39</f>
        <v>0</v>
      </c>
    </row>
    <row r="698" spans="1:8" ht="15.75">
      <c r="A698" s="105" t="str">
        <f t="shared" si="42"/>
        <v>ФС ХОЛДИНГ АД</v>
      </c>
      <c r="B698" s="105" t="str">
        <f t="shared" si="43"/>
        <v>109054783</v>
      </c>
      <c r="C698" s="581">
        <f t="shared" si="44"/>
        <v>43921</v>
      </c>
      <c r="D698" s="105" t="s">
        <v>578</v>
      </c>
      <c r="E698" s="496">
        <v>8</v>
      </c>
      <c r="F698" s="105" t="s">
        <v>827</v>
      </c>
      <c r="H698" s="105">
        <f>'Справка 6'!K40</f>
        <v>0</v>
      </c>
    </row>
    <row r="699" spans="1:8" ht="15.75">
      <c r="A699" s="105" t="str">
        <f t="shared" si="42"/>
        <v>ФС ХОЛДИНГ АД</v>
      </c>
      <c r="B699" s="105" t="str">
        <f t="shared" si="43"/>
        <v>109054783</v>
      </c>
      <c r="C699" s="581">
        <f t="shared" si="44"/>
        <v>43921</v>
      </c>
      <c r="D699" s="105" t="s">
        <v>581</v>
      </c>
      <c r="E699" s="496">
        <v>8</v>
      </c>
      <c r="F699" s="105" t="s">
        <v>580</v>
      </c>
      <c r="H699" s="105">
        <f>'Справка 6'!K41</f>
        <v>0</v>
      </c>
    </row>
    <row r="700" spans="1:8" ht="15.75">
      <c r="A700" s="105" t="str">
        <f t="shared" si="42"/>
        <v>ФС ХОЛДИНГ АД</v>
      </c>
      <c r="B700" s="105" t="str">
        <f t="shared" si="43"/>
        <v>109054783</v>
      </c>
      <c r="C700" s="581">
        <f t="shared" si="44"/>
        <v>43921</v>
      </c>
      <c r="D700" s="105" t="s">
        <v>583</v>
      </c>
      <c r="E700" s="496">
        <v>8</v>
      </c>
      <c r="F700" s="105" t="s">
        <v>582</v>
      </c>
      <c r="H700" s="105">
        <f>'Справка 6'!K42</f>
        <v>2</v>
      </c>
    </row>
    <row r="701" spans="1:8" ht="15.75">
      <c r="A701" s="105" t="str">
        <f t="shared" si="42"/>
        <v>ФС ХОЛДИНГ АД</v>
      </c>
      <c r="B701" s="105" t="str">
        <f t="shared" si="43"/>
        <v>109054783</v>
      </c>
      <c r="C701" s="581">
        <f t="shared" si="44"/>
        <v>43921</v>
      </c>
      <c r="D701" s="105" t="s">
        <v>523</v>
      </c>
      <c r="E701" s="496">
        <v>9</v>
      </c>
      <c r="F701" s="105" t="s">
        <v>522</v>
      </c>
      <c r="H701" s="105">
        <f>'Справка 6'!L11</f>
        <v>0</v>
      </c>
    </row>
    <row r="702" spans="1:8" ht="15.75">
      <c r="A702" s="105" t="str">
        <f t="shared" si="42"/>
        <v>ФС ХОЛДИНГ АД</v>
      </c>
      <c r="B702" s="105" t="str">
        <f t="shared" si="43"/>
        <v>109054783</v>
      </c>
      <c r="C702" s="581">
        <f t="shared" si="44"/>
        <v>43921</v>
      </c>
      <c r="D702" s="105" t="s">
        <v>526</v>
      </c>
      <c r="E702" s="496">
        <v>9</v>
      </c>
      <c r="F702" s="105" t="s">
        <v>525</v>
      </c>
      <c r="H702" s="105">
        <f>'Справка 6'!L12</f>
        <v>0</v>
      </c>
    </row>
    <row r="703" spans="1:8" ht="15.75">
      <c r="A703" s="105" t="str">
        <f t="shared" si="42"/>
        <v>ФС ХОЛДИНГ АД</v>
      </c>
      <c r="B703" s="105" t="str">
        <f t="shared" si="43"/>
        <v>109054783</v>
      </c>
      <c r="C703" s="581">
        <f t="shared" si="44"/>
        <v>43921</v>
      </c>
      <c r="D703" s="105" t="s">
        <v>529</v>
      </c>
      <c r="E703" s="496">
        <v>9</v>
      </c>
      <c r="F703" s="105" t="s">
        <v>528</v>
      </c>
      <c r="H703" s="105">
        <f>'Справка 6'!L13</f>
        <v>0</v>
      </c>
    </row>
    <row r="704" spans="1:8" ht="15.75">
      <c r="A704" s="105" t="str">
        <f t="shared" si="42"/>
        <v>ФС ХОЛДИНГ АД</v>
      </c>
      <c r="B704" s="105" t="str">
        <f t="shared" si="43"/>
        <v>109054783</v>
      </c>
      <c r="C704" s="581">
        <f t="shared" si="44"/>
        <v>43921</v>
      </c>
      <c r="D704" s="105" t="s">
        <v>532</v>
      </c>
      <c r="E704" s="496">
        <v>9</v>
      </c>
      <c r="F704" s="105" t="s">
        <v>531</v>
      </c>
      <c r="H704" s="105">
        <f>'Справка 6'!L14</f>
        <v>0</v>
      </c>
    </row>
    <row r="705" spans="1:8" ht="15.75">
      <c r="A705" s="105" t="str">
        <f t="shared" si="42"/>
        <v>ФС ХОЛДИНГ АД</v>
      </c>
      <c r="B705" s="105" t="str">
        <f t="shared" si="43"/>
        <v>109054783</v>
      </c>
      <c r="C705" s="581">
        <f t="shared" si="44"/>
        <v>43921</v>
      </c>
      <c r="D705" s="105" t="s">
        <v>535</v>
      </c>
      <c r="E705" s="496">
        <v>9</v>
      </c>
      <c r="F705" s="105" t="s">
        <v>534</v>
      </c>
      <c r="H705" s="105">
        <f>'Справка 6'!L15</f>
        <v>0</v>
      </c>
    </row>
    <row r="706" spans="1:8" ht="15.75">
      <c r="A706" s="105" t="str">
        <f t="shared" si="42"/>
        <v>ФС ХОЛДИНГ АД</v>
      </c>
      <c r="B706" s="105" t="str">
        <f t="shared" si="43"/>
        <v>109054783</v>
      </c>
      <c r="C706" s="581">
        <f t="shared" si="44"/>
        <v>43921</v>
      </c>
      <c r="D706" s="105" t="s">
        <v>537</v>
      </c>
      <c r="E706" s="496">
        <v>9</v>
      </c>
      <c r="F706" s="105" t="s">
        <v>536</v>
      </c>
      <c r="H706" s="105">
        <f>'Справка 6'!L16</f>
        <v>0</v>
      </c>
    </row>
    <row r="707" spans="1:8" ht="15.75">
      <c r="A707" s="105" t="str">
        <f t="shared" si="42"/>
        <v>ФС ХОЛДИНГ АД</v>
      </c>
      <c r="B707" s="105" t="str">
        <f t="shared" si="43"/>
        <v>109054783</v>
      </c>
      <c r="C707" s="581">
        <f t="shared" si="44"/>
        <v>43921</v>
      </c>
      <c r="D707" s="105" t="s">
        <v>540</v>
      </c>
      <c r="E707" s="496">
        <v>9</v>
      </c>
      <c r="F707" s="105" t="s">
        <v>539</v>
      </c>
      <c r="H707" s="105">
        <f>'Справка 6'!L17</f>
        <v>0</v>
      </c>
    </row>
    <row r="708" spans="1:8" ht="15.75">
      <c r="A708" s="105" t="str">
        <f t="shared" si="42"/>
        <v>ФС ХОЛДИНГ АД</v>
      </c>
      <c r="B708" s="105" t="str">
        <f t="shared" si="43"/>
        <v>109054783</v>
      </c>
      <c r="C708" s="581">
        <f t="shared" si="44"/>
        <v>43921</v>
      </c>
      <c r="D708" s="105" t="s">
        <v>543</v>
      </c>
      <c r="E708" s="496">
        <v>9</v>
      </c>
      <c r="F708" s="105" t="s">
        <v>542</v>
      </c>
      <c r="H708" s="105">
        <f>'Справка 6'!L18</f>
        <v>0</v>
      </c>
    </row>
    <row r="709" spans="1:8" ht="15.75">
      <c r="A709" s="105" t="str">
        <f t="shared" si="42"/>
        <v>ФС ХОЛДИНГ АД</v>
      </c>
      <c r="B709" s="105" t="str">
        <f t="shared" si="43"/>
        <v>109054783</v>
      </c>
      <c r="C709" s="581">
        <f t="shared" si="44"/>
        <v>43921</v>
      </c>
      <c r="D709" s="105" t="s">
        <v>545</v>
      </c>
      <c r="E709" s="496">
        <v>9</v>
      </c>
      <c r="F709" s="105" t="s">
        <v>828</v>
      </c>
      <c r="H709" s="105">
        <f>'Справка 6'!L19</f>
        <v>0</v>
      </c>
    </row>
    <row r="710" spans="1:8" ht="15.75">
      <c r="A710" s="105" t="str">
        <f t="shared" si="42"/>
        <v>ФС ХОЛДИНГ АД</v>
      </c>
      <c r="B710" s="105" t="str">
        <f t="shared" si="43"/>
        <v>109054783</v>
      </c>
      <c r="C710" s="581">
        <f t="shared" si="44"/>
        <v>43921</v>
      </c>
      <c r="D710" s="105" t="s">
        <v>547</v>
      </c>
      <c r="E710" s="496">
        <v>9</v>
      </c>
      <c r="F710" s="105" t="s">
        <v>546</v>
      </c>
      <c r="H710" s="105">
        <f>'Справка 6'!L20</f>
        <v>0</v>
      </c>
    </row>
    <row r="711" spans="1:8" ht="15.75">
      <c r="A711" s="105" t="str">
        <f t="shared" si="42"/>
        <v>ФС ХОЛДИНГ АД</v>
      </c>
      <c r="B711" s="105" t="str">
        <f t="shared" si="43"/>
        <v>109054783</v>
      </c>
      <c r="C711" s="581">
        <f t="shared" si="44"/>
        <v>43921</v>
      </c>
      <c r="D711" s="105" t="s">
        <v>549</v>
      </c>
      <c r="E711" s="496">
        <v>9</v>
      </c>
      <c r="F711" s="105" t="s">
        <v>548</v>
      </c>
      <c r="H711" s="105">
        <f>'Справка 6'!L21</f>
        <v>0</v>
      </c>
    </row>
    <row r="712" spans="1:8" ht="15.75">
      <c r="A712" s="105" t="str">
        <f t="shared" si="42"/>
        <v>ФС ХОЛДИНГ АД</v>
      </c>
      <c r="B712" s="105" t="str">
        <f t="shared" si="43"/>
        <v>109054783</v>
      </c>
      <c r="C712" s="581">
        <f t="shared" si="44"/>
        <v>43921</v>
      </c>
      <c r="D712" s="105" t="s">
        <v>553</v>
      </c>
      <c r="E712" s="496">
        <v>9</v>
      </c>
      <c r="F712" s="105" t="s">
        <v>552</v>
      </c>
      <c r="H712" s="105">
        <f>'Справка 6'!L23</f>
        <v>0</v>
      </c>
    </row>
    <row r="713" spans="1:8" ht="15.75">
      <c r="A713" s="105" t="str">
        <f t="shared" si="42"/>
        <v>ФС ХОЛДИНГ АД</v>
      </c>
      <c r="B713" s="105" t="str">
        <f t="shared" si="43"/>
        <v>109054783</v>
      </c>
      <c r="C713" s="581">
        <f t="shared" si="44"/>
        <v>43921</v>
      </c>
      <c r="D713" s="105" t="s">
        <v>555</v>
      </c>
      <c r="E713" s="496">
        <v>9</v>
      </c>
      <c r="F713" s="105" t="s">
        <v>554</v>
      </c>
      <c r="H713" s="105">
        <f>'Справка 6'!L24</f>
        <v>0</v>
      </c>
    </row>
    <row r="714" spans="1:8" ht="15.75">
      <c r="A714" s="105" t="str">
        <f t="shared" si="42"/>
        <v>ФС ХОЛДИНГ АД</v>
      </c>
      <c r="B714" s="105" t="str">
        <f t="shared" si="43"/>
        <v>109054783</v>
      </c>
      <c r="C714" s="581">
        <f t="shared" si="44"/>
        <v>43921</v>
      </c>
      <c r="D714" s="105" t="s">
        <v>557</v>
      </c>
      <c r="E714" s="496">
        <v>9</v>
      </c>
      <c r="F714" s="105" t="s">
        <v>556</v>
      </c>
      <c r="H714" s="105">
        <f>'Справка 6'!L25</f>
        <v>0</v>
      </c>
    </row>
    <row r="715" spans="1:8" ht="15.75">
      <c r="A715" s="105" t="str">
        <f t="shared" si="42"/>
        <v>ФС ХОЛДИНГ АД</v>
      </c>
      <c r="B715" s="105" t="str">
        <f t="shared" si="43"/>
        <v>109054783</v>
      </c>
      <c r="C715" s="581">
        <f t="shared" si="44"/>
        <v>43921</v>
      </c>
      <c r="D715" s="105" t="s">
        <v>558</v>
      </c>
      <c r="E715" s="496">
        <v>9</v>
      </c>
      <c r="F715" s="105" t="s">
        <v>542</v>
      </c>
      <c r="H715" s="105">
        <f>'Справка 6'!L26</f>
        <v>0</v>
      </c>
    </row>
    <row r="716" spans="1:8" ht="15.75">
      <c r="A716" s="105" t="str">
        <f t="shared" si="42"/>
        <v>ФС ХОЛДИНГ АД</v>
      </c>
      <c r="B716" s="105" t="str">
        <f t="shared" si="43"/>
        <v>109054783</v>
      </c>
      <c r="C716" s="581">
        <f t="shared" si="44"/>
        <v>43921</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43921</v>
      </c>
      <c r="D717" s="105" t="s">
        <v>562</v>
      </c>
      <c r="E717" s="496">
        <v>9</v>
      </c>
      <c r="F717" s="105" t="s">
        <v>561</v>
      </c>
      <c r="H717" s="105">
        <f>'Справка 6'!L29</f>
        <v>0</v>
      </c>
    </row>
    <row r="718" spans="1:8" ht="15.75">
      <c r="A718" s="105" t="str">
        <f t="shared" si="45"/>
        <v>ФС ХОЛДИНГ АД</v>
      </c>
      <c r="B718" s="105" t="str">
        <f t="shared" si="46"/>
        <v>109054783</v>
      </c>
      <c r="C718" s="581">
        <f t="shared" si="47"/>
        <v>43921</v>
      </c>
      <c r="D718" s="105" t="s">
        <v>563</v>
      </c>
      <c r="E718" s="496">
        <v>9</v>
      </c>
      <c r="F718" s="105" t="s">
        <v>108</v>
      </c>
      <c r="H718" s="105">
        <f>'Справка 6'!L30</f>
        <v>0</v>
      </c>
    </row>
    <row r="719" spans="1:8" ht="15.75">
      <c r="A719" s="105" t="str">
        <f t="shared" si="45"/>
        <v>ФС ХОЛДИНГ АД</v>
      </c>
      <c r="B719" s="105" t="str">
        <f t="shared" si="46"/>
        <v>109054783</v>
      </c>
      <c r="C719" s="581">
        <f t="shared" si="47"/>
        <v>43921</v>
      </c>
      <c r="D719" s="105" t="s">
        <v>564</v>
      </c>
      <c r="E719" s="496">
        <v>9</v>
      </c>
      <c r="F719" s="105" t="s">
        <v>110</v>
      </c>
      <c r="H719" s="105">
        <f>'Справка 6'!L31</f>
        <v>0</v>
      </c>
    </row>
    <row r="720" spans="1:8" ht="15.75">
      <c r="A720" s="105" t="str">
        <f t="shared" si="45"/>
        <v>ФС ХОЛДИНГ АД</v>
      </c>
      <c r="B720" s="105" t="str">
        <f t="shared" si="46"/>
        <v>109054783</v>
      </c>
      <c r="C720" s="581">
        <f t="shared" si="47"/>
        <v>43921</v>
      </c>
      <c r="D720" s="105" t="s">
        <v>565</v>
      </c>
      <c r="E720" s="496">
        <v>9</v>
      </c>
      <c r="F720" s="105" t="s">
        <v>113</v>
      </c>
      <c r="H720" s="105">
        <f>'Справка 6'!L32</f>
        <v>0</v>
      </c>
    </row>
    <row r="721" spans="1:8" ht="15.75">
      <c r="A721" s="105" t="str">
        <f t="shared" si="45"/>
        <v>ФС ХОЛДИНГ АД</v>
      </c>
      <c r="B721" s="105" t="str">
        <f t="shared" si="46"/>
        <v>109054783</v>
      </c>
      <c r="C721" s="581">
        <f t="shared" si="47"/>
        <v>43921</v>
      </c>
      <c r="D721" s="105" t="s">
        <v>566</v>
      </c>
      <c r="E721" s="496">
        <v>9</v>
      </c>
      <c r="F721" s="105" t="s">
        <v>115</v>
      </c>
      <c r="H721" s="105">
        <f>'Справка 6'!L33</f>
        <v>0</v>
      </c>
    </row>
    <row r="722" spans="1:8" ht="15.75">
      <c r="A722" s="105" t="str">
        <f t="shared" si="45"/>
        <v>ФС ХОЛДИНГ АД</v>
      </c>
      <c r="B722" s="105" t="str">
        <f t="shared" si="46"/>
        <v>109054783</v>
      </c>
      <c r="C722" s="581">
        <f t="shared" si="47"/>
        <v>43921</v>
      </c>
      <c r="D722" s="105" t="s">
        <v>568</v>
      </c>
      <c r="E722" s="496">
        <v>9</v>
      </c>
      <c r="F722" s="105" t="s">
        <v>567</v>
      </c>
      <c r="H722" s="105">
        <f>'Справка 6'!L34</f>
        <v>0</v>
      </c>
    </row>
    <row r="723" spans="1:8" ht="15.75">
      <c r="A723" s="105" t="str">
        <f t="shared" si="45"/>
        <v>ФС ХОЛДИНГ АД</v>
      </c>
      <c r="B723" s="105" t="str">
        <f t="shared" si="46"/>
        <v>109054783</v>
      </c>
      <c r="C723" s="581">
        <f t="shared" si="47"/>
        <v>43921</v>
      </c>
      <c r="D723" s="105" t="s">
        <v>569</v>
      </c>
      <c r="E723" s="496">
        <v>9</v>
      </c>
      <c r="F723" s="105" t="s">
        <v>121</v>
      </c>
      <c r="H723" s="105">
        <f>'Справка 6'!L35</f>
        <v>0</v>
      </c>
    </row>
    <row r="724" spans="1:8" ht="15.75">
      <c r="A724" s="105" t="str">
        <f t="shared" si="45"/>
        <v>ФС ХОЛДИНГ АД</v>
      </c>
      <c r="B724" s="105" t="str">
        <f t="shared" si="46"/>
        <v>109054783</v>
      </c>
      <c r="C724" s="581">
        <f t="shared" si="47"/>
        <v>43921</v>
      </c>
      <c r="D724" s="105" t="s">
        <v>571</v>
      </c>
      <c r="E724" s="496">
        <v>9</v>
      </c>
      <c r="F724" s="105" t="s">
        <v>570</v>
      </c>
      <c r="H724" s="105">
        <f>'Справка 6'!L36</f>
        <v>0</v>
      </c>
    </row>
    <row r="725" spans="1:8" ht="15.75">
      <c r="A725" s="105" t="str">
        <f t="shared" si="45"/>
        <v>ФС ХОЛДИНГ АД</v>
      </c>
      <c r="B725" s="105" t="str">
        <f t="shared" si="46"/>
        <v>109054783</v>
      </c>
      <c r="C725" s="581">
        <f t="shared" si="47"/>
        <v>43921</v>
      </c>
      <c r="D725" s="105" t="s">
        <v>573</v>
      </c>
      <c r="E725" s="496">
        <v>9</v>
      </c>
      <c r="F725" s="105" t="s">
        <v>572</v>
      </c>
      <c r="H725" s="105">
        <f>'Справка 6'!L37</f>
        <v>0</v>
      </c>
    </row>
    <row r="726" spans="1:8" ht="15.75">
      <c r="A726" s="105" t="str">
        <f t="shared" si="45"/>
        <v>ФС ХОЛДИНГ АД</v>
      </c>
      <c r="B726" s="105" t="str">
        <f t="shared" si="46"/>
        <v>109054783</v>
      </c>
      <c r="C726" s="581">
        <f t="shared" si="47"/>
        <v>43921</v>
      </c>
      <c r="D726" s="105" t="s">
        <v>575</v>
      </c>
      <c r="E726" s="496">
        <v>9</v>
      </c>
      <c r="F726" s="105" t="s">
        <v>574</v>
      </c>
      <c r="H726" s="105">
        <f>'Справка 6'!L38</f>
        <v>0</v>
      </c>
    </row>
    <row r="727" spans="1:8" ht="15.75">
      <c r="A727" s="105" t="str">
        <f t="shared" si="45"/>
        <v>ФС ХОЛДИНГ АД</v>
      </c>
      <c r="B727" s="105" t="str">
        <f t="shared" si="46"/>
        <v>109054783</v>
      </c>
      <c r="C727" s="581">
        <f t="shared" si="47"/>
        <v>43921</v>
      </c>
      <c r="D727" s="105" t="s">
        <v>576</v>
      </c>
      <c r="E727" s="496">
        <v>9</v>
      </c>
      <c r="F727" s="105" t="s">
        <v>542</v>
      </c>
      <c r="H727" s="105">
        <f>'Справка 6'!L39</f>
        <v>0</v>
      </c>
    </row>
    <row r="728" spans="1:8" ht="15.75">
      <c r="A728" s="105" t="str">
        <f t="shared" si="45"/>
        <v>ФС ХОЛДИНГ АД</v>
      </c>
      <c r="B728" s="105" t="str">
        <f t="shared" si="46"/>
        <v>109054783</v>
      </c>
      <c r="C728" s="581">
        <f t="shared" si="47"/>
        <v>43921</v>
      </c>
      <c r="D728" s="105" t="s">
        <v>578</v>
      </c>
      <c r="E728" s="496">
        <v>9</v>
      </c>
      <c r="F728" s="105" t="s">
        <v>827</v>
      </c>
      <c r="H728" s="105">
        <f>'Справка 6'!L40</f>
        <v>0</v>
      </c>
    </row>
    <row r="729" spans="1:8" ht="15.75">
      <c r="A729" s="105" t="str">
        <f t="shared" si="45"/>
        <v>ФС ХОЛДИНГ АД</v>
      </c>
      <c r="B729" s="105" t="str">
        <f t="shared" si="46"/>
        <v>109054783</v>
      </c>
      <c r="C729" s="581">
        <f t="shared" si="47"/>
        <v>43921</v>
      </c>
      <c r="D729" s="105" t="s">
        <v>581</v>
      </c>
      <c r="E729" s="496">
        <v>9</v>
      </c>
      <c r="F729" s="105" t="s">
        <v>580</v>
      </c>
      <c r="H729" s="105">
        <f>'Справка 6'!L41</f>
        <v>0</v>
      </c>
    </row>
    <row r="730" spans="1:8" ht="15.75">
      <c r="A730" s="105" t="str">
        <f t="shared" si="45"/>
        <v>ФС ХОЛДИНГ АД</v>
      </c>
      <c r="B730" s="105" t="str">
        <f t="shared" si="46"/>
        <v>109054783</v>
      </c>
      <c r="C730" s="581">
        <f t="shared" si="47"/>
        <v>43921</v>
      </c>
      <c r="D730" s="105" t="s">
        <v>583</v>
      </c>
      <c r="E730" s="496">
        <v>9</v>
      </c>
      <c r="F730" s="105" t="s">
        <v>582</v>
      </c>
      <c r="H730" s="105">
        <f>'Справка 6'!L42</f>
        <v>0</v>
      </c>
    </row>
    <row r="731" spans="1:8" ht="15.75">
      <c r="A731" s="105" t="str">
        <f t="shared" si="45"/>
        <v>ФС ХОЛДИНГ АД</v>
      </c>
      <c r="B731" s="105" t="str">
        <f t="shared" si="46"/>
        <v>109054783</v>
      </c>
      <c r="C731" s="581">
        <f t="shared" si="47"/>
        <v>43921</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43921</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43921</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43921</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43921</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43921</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43921</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43921</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43921</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43921</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43921</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43921</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43921</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43921</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43921</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43921</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43921</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43921</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43921</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43921</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43921</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43921</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43921</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43921</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43921</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43921</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43921</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43921</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43921</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43921</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43921</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43921</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43921</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43921</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43921</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43921</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43921</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43921</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43921</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43921</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43921</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43921</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43921</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43921</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43921</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43921</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43921</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43921</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43921</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43921</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43921</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43921</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43921</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43921</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43921</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43921</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43921</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43921</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43921</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43921</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43921</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43921</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43921</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43921</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43921</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43921</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43921</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43921</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43921</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43921</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43921</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43921</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43921</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43921</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43921</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43921</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43921</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43921</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43921</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43921</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43921</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43921</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43921</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43921</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43921</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43921</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43921</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43921</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43921</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43921</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43921</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43921</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43921</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43921</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43921</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43921</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43921</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43921</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43921</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43921</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43921</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43921</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43921</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43921</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43921</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43921</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43921</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43921</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43921</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43921</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43921</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43921</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43921</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43921</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43921</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43921</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43921</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43921</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43921</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43921</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43921</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43921</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43921</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43921</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43921</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43921</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43921</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43921</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43921</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43921</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43921</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43921</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43921</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43921</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43921</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43921</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43921</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43921</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43921</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43921</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43921</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43921</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43921</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43921</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43921</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43921</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43921</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43921</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43921</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43921</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43921</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43921</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43921</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43921</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43921</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43921</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43921</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43921</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43921</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43921</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43921</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43921</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43921</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43921</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43921</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43921</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43921</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43921</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43921</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43921</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43921</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43921</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43921</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43921</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43921</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43921</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43921</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43921</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43921</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43921</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43921</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43921</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43921</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43921</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43921</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43921</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43921</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43921</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43921</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43921</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43921</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43921</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43921</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43921</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43921</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43921</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43921</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43921</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43921</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43921</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43921</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43921</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43921</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43921</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43921</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43921</v>
      </c>
      <c r="D937" s="105" t="s">
        <v>644</v>
      </c>
      <c r="E937" s="496">
        <v>1</v>
      </c>
      <c r="F937" s="105" t="s">
        <v>643</v>
      </c>
      <c r="G937" s="105" t="s">
        <v>865</v>
      </c>
      <c r="H937" s="498">
        <f>'Справка 7'!C40</f>
        <v>1</v>
      </c>
    </row>
    <row r="938" spans="1:8" ht="15.75">
      <c r="A938" s="105" t="str">
        <f t="shared" si="54"/>
        <v>ФС ХОЛДИНГ АД</v>
      </c>
      <c r="B938" s="105" t="str">
        <f t="shared" si="55"/>
        <v>109054783</v>
      </c>
      <c r="C938" s="581">
        <f t="shared" si="56"/>
        <v>43921</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43921</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43921</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43921</v>
      </c>
      <c r="D941" s="105" t="s">
        <v>652</v>
      </c>
      <c r="E941" s="496">
        <v>1</v>
      </c>
      <c r="F941" s="105" t="s">
        <v>621</v>
      </c>
      <c r="G941" s="105" t="s">
        <v>865</v>
      </c>
      <c r="H941" s="498">
        <f>'Справка 7'!C44</f>
        <v>1</v>
      </c>
    </row>
    <row r="942" spans="1:8" ht="15.75">
      <c r="A942" s="105" t="str">
        <f t="shared" si="54"/>
        <v>ФС ХОЛДИНГ АД</v>
      </c>
      <c r="B942" s="105" t="str">
        <f t="shared" si="55"/>
        <v>109054783</v>
      </c>
      <c r="C942" s="581">
        <f t="shared" si="56"/>
        <v>43921</v>
      </c>
      <c r="D942" s="105" t="s">
        <v>654</v>
      </c>
      <c r="E942" s="496">
        <v>1</v>
      </c>
      <c r="F942" s="105" t="s">
        <v>614</v>
      </c>
      <c r="G942" s="105" t="s">
        <v>865</v>
      </c>
      <c r="H942" s="498">
        <f>'Справка 7'!C45</f>
        <v>1</v>
      </c>
    </row>
    <row r="943" spans="1:8" ht="15.75">
      <c r="A943" s="105" t="str">
        <f t="shared" si="54"/>
        <v>ФС ХОЛДИНГ АД</v>
      </c>
      <c r="B943" s="105" t="str">
        <f t="shared" si="55"/>
        <v>109054783</v>
      </c>
      <c r="C943" s="581">
        <f t="shared" si="56"/>
        <v>43921</v>
      </c>
      <c r="D943" s="105" t="s">
        <v>656</v>
      </c>
      <c r="E943" s="496">
        <v>1</v>
      </c>
      <c r="F943" s="105" t="s">
        <v>655</v>
      </c>
      <c r="G943" s="105" t="s">
        <v>865</v>
      </c>
      <c r="H943" s="498">
        <f>'Справка 7'!C46</f>
        <v>1</v>
      </c>
    </row>
    <row r="944" spans="1:8" ht="15.75">
      <c r="A944" s="105" t="str">
        <f t="shared" si="54"/>
        <v>ФС ХОЛДИНГ АД</v>
      </c>
      <c r="B944" s="105" t="str">
        <f t="shared" si="55"/>
        <v>109054783</v>
      </c>
      <c r="C944" s="581">
        <f t="shared" si="56"/>
        <v>43921</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43921</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43921</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43921</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43921</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43921</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43921</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43921</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43921</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43921</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43921</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43921</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43921</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43921</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43921</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43921</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43921</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43921</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43921</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43921</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43921</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43921</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43921</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43921</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43921</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43921</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43921</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43921</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43921</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43921</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43921</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43921</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43921</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43921</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43921</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43921</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43921</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43921</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43921</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43921</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43921</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43921</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43921</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43921</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43921</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43921</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43921</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43921</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43921</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43921</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43921</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43921</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43921</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43921</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43921</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43921</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43921</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43921</v>
      </c>
      <c r="D1001" s="105" t="s">
        <v>644</v>
      </c>
      <c r="E1001" s="496">
        <v>3</v>
      </c>
      <c r="F1001" s="105" t="s">
        <v>643</v>
      </c>
      <c r="G1001" s="105" t="s">
        <v>865</v>
      </c>
      <c r="H1001" s="498">
        <f>'Справка 7'!E40</f>
        <v>1</v>
      </c>
    </row>
    <row r="1002" spans="1:8" ht="15.75">
      <c r="A1002" s="105" t="str">
        <f t="shared" si="57"/>
        <v>ФС ХОЛДИНГ АД</v>
      </c>
      <c r="B1002" s="105" t="str">
        <f t="shared" si="58"/>
        <v>109054783</v>
      </c>
      <c r="C1002" s="581">
        <f t="shared" si="59"/>
        <v>43921</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43921</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43921</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43921</v>
      </c>
      <c r="D1005" s="105" t="s">
        <v>652</v>
      </c>
      <c r="E1005" s="496">
        <v>3</v>
      </c>
      <c r="F1005" s="105" t="s">
        <v>621</v>
      </c>
      <c r="G1005" s="105" t="s">
        <v>865</v>
      </c>
      <c r="H1005" s="498">
        <f>'Справка 7'!E44</f>
        <v>1</v>
      </c>
    </row>
    <row r="1006" spans="1:8" ht="15.75">
      <c r="A1006" s="105" t="str">
        <f t="shared" si="57"/>
        <v>ФС ХОЛДИНГ АД</v>
      </c>
      <c r="B1006" s="105" t="str">
        <f t="shared" si="58"/>
        <v>109054783</v>
      </c>
      <c r="C1006" s="581">
        <f t="shared" si="59"/>
        <v>43921</v>
      </c>
      <c r="D1006" s="105" t="s">
        <v>654</v>
      </c>
      <c r="E1006" s="496">
        <v>3</v>
      </c>
      <c r="F1006" s="105" t="s">
        <v>614</v>
      </c>
      <c r="G1006" s="105" t="s">
        <v>865</v>
      </c>
      <c r="H1006" s="498">
        <f>'Справка 7'!E45</f>
        <v>1</v>
      </c>
    </row>
    <row r="1007" spans="1:8" ht="15.75">
      <c r="A1007" s="105" t="str">
        <f t="shared" si="57"/>
        <v>ФС ХОЛДИНГ АД</v>
      </c>
      <c r="B1007" s="105" t="str">
        <f t="shared" si="58"/>
        <v>109054783</v>
      </c>
      <c r="C1007" s="581">
        <f t="shared" si="59"/>
        <v>43921</v>
      </c>
      <c r="D1007" s="105" t="s">
        <v>656</v>
      </c>
      <c r="E1007" s="496">
        <v>3</v>
      </c>
      <c r="F1007" s="105" t="s">
        <v>655</v>
      </c>
      <c r="G1007" s="105" t="s">
        <v>865</v>
      </c>
      <c r="H1007" s="498">
        <f>'Справка 7'!E46</f>
        <v>1</v>
      </c>
    </row>
    <row r="1008" spans="1:8" ht="15.75">
      <c r="A1008" s="105" t="str">
        <f t="shared" si="57"/>
        <v>ФС ХОЛДИНГ АД</v>
      </c>
      <c r="B1008" s="105" t="str">
        <f t="shared" si="58"/>
        <v>109054783</v>
      </c>
      <c r="C1008" s="581">
        <f t="shared" si="59"/>
        <v>43921</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43921</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43921</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43921</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43921</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43921</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43921</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43921</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43921</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43921</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43921</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43921</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43921</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43921</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43921</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43921</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43921</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43921</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43921</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43921</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43921</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43921</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43921</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43921</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43921</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43921</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43921</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43921</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43921</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43921</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43921</v>
      </c>
      <c r="D1038" s="105" t="s">
        <v>718</v>
      </c>
      <c r="E1038" s="496">
        <v>1</v>
      </c>
      <c r="F1038" s="105" t="s">
        <v>717</v>
      </c>
      <c r="G1038" s="500" t="s">
        <v>874</v>
      </c>
      <c r="H1038" s="105">
        <f>'Справка 7'!C87</f>
        <v>111</v>
      </c>
    </row>
    <row r="1039" spans="1:8" ht="15.75">
      <c r="A1039" s="105" t="str">
        <f t="shared" si="57"/>
        <v>ФС ХОЛДИНГ АД</v>
      </c>
      <c r="B1039" s="105" t="str">
        <f t="shared" si="58"/>
        <v>109054783</v>
      </c>
      <c r="C1039" s="581">
        <f t="shared" si="59"/>
        <v>43921</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43921</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43921</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43921</v>
      </c>
      <c r="D1042" s="105" t="s">
        <v>726</v>
      </c>
      <c r="E1042" s="496">
        <v>1</v>
      </c>
      <c r="F1042" s="105" t="s">
        <v>725</v>
      </c>
      <c r="G1042" s="500" t="s">
        <v>874</v>
      </c>
      <c r="H1042" s="105">
        <f>'Справка 7'!C91</f>
        <v>16</v>
      </c>
    </row>
    <row r="1043" spans="1:8" ht="15.75">
      <c r="A1043" s="105" t="str">
        <f t="shared" si="60"/>
        <v>ФС ХОЛДИНГ АД</v>
      </c>
      <c r="B1043" s="105" t="str">
        <f t="shared" si="61"/>
        <v>109054783</v>
      </c>
      <c r="C1043" s="581">
        <f t="shared" si="62"/>
        <v>43921</v>
      </c>
      <c r="D1043" s="105" t="s">
        <v>728</v>
      </c>
      <c r="E1043" s="496">
        <v>1</v>
      </c>
      <c r="F1043" s="105" t="s">
        <v>727</v>
      </c>
      <c r="G1043" s="500" t="s">
        <v>874</v>
      </c>
      <c r="H1043" s="105">
        <f>'Справка 7'!C92</f>
        <v>24</v>
      </c>
    </row>
    <row r="1044" spans="1:8" ht="15.75">
      <c r="A1044" s="105" t="str">
        <f t="shared" si="60"/>
        <v>ФС ХОЛДИНГ АД</v>
      </c>
      <c r="B1044" s="105" t="str">
        <f t="shared" si="61"/>
        <v>109054783</v>
      </c>
      <c r="C1044" s="581">
        <f t="shared" si="62"/>
        <v>43921</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43921</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43921</v>
      </c>
      <c r="D1046" s="105" t="s">
        <v>732</v>
      </c>
      <c r="E1046" s="496">
        <v>1</v>
      </c>
      <c r="F1046" s="105" t="s">
        <v>641</v>
      </c>
      <c r="G1046" s="500" t="s">
        <v>874</v>
      </c>
      <c r="H1046" s="105">
        <f>'Справка 7'!C95</f>
        <v>20</v>
      </c>
    </row>
    <row r="1047" spans="1:8" ht="15.75">
      <c r="A1047" s="105" t="str">
        <f t="shared" si="60"/>
        <v>ФС ХОЛДИНГ АД</v>
      </c>
      <c r="B1047" s="105" t="str">
        <f t="shared" si="61"/>
        <v>109054783</v>
      </c>
      <c r="C1047" s="581">
        <f t="shared" si="62"/>
        <v>43921</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43921</v>
      </c>
      <c r="D1048" s="105" t="s">
        <v>736</v>
      </c>
      <c r="E1048" s="496">
        <v>1</v>
      </c>
      <c r="F1048" s="105" t="s">
        <v>735</v>
      </c>
      <c r="G1048" s="500" t="s">
        <v>874</v>
      </c>
      <c r="H1048" s="105">
        <f>'Справка 7'!C97</f>
        <v>5</v>
      </c>
    </row>
    <row r="1049" spans="1:8" ht="15.75">
      <c r="A1049" s="105" t="str">
        <f t="shared" si="60"/>
        <v>ФС ХОЛДИНГ АД</v>
      </c>
      <c r="B1049" s="105" t="str">
        <f t="shared" si="61"/>
        <v>109054783</v>
      </c>
      <c r="C1049" s="581">
        <f t="shared" si="62"/>
        <v>43921</v>
      </c>
      <c r="D1049" s="105" t="s">
        <v>738</v>
      </c>
      <c r="E1049" s="496">
        <v>1</v>
      </c>
      <c r="F1049" s="105" t="s">
        <v>691</v>
      </c>
      <c r="G1049" s="500" t="s">
        <v>874</v>
      </c>
      <c r="H1049" s="105">
        <f>'Справка 7'!C98</f>
        <v>116</v>
      </c>
    </row>
    <row r="1050" spans="1:8" ht="15.75">
      <c r="A1050" s="105" t="str">
        <f t="shared" si="60"/>
        <v>ФС ХОЛДИНГ АД</v>
      </c>
      <c r="B1050" s="105" t="str">
        <f t="shared" si="61"/>
        <v>109054783</v>
      </c>
      <c r="C1050" s="581">
        <f t="shared" si="62"/>
        <v>43921</v>
      </c>
      <c r="D1050" s="105" t="s">
        <v>740</v>
      </c>
      <c r="E1050" s="496">
        <v>1</v>
      </c>
      <c r="F1050" s="105" t="s">
        <v>739</v>
      </c>
      <c r="G1050" s="500" t="s">
        <v>874</v>
      </c>
      <c r="H1050" s="105">
        <f>'Справка 7'!C99</f>
        <v>116</v>
      </c>
    </row>
    <row r="1051" spans="1:8" ht="15.75">
      <c r="A1051" s="105" t="str">
        <f t="shared" si="60"/>
        <v>ФС ХОЛДИНГ АД</v>
      </c>
      <c r="B1051" s="105" t="str">
        <f t="shared" si="61"/>
        <v>109054783</v>
      </c>
      <c r="C1051" s="581">
        <f t="shared" si="62"/>
        <v>43921</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43921</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43921</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43921</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43921</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43921</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43921</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43921</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43921</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43921</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43921</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43921</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43921</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43921</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43921</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43921</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43921</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43921</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43921</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43921</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43921</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43921</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43921</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43921</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43921</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43921</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43921</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43921</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43921</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43921</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43921</v>
      </c>
      <c r="D1081" s="105" t="s">
        <v>718</v>
      </c>
      <c r="E1081" s="496">
        <v>2</v>
      </c>
      <c r="F1081" s="105" t="s">
        <v>717</v>
      </c>
      <c r="G1081" s="500" t="s">
        <v>874</v>
      </c>
      <c r="H1081" s="105">
        <f>'Справка 7'!D87</f>
        <v>111</v>
      </c>
    </row>
    <row r="1082" spans="1:8" ht="15.75">
      <c r="A1082" s="105" t="str">
        <f t="shared" si="60"/>
        <v>ФС ХОЛДИНГ АД</v>
      </c>
      <c r="B1082" s="105" t="str">
        <f t="shared" si="61"/>
        <v>109054783</v>
      </c>
      <c r="C1082" s="581">
        <f t="shared" si="62"/>
        <v>43921</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43921</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43921</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43921</v>
      </c>
      <c r="D1085" s="105" t="s">
        <v>726</v>
      </c>
      <c r="E1085" s="496">
        <v>2</v>
      </c>
      <c r="F1085" s="105" t="s">
        <v>725</v>
      </c>
      <c r="G1085" s="500" t="s">
        <v>874</v>
      </c>
      <c r="H1085" s="105">
        <f>'Справка 7'!D91</f>
        <v>16</v>
      </c>
    </row>
    <row r="1086" spans="1:8" ht="15.75">
      <c r="A1086" s="105" t="str">
        <f t="shared" si="60"/>
        <v>ФС ХОЛДИНГ АД</v>
      </c>
      <c r="B1086" s="105" t="str">
        <f t="shared" si="61"/>
        <v>109054783</v>
      </c>
      <c r="C1086" s="581">
        <f t="shared" si="62"/>
        <v>43921</v>
      </c>
      <c r="D1086" s="105" t="s">
        <v>728</v>
      </c>
      <c r="E1086" s="496">
        <v>2</v>
      </c>
      <c r="F1086" s="105" t="s">
        <v>727</v>
      </c>
      <c r="G1086" s="500" t="s">
        <v>874</v>
      </c>
      <c r="H1086" s="105">
        <f>'Справка 7'!D92</f>
        <v>24</v>
      </c>
    </row>
    <row r="1087" spans="1:8" ht="15.75">
      <c r="A1087" s="105" t="str">
        <f t="shared" si="60"/>
        <v>ФС ХОЛДИНГ АД</v>
      </c>
      <c r="B1087" s="105" t="str">
        <f t="shared" si="61"/>
        <v>109054783</v>
      </c>
      <c r="C1087" s="581">
        <f t="shared" si="62"/>
        <v>43921</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43921</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43921</v>
      </c>
      <c r="D1089" s="105" t="s">
        <v>732</v>
      </c>
      <c r="E1089" s="496">
        <v>2</v>
      </c>
      <c r="F1089" s="105" t="s">
        <v>641</v>
      </c>
      <c r="G1089" s="500" t="s">
        <v>874</v>
      </c>
      <c r="H1089" s="105">
        <f>'Справка 7'!D95</f>
        <v>20</v>
      </c>
    </row>
    <row r="1090" spans="1:8" ht="15.75">
      <c r="A1090" s="105" t="str">
        <f t="shared" si="60"/>
        <v>ФС ХОЛДИНГ АД</v>
      </c>
      <c r="B1090" s="105" t="str">
        <f t="shared" si="61"/>
        <v>109054783</v>
      </c>
      <c r="C1090" s="581">
        <f t="shared" si="62"/>
        <v>43921</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43921</v>
      </c>
      <c r="D1091" s="105" t="s">
        <v>736</v>
      </c>
      <c r="E1091" s="496">
        <v>2</v>
      </c>
      <c r="F1091" s="105" t="s">
        <v>735</v>
      </c>
      <c r="G1091" s="500" t="s">
        <v>874</v>
      </c>
      <c r="H1091" s="105">
        <f>'Справка 7'!D97</f>
        <v>5</v>
      </c>
    </row>
    <row r="1092" spans="1:8" ht="15.75">
      <c r="A1092" s="105" t="str">
        <f t="shared" si="60"/>
        <v>ФС ХОЛДИНГ АД</v>
      </c>
      <c r="B1092" s="105" t="str">
        <f t="shared" si="61"/>
        <v>109054783</v>
      </c>
      <c r="C1092" s="581">
        <f t="shared" si="62"/>
        <v>43921</v>
      </c>
      <c r="D1092" s="105" t="s">
        <v>738</v>
      </c>
      <c r="E1092" s="496">
        <v>2</v>
      </c>
      <c r="F1092" s="105" t="s">
        <v>691</v>
      </c>
      <c r="G1092" s="500" t="s">
        <v>874</v>
      </c>
      <c r="H1092" s="105">
        <f>'Справка 7'!D98</f>
        <v>116</v>
      </c>
    </row>
    <row r="1093" spans="1:8" ht="15.75">
      <c r="A1093" s="105" t="str">
        <f t="shared" si="60"/>
        <v>ФС ХОЛДИНГ АД</v>
      </c>
      <c r="B1093" s="105" t="str">
        <f t="shared" si="61"/>
        <v>109054783</v>
      </c>
      <c r="C1093" s="581">
        <f t="shared" si="62"/>
        <v>43921</v>
      </c>
      <c r="D1093" s="105" t="s">
        <v>740</v>
      </c>
      <c r="E1093" s="496">
        <v>2</v>
      </c>
      <c r="F1093" s="105" t="s">
        <v>739</v>
      </c>
      <c r="G1093" s="500" t="s">
        <v>874</v>
      </c>
      <c r="H1093" s="105">
        <f>'Справка 7'!D99</f>
        <v>116</v>
      </c>
    </row>
    <row r="1094" spans="1:8" ht="15.75">
      <c r="A1094" s="105" t="str">
        <f t="shared" si="60"/>
        <v>ФС ХОЛДИНГ АД</v>
      </c>
      <c r="B1094" s="105" t="str">
        <f t="shared" si="61"/>
        <v>109054783</v>
      </c>
      <c r="C1094" s="581">
        <f t="shared" si="62"/>
        <v>43921</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43921</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43921</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43921</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43921</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43921</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43921</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43921</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43921</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43921</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43921</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43921</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43921</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43921</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43921</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43921</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43921</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43921</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43921</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43921</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43921</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43921</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43921</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43921</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43921</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43921</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43921</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43921</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43921</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43921</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43921</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43921</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43921</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43921</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43921</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43921</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43921</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43921</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43921</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43921</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43921</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43921</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43921</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43921</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43921</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43921</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43921</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43921</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43921</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43921</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43921</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43921</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43921</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43921</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43921</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43921</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43921</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43921</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43921</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43921</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43921</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43921</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43921</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43921</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43921</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43921</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43921</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43921</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43921</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43921</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43921</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43921</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43921</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43921</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43921</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43921</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43921</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43921</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43921</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43921</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43921</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43921</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43921</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43921</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43921</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43921</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43921</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43921</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43921</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43921</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43921</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43921</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43921</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43921</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43921</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43921</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43921</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43921</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43921</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43921</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43921</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43921</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43921</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43921</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43921</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43921</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43921</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43921</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43921</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43921</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43921</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43921</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43921</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43921</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43921</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43921</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43921</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43921</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43921</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43921</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43921</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43921</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43921</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43921</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43921</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43921</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43921</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43921</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43921</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43921</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43921</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43921</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43921</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43921</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43921</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43921</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43921</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43921</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43921</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43921</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43921</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43921</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43921</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43921</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43921</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43921</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43921</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43921</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43921</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43921</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43921</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43921</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43921</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43921</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43921</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43921</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43921</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43921</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43921</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43921</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43921</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43921</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43921</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43921</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43921</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43921</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43921</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43921</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43921</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43921</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43921</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43921</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43921</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43921</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43921</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43921</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43921</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43921</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43921</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43921</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43921</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43921</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43921</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43921</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43921</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43921</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43921</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43921</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43921</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43921</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43921</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43921</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43921</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43921</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43921</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43921</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43921</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43921</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43921</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43921</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43921</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43921</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43921</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43921</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43921</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43921</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43921</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43921</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43921</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43921</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43921</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43921</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43921</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43921</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43921</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43921</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43921</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43921</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43921</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43921</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43921</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43921</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43921</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43921</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43921</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43921</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43921</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43921</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43921</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43921</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43921</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43921</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43921</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43921</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43921</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43921</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43921</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43921</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43921</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43921</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B40">
      <selection activeCell="L40" sqref="L40"/>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31.03.2020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1</v>
      </c>
      <c r="D12" s="196">
        <v>1</v>
      </c>
      <c r="E12" s="89" t="s">
        <v>25</v>
      </c>
      <c r="F12" s="93" t="s">
        <v>26</v>
      </c>
      <c r="G12" s="197">
        <v>373</v>
      </c>
      <c r="H12" s="196">
        <v>373</v>
      </c>
    </row>
    <row r="13" spans="1:8" ht="15.75">
      <c r="A13" s="89" t="s">
        <v>27</v>
      </c>
      <c r="B13" s="91" t="s">
        <v>28</v>
      </c>
      <c r="C13" s="197"/>
      <c r="D13" s="196"/>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-472</v>
      </c>
      <c r="H28" s="596">
        <f>SUM(H29:H31)</f>
        <v>-470</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-472</v>
      </c>
      <c r="H30" s="196">
        <v>-470</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v>0</v>
      </c>
      <c r="H33" s="196">
        <v>-2</v>
      </c>
    </row>
    <row r="34" spans="1:8" ht="15.75">
      <c r="A34" s="100" t="s">
        <v>103</v>
      </c>
      <c r="B34" s="94"/>
      <c r="C34" s="595"/>
      <c r="D34" s="596"/>
      <c r="E34" s="484" t="s">
        <v>104</v>
      </c>
      <c r="F34" s="95" t="s">
        <v>105</v>
      </c>
      <c r="G34" s="597">
        <f>G28+G32+G33</f>
        <v>-472</v>
      </c>
      <c r="H34" s="598">
        <f>H28+H32+H33</f>
        <v>-472</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-82</v>
      </c>
      <c r="H37" s="600">
        <f>H26+H18+H34</f>
        <v>-82</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111</v>
      </c>
      <c r="H61" s="596">
        <f>SUM(H62:H68)</f>
        <v>111</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16</v>
      </c>
      <c r="H66" s="196">
        <v>16</v>
      </c>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24</v>
      </c>
      <c r="H68" s="196">
        <v>24</v>
      </c>
    </row>
    <row r="69" spans="1:8" ht="15.75">
      <c r="A69" s="89" t="s">
        <v>210</v>
      </c>
      <c r="B69" s="91" t="s">
        <v>211</v>
      </c>
      <c r="C69" s="197"/>
      <c r="D69" s="196">
        <v>0</v>
      </c>
      <c r="E69" s="201" t="s">
        <v>79</v>
      </c>
      <c r="F69" s="93" t="s">
        <v>216</v>
      </c>
      <c r="G69" s="197">
        <v>5</v>
      </c>
      <c r="H69" s="196">
        <v>5</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116</v>
      </c>
      <c r="H71" s="598">
        <f>H59+H60+H61+H69+H70</f>
        <v>116</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0</v>
      </c>
      <c r="D75" s="196"/>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116</v>
      </c>
      <c r="H79" s="600">
        <f>H71+H73+H75+H77</f>
        <v>116</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1</v>
      </c>
      <c r="D84" s="196">
        <v>1</v>
      </c>
      <c r="E84" s="207"/>
      <c r="F84" s="103"/>
      <c r="G84" s="622"/>
      <c r="H84" s="623"/>
    </row>
    <row r="85" spans="1:8" ht="15.75">
      <c r="A85" s="482" t="s">
        <v>249</v>
      </c>
      <c r="B85" s="96" t="s">
        <v>250</v>
      </c>
      <c r="C85" s="597">
        <f>C84+C83+C79</f>
        <v>1</v>
      </c>
      <c r="D85" s="598">
        <f>D84+D83+D79</f>
        <v>1</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11</v>
      </c>
      <c r="D88" s="196">
        <v>11</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11</v>
      </c>
      <c r="D92" s="598">
        <f>SUM(D88:D91)</f>
        <v>11</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12</v>
      </c>
      <c r="D94" s="602">
        <f>D65+D76+D85+D92+D93</f>
        <v>12</v>
      </c>
      <c r="E94" s="227"/>
      <c r="F94" s="228"/>
      <c r="G94" s="624"/>
      <c r="H94" s="625"/>
      <c r="M94" s="98"/>
    </row>
    <row r="95" spans="1:8" ht="32.25" thickBot="1">
      <c r="A95" s="487" t="s">
        <v>265</v>
      </c>
      <c r="B95" s="488" t="s">
        <v>266</v>
      </c>
      <c r="C95" s="603">
        <f>C94+C56</f>
        <v>34</v>
      </c>
      <c r="D95" s="604">
        <f>D94+D56</f>
        <v>34</v>
      </c>
      <c r="E95" s="229" t="s">
        <v>942</v>
      </c>
      <c r="F95" s="489" t="s">
        <v>268</v>
      </c>
      <c r="G95" s="603">
        <f>G37+G40+G56+G79</f>
        <v>34</v>
      </c>
      <c r="H95" s="604">
        <f>H37+H40+H56+H79</f>
        <v>34</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43844</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41">
      <selection activeCell="D22" sqref="D22"/>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31.03.2020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0</v>
      </c>
      <c r="D13" s="317">
        <v>0</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c r="H15" s="317"/>
    </row>
    <row r="16" spans="1:8" ht="15.75">
      <c r="A16" s="194" t="s">
        <v>290</v>
      </c>
      <c r="B16" s="190" t="s">
        <v>291</v>
      </c>
      <c r="C16" s="316">
        <v>0</v>
      </c>
      <c r="D16" s="317">
        <v>0</v>
      </c>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0</v>
      </c>
      <c r="D22" s="629">
        <f>SUM(D12:D18)+D19</f>
        <v>0</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0</v>
      </c>
      <c r="D31" s="635">
        <f>D29+D22</f>
        <v>0</v>
      </c>
      <c r="E31" s="251" t="s">
        <v>824</v>
      </c>
      <c r="F31" s="266" t="s">
        <v>331</v>
      </c>
      <c r="G31" s="253">
        <f>G16+G18+G27</f>
        <v>0</v>
      </c>
      <c r="H31" s="254">
        <f>H16+H18+H27</f>
        <v>0</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0</v>
      </c>
      <c r="H33" s="629">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0</v>
      </c>
      <c r="D36" s="637">
        <f>D31-D34+D35</f>
        <v>0</v>
      </c>
      <c r="E36" s="262" t="s">
        <v>346</v>
      </c>
      <c r="F36" s="256" t="s">
        <v>347</v>
      </c>
      <c r="G36" s="267">
        <f>G35-G34+G31</f>
        <v>0</v>
      </c>
      <c r="H36" s="268">
        <f>H35-H34+H31</f>
        <v>0</v>
      </c>
    </row>
    <row r="37" spans="1:8" ht="15.75">
      <c r="A37" s="261" t="s">
        <v>348</v>
      </c>
      <c r="B37" s="231" t="s">
        <v>349</v>
      </c>
      <c r="C37" s="634">
        <f>IF((G36-C36)&gt;0,G36-C36,0)</f>
        <v>0</v>
      </c>
      <c r="D37" s="635">
        <f>IF((H36-D36)&gt;0,H36-D36,0)</f>
        <v>0</v>
      </c>
      <c r="E37" s="261" t="s">
        <v>350</v>
      </c>
      <c r="F37" s="266" t="s">
        <v>351</v>
      </c>
      <c r="G37" s="253">
        <f>IF((C36-G36)&gt;0,C36-G36,0)</f>
        <v>0</v>
      </c>
      <c r="H37" s="254">
        <f>IF((D36-H36)&gt;0,D36-H36,0)</f>
        <v>0</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0</v>
      </c>
      <c r="H42" s="244">
        <f>IF(H37&gt;0,IF(D38+H37&lt;0,0,D38+H37),IF(D37-D38&lt;0,D38-D37,0))</f>
        <v>0</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0</v>
      </c>
      <c r="H44" s="268">
        <f>IF(D42=0,IF(H42-H43&gt;0,H42-H43+D43,0),IF(D42-D43&lt;0,D43-D42+H43,0))</f>
        <v>0</v>
      </c>
    </row>
    <row r="45" spans="1:8" ht="16.5" thickBot="1">
      <c r="A45" s="270" t="s">
        <v>371</v>
      </c>
      <c r="B45" s="271" t="s">
        <v>372</v>
      </c>
      <c r="C45" s="630">
        <f>C36+C38+C42</f>
        <v>0</v>
      </c>
      <c r="D45" s="631">
        <f>D36+D38+D42</f>
        <v>0</v>
      </c>
      <c r="E45" s="270" t="s">
        <v>373</v>
      </c>
      <c r="F45" s="272" t="s">
        <v>374</v>
      </c>
      <c r="G45" s="630">
        <f>G42+G36</f>
        <v>0</v>
      </c>
      <c r="H45" s="631">
        <f>H42+H36</f>
        <v>0</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43844</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6:E56"/>
    <mergeCell ref="B57:E57"/>
    <mergeCell ref="B58:E58"/>
    <mergeCell ref="B59:E59"/>
    <mergeCell ref="B60:E60"/>
    <mergeCell ref="B61:E61"/>
    <mergeCell ref="A47:E47"/>
    <mergeCell ref="B50:H50"/>
    <mergeCell ref="B52:H52"/>
    <mergeCell ref="B54:H54"/>
    <mergeCell ref="B55:E5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39">
      <selection activeCell="E51" sqref="E51"/>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31.03.2020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0</v>
      </c>
      <c r="D12" s="196">
        <v>0</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0</v>
      </c>
      <c r="D20" s="196">
        <v>-2</v>
      </c>
      <c r="E20" s="179"/>
      <c r="F20" s="179"/>
      <c r="G20" s="180"/>
      <c r="H20" s="180"/>
      <c r="I20" s="180"/>
      <c r="J20" s="180"/>
      <c r="K20" s="180"/>
      <c r="L20" s="180"/>
      <c r="M20" s="180"/>
    </row>
    <row r="21" spans="1:13" ht="16.5" thickBot="1">
      <c r="A21" s="292" t="s">
        <v>398</v>
      </c>
      <c r="B21" s="293" t="s">
        <v>399</v>
      </c>
      <c r="C21" s="658">
        <f>SUM(C11:C20)</f>
        <v>0</v>
      </c>
      <c r="D21" s="659">
        <f>SUM(D11:D20)</f>
        <v>-2</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0</v>
      </c>
      <c r="D44" s="307">
        <f>D43+D33+D21</f>
        <v>-2</v>
      </c>
      <c r="E44" s="177"/>
      <c r="F44" s="177"/>
      <c r="G44" s="180"/>
      <c r="H44" s="180"/>
    </row>
    <row r="45" spans="1:8" ht="16.5" thickBot="1">
      <c r="A45" s="301" t="s">
        <v>443</v>
      </c>
      <c r="B45" s="302" t="s">
        <v>444</v>
      </c>
      <c r="C45" s="308">
        <v>11</v>
      </c>
      <c r="D45" s="309">
        <v>13</v>
      </c>
      <c r="E45" s="177"/>
      <c r="F45" s="177"/>
      <c r="G45" s="180"/>
      <c r="H45" s="180"/>
    </row>
    <row r="46" spans="1:8" ht="16.5" thickBot="1">
      <c r="A46" s="304" t="s">
        <v>445</v>
      </c>
      <c r="B46" s="305" t="s">
        <v>446</v>
      </c>
      <c r="C46" s="310">
        <f>C45+C44</f>
        <v>11</v>
      </c>
      <c r="D46" s="311">
        <f>D45+D44</f>
        <v>11</v>
      </c>
      <c r="E46" s="177"/>
      <c r="F46" s="177"/>
      <c r="G46" s="180"/>
      <c r="H46" s="180"/>
    </row>
    <row r="47" spans="1:8" ht="15.75">
      <c r="A47" s="303" t="s">
        <v>447</v>
      </c>
      <c r="B47" s="312" t="s">
        <v>448</v>
      </c>
      <c r="C47" s="297">
        <v>11</v>
      </c>
      <c r="D47" s="298">
        <v>11</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43844</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29">
      <selection activeCell="L30" sqref="L30"/>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31.03.2020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0</v>
      </c>
      <c r="J13" s="584">
        <f>'1-Баланс'!H30+'1-Баланс'!H33</f>
        <v>-472</v>
      </c>
      <c r="K13" s="585"/>
      <c r="L13" s="584">
        <f>SUM(C13:K13)</f>
        <v>-82</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0</v>
      </c>
      <c r="J17" s="653">
        <f t="shared" si="2"/>
        <v>-472</v>
      </c>
      <c r="K17" s="653">
        <f t="shared" si="2"/>
        <v>0</v>
      </c>
      <c r="L17" s="584">
        <f t="shared" si="1"/>
        <v>-82</v>
      </c>
      <c r="M17" s="654">
        <f t="shared" si="2"/>
        <v>0</v>
      </c>
      <c r="N17" s="169"/>
    </row>
    <row r="18" spans="1:14" ht="15.75">
      <c r="A18" s="547" t="s">
        <v>477</v>
      </c>
      <c r="B18" s="548" t="s">
        <v>478</v>
      </c>
      <c r="C18" s="655"/>
      <c r="D18" s="655"/>
      <c r="E18" s="655"/>
      <c r="F18" s="655"/>
      <c r="G18" s="655"/>
      <c r="H18" s="655"/>
      <c r="I18" s="584">
        <f>+'1-Баланс'!G32</f>
        <v>0</v>
      </c>
      <c r="J18" s="584">
        <f>+'1-Баланс'!G33</f>
        <v>0</v>
      </c>
      <c r="K18" s="585"/>
      <c r="L18" s="584">
        <f t="shared" si="1"/>
        <v>0</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-472</v>
      </c>
      <c r="K31" s="653">
        <f t="shared" si="6"/>
        <v>0</v>
      </c>
      <c r="L31" s="584">
        <f t="shared" si="1"/>
        <v>-82</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-472</v>
      </c>
      <c r="K34" s="587">
        <f t="shared" si="7"/>
        <v>0</v>
      </c>
      <c r="L34" s="651">
        <f t="shared" si="1"/>
        <v>-82</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43844</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46">
      <selection activeCell="J8" sqref="J8"/>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31.03.2020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43844</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G43">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31.03.2020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43844</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99">
      <selection activeCell="D90" sqref="D9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31.03.2020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v>
      </c>
      <c r="D40" s="362">
        <f>SUM(D41:D44)</f>
        <v>0</v>
      </c>
      <c r="E40" s="369">
        <f>SUM(E41:E44)</f>
        <v>1</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v>
      </c>
      <c r="D44" s="368"/>
      <c r="E44" s="369">
        <f t="shared" si="0"/>
        <v>1</v>
      </c>
      <c r="F44" s="133"/>
    </row>
    <row r="45" spans="1:6" ht="16.5" thickBot="1">
      <c r="A45" s="391" t="s">
        <v>653</v>
      </c>
      <c r="B45" s="392" t="s">
        <v>654</v>
      </c>
      <c r="C45" s="438">
        <f>C26+C30+C31+C33+C32+C34+C35+C40</f>
        <v>1</v>
      </c>
      <c r="D45" s="438">
        <f>D26+D30+D31+D33+D32+D34+D35+D40</f>
        <v>0</v>
      </c>
      <c r="E45" s="439">
        <f>E26+E30+E31+E33+E32+E34+E35+E40</f>
        <v>1</v>
      </c>
      <c r="F45" s="133"/>
    </row>
    <row r="46" spans="1:6" ht="16.5" thickBot="1">
      <c r="A46" s="393" t="s">
        <v>655</v>
      </c>
      <c r="B46" s="394" t="s">
        <v>656</v>
      </c>
      <c r="C46" s="444">
        <f>C45+C23+C21+C11</f>
        <v>1</v>
      </c>
      <c r="D46" s="444">
        <f>D45+D23+D21+D11</f>
        <v>0</v>
      </c>
      <c r="E46" s="445">
        <f>E45+E23+E21+E11</f>
        <v>1</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111</v>
      </c>
      <c r="D87" s="134">
        <f>SUM(D88:D92)+D96</f>
        <v>111</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16</v>
      </c>
      <c r="D91" s="197">
        <v>16</v>
      </c>
      <c r="E91" s="136">
        <f t="shared" si="1"/>
        <v>0</v>
      </c>
      <c r="F91" s="196"/>
    </row>
    <row r="92" spans="1:6" ht="15.75">
      <c r="A92" s="370" t="s">
        <v>727</v>
      </c>
      <c r="B92" s="135" t="s">
        <v>728</v>
      </c>
      <c r="C92" s="138">
        <f>SUM(C93:C95)</f>
        <v>24</v>
      </c>
      <c r="D92" s="138">
        <f>SUM(D93:D95)</f>
        <v>24</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20</v>
      </c>
      <c r="D95" s="197">
        <v>20</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5</v>
      </c>
      <c r="D97" s="197">
        <v>5</v>
      </c>
      <c r="E97" s="136">
        <f t="shared" si="1"/>
        <v>0</v>
      </c>
      <c r="F97" s="196"/>
    </row>
    <row r="98" spans="1:6" ht="16.5" thickBot="1">
      <c r="A98" s="384" t="s">
        <v>737</v>
      </c>
      <c r="B98" s="385" t="s">
        <v>738</v>
      </c>
      <c r="C98" s="433">
        <f>C87+C82+C77+C73+C97</f>
        <v>116</v>
      </c>
      <c r="D98" s="433">
        <f>D87+D82+D77+D73+D97</f>
        <v>116</v>
      </c>
      <c r="E98" s="433">
        <f>E87+E82+E77+E73+E97</f>
        <v>0</v>
      </c>
      <c r="F98" s="434">
        <f>F87+F82+F77+F73+F97</f>
        <v>0</v>
      </c>
    </row>
    <row r="99" spans="1:6" ht="16.5" thickBot="1">
      <c r="A99" s="412" t="s">
        <v>739</v>
      </c>
      <c r="B99" s="413" t="s">
        <v>740</v>
      </c>
      <c r="C99" s="427">
        <f>C98+C70+C68</f>
        <v>116</v>
      </c>
      <c r="D99" s="427">
        <f>D98+D70+D68</f>
        <v>116</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43844</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35">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31.03.2020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8" t="s">
        <v>453</v>
      </c>
      <c r="B8" s="773" t="s">
        <v>11</v>
      </c>
      <c r="C8" s="452" t="s">
        <v>754</v>
      </c>
      <c r="D8" s="452"/>
      <c r="E8" s="452"/>
      <c r="F8" s="452" t="s">
        <v>755</v>
      </c>
      <c r="G8" s="452"/>
      <c r="H8" s="452"/>
      <c r="I8" s="453"/>
    </row>
    <row r="9" spans="1:9" s="112" customFormat="1" ht="24" customHeight="1">
      <c r="A9" s="769"/>
      <c r="B9" s="774"/>
      <c r="C9" s="771" t="s">
        <v>756</v>
      </c>
      <c r="D9" s="771" t="s">
        <v>757</v>
      </c>
      <c r="E9" s="771" t="s">
        <v>758</v>
      </c>
      <c r="F9" s="771" t="s">
        <v>759</v>
      </c>
      <c r="G9" s="113" t="s">
        <v>760</v>
      </c>
      <c r="H9" s="113"/>
      <c r="I9" s="772" t="s">
        <v>842</v>
      </c>
    </row>
    <row r="10" spans="1:9" s="112" customFormat="1" ht="24" customHeight="1">
      <c r="A10" s="769"/>
      <c r="B10" s="774"/>
      <c r="C10" s="771"/>
      <c r="D10" s="771"/>
      <c r="E10" s="771"/>
      <c r="F10" s="771"/>
      <c r="G10" s="115" t="s">
        <v>516</v>
      </c>
      <c r="H10" s="115" t="s">
        <v>517</v>
      </c>
      <c r="I10" s="772"/>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0" t="s">
        <v>843</v>
      </c>
      <c r="B29" s="770"/>
      <c r="C29" s="770"/>
      <c r="D29" s="770"/>
      <c r="E29" s="770"/>
      <c r="F29" s="770"/>
      <c r="G29" s="770"/>
      <c r="H29" s="770"/>
      <c r="I29" s="770"/>
    </row>
    <row r="30" spans="1:9" s="116" customFormat="1" ht="15.75">
      <c r="A30" s="519"/>
      <c r="B30" s="520"/>
      <c r="C30" s="519"/>
      <c r="D30" s="521"/>
      <c r="E30" s="521"/>
      <c r="F30" s="521"/>
      <c r="G30" s="521"/>
      <c r="H30" s="521"/>
      <c r="I30" s="521"/>
    </row>
    <row r="31" spans="1:9" s="116" customFormat="1" ht="15.75">
      <c r="A31" s="694" t="s">
        <v>977</v>
      </c>
      <c r="B31" s="731">
        <f>pdeReportingDate</f>
        <v>43844</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75"/>
      <c r="C34" s="775"/>
      <c r="D34" s="775"/>
      <c r="E34" s="775"/>
      <c r="F34" s="775"/>
      <c r="G34" s="775"/>
      <c r="H34" s="775"/>
      <c r="I34" s="775"/>
    </row>
    <row r="35" spans="1:9" s="116" customFormat="1" ht="15.75">
      <c r="A35" s="695" t="s">
        <v>920</v>
      </c>
      <c r="B35" s="776"/>
      <c r="C35" s="776"/>
      <c r="D35" s="776"/>
      <c r="E35" s="776"/>
      <c r="F35" s="776"/>
      <c r="G35" s="776"/>
      <c r="H35" s="776"/>
      <c r="I35" s="776"/>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Rizova</cp:lastModifiedBy>
  <cp:lastPrinted>2020-04-14T06:18:57Z</cp:lastPrinted>
  <dcterms:created xsi:type="dcterms:W3CDTF">2006-09-16T00:00:00Z</dcterms:created>
  <dcterms:modified xsi:type="dcterms:W3CDTF">2020-04-14T06:19:11Z</dcterms:modified>
  <cp:category/>
  <cp:version/>
  <cp:contentType/>
  <cp:contentStatus/>
</cp:coreProperties>
</file>