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3245" tabRatio="81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<sst xmlns="http://schemas.openxmlformats.org/spreadsheetml/2006/main" count="4323" uniqueCount="1001">
  <si>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</si>
  <si>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</si>
  <si>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</si>
  <si>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</si>
  <si>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</si>
  <si>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</si>
  <si>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</si>
  <si>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</si>
  <si>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</si>
  <si>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</si>
  <si>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</si>
  <si>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</si>
  <si>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</si>
  <si>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</si>
  <si>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</si>
  <si>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</si>
  <si>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</si>
  <si>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</si>
  <si>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</si>
  <si>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</si>
  <si>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</si>
  <si>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</si>
  <si>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</si>
  <si>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</si>
  <si>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</si>
  <si>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</si>
  <si>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</si>
  <si>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</si>
  <si>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</si>
  <si>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</si>
  <si>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</si>
  <si>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</si>
  <si>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</si>
  <si>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</si>
  <si>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</si>
  <si>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</si>
  <si>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</si>
  <si>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</si>
  <si>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</si>
  <si>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</si>
  <si>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</si>
  <si>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</si>
  <si>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</si>
  <si>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</si>
  <si>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</si>
  <si>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</si>
  <si>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</si>
  <si>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</si>
  <si>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</si>
  <si>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</si>
  <si>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</si>
  <si>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</si>
  <si>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</si>
  <si>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</si>
  <si>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</si>
  <si>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</si>
  <si>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</si>
  <si>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</si>
  <si>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</si>
  <si>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</si>
  <si>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</si>
  <si>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</si>
  <si>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</si>
  <si>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</si>
  <si>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</si>
  <si>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</si>
  <si>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</si>
  <si>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</si>
  <si>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</si>
  <si>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</si>
  <si>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</si>
  <si>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</si>
  <si>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</si>
  <si>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</si>
  <si>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</si>
  <si>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</si>
  <si>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</si>
  <si>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</si>
  <si>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</si>
  <si>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</si>
  <si>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</si>
  <si>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</si>
  <si>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</si>
  <si>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</si>
  <si>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</si>
  <si>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</si>
  <si>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</si>
  <si>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</si>
  <si>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</si>
  <si>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</si>
  <si>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</si>
  <si>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</si>
  <si>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</si>
  <si>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</si>
  <si>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</si>
  <si>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</si>
  <si>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</si>
  <si>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</si>
  <si>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</si>
  <si>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</si>
  <si>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</si>
  <si>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</si>
  <si>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</si>
  <si>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</si>
  <si>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</si>
  <si>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</si>
  <si>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</si>
  <si>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</si>
  <si>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</si>
  <si>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</si>
  <si>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</si>
  <si>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</si>
  <si>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</si>
  <si>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</si>
  <si>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</si>
  <si>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</si>
  <si>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</si>
  <si>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</si>
  <si>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</si>
  <si>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</si>
  <si>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</si>
  <si>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</si>
  <si>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</si>
  <si>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</si>
  <si>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</si>
  <si>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</si>
  <si>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</si>
  <si>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</si>
  <si>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</si>
  <si>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</si>
  <si>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</si>
  <si>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</si>
  <si>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</si>
  <si>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</si>
  <si>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</si>
  <si>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</si>
  <si>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</si>
  <si>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</si>
  <si>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</si>
  <si>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</si>
  <si>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</si>
  <si>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</si>
  <si>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</si>
  <si>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</si>
  <si>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</si>
  <si>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</si>
  <si>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</si>
  <si>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</si>
  <si>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</si>
  <si>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</si>
  <si>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</si>
  <si>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</si>
  <si>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</si>
  <si>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</si>
  <si>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</si>
  <si>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</si>
  <si>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</si>
  <si>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</si>
  <si>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</si>
  <si>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</si>
  <si>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</si>
  <si>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</si>
  <si>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</si>
  <si>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</si>
  <si>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</si>
  <si>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</si>
  <si>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</si>
  <si>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</si>
  <si>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</si>
  <si>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</si>
  <si>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</si>
  <si>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</si>
  <si>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</si>
  <si>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</si>
  <si>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</si>
  <si>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</si>
  <si>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</si>
  <si>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</si>
  <si>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</si>
  <si>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</si>
  <si>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</si>
  <si>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</si>
  <si>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</si>
  <si>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</si>
  <si>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</si>
  <si>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</si>
  <si>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</si>
  <si>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</si>
  <si>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</si>
  <si>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</si>
  <si>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</si>
  <si>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</si>
  <si>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</si>
  <si>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</si>
  <si>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</si>
  <si>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</si>
  <si>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</si>
  <si>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</si>
  <si>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</si>
  <si>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</si>
  <si>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</si>
  <si>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</si>
  <si>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</si>
  <si>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</si>
  <si>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</si>
  <si>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</si>
  <si>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</si>
  <si>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</si>
  <si>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</si>
  <si>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</si>
  <si>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</si>
  <si>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</si>
  <si>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</si>
  <si>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</si>
  <si>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</si>
  <si>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</si>
  <si>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</si>
  <si>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</si>
  <si>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</si>
  <si>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</si>
  <si>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</si>
  <si>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</si>
  <si>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</si>
  <si>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</si>
  <si>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</si>
  <si>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</si>
  <si>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</si>
  <si>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</si>
  <si>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</si>
  <si>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</si>
  <si>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</si>
  <si>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</si>
  <si>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</si>
  <si>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</si>
  <si>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</si>
  <si>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</si>
  <si>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</si>
  <si>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</si>
  <si>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</si>
  <si>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</si>
  <si>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</si>
  <si>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</si>
  <si>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</si>
  <si>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</si>
  <si>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</si>
  <si>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</si>
  <si>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</si>
  <si>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</si>
  <si>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</si>
  <si>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</si>
  <si>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</si>
  <si>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</si>
  <si>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</si>
  <si>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</si>
  <si>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</si>
  <si>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</si>
  <si>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</si>
  <si>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</si>
  <si>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</si>
  <si>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</si>
  <si>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</si>
  <si>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</si>
  <si>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</si>
  <si>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</si>
  <si>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</si>
  <si>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</si>
  <si>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</si>
  <si>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</si>
  <si>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</si>
  <si>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</si>
  <si>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</si>
  <si>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</si>
  <si>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</si>
  <si>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</si>
  <si>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</si>
  <si>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</si>
  <si>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</si>
  <si>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</si>
  <si>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</si>
  <si>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</si>
  <si>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</si>
  <si>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</si>
  <si>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</si>
  <si>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</si>
  <si>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</si>
  <si>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</si>
  <si>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</si>
  <si>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</si>
  <si>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</si>
  <si>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</si>
  <si>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</si>
  <si>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</si>
  <si>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</si>
  <si>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</si>
  <si>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</si>
  <si>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</si>
  <si>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</si>
  <si>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</si>
  <si>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</si>
  <si>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</si>
  <si>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</si>
  <si>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</si>
  <si>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</si>
  <si>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</si>
  <si>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</si>
  <si>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</si>
  <si>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</si>
  <si>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</si>
  <si>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</si>
  <si>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</si>
  <si>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</si>
  <si>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</si>
  <si>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</si>
  <si>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</si>
  <si>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</si>
  <si>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</si>
  <si>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</si>
  <si>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</si>
  <si>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</si>
  <si>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</si>
  <si>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</si>
  <si>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</si>
  <si>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</si>
  <si>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</si>
  <si>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</si>
  <si>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</si>
  <si>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</si>
  <si>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</si>
  <si>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</si>
  <si>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</si>
  <si>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</si>
  <si>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</si>
  <si>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</si>
  <si>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</si>
  <si>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</si>
  <si>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</si>
  <si>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</si>
  <si>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</si>
  <si>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</si>
  <si>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</si>
  <si>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</si>
  <si>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</si>
  <si>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</si>
  <si>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</si>
  <si>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</si>
  <si>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</si>
  <si>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</si>
  <si>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</si>
  <si>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</si>
  <si>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</si>
  <si>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</si>
  <si>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</si>
  <si>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</si>
  <si>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</si>
  <si>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</si>
  <si>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</si>
  <si>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</si>
  <si>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</si>
  <si>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</si>
  <si>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</si>
  <si>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</si>
  <si>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</si>
  <si>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</si>
  <si>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</si>
  <si>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</si>
  <si>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</si>
  <si>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</si>
  <si>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</si>
  <si>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</si>
  <si>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</si>
  <si>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</si>
  <si>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</si>
  <si>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</si>
  <si>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</si>
  <si>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</si>
  <si>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</si>
  <si>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</si>
  <si>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</si>
  <si>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</si>
  <si>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</si>
  <si>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</si>
  <si>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</si>
  <si>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</si>
  <si>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</si>
  <si>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</si>
  <si>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</si>
  <si>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</si>
  <si>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</si>
  <si>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</si>
  <si>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</si>
  <si>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</si>
  <si>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</si>
  <si>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</si>
  <si>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</si>
  <si>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</si>
  <si>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</si>
  <si>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</si>
  <si>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</si>
  <si>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</si>
  <si>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</si>
  <si>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</si>
  <si>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</si>
  <si>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</si>
  <si>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</si>
  <si>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</si>
  <si>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</si>
  <si>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</si>
  <si>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</si>
  <si>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</si>
  <si>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</si>
  <si>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</si>
  <si>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</si>
  <si>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</si>
  <si>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</si>
  <si>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</si>
  <si>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</si>
  <si>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</si>
  <si>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</si>
  <si>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</si>
  <si>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</si>
  <si>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</si>
  <si>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</si>
  <si>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</si>
  <si>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</si>
  <si>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</si>
  <si>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</si>
  <si>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</si>
  <si>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</si>
  <si>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</si>
  <si>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</si>
  <si>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</si>
  <si>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</si>
  <si>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</si>
  <si>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</si>
  <si>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</si>
  <si>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</si>
  <si>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</si>
  <si>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</si>
  <si>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</si>
  <si>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</si>
  <si>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</si>
  <si>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</si>
  <si>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</si>
  <si>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</si>
  <si>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</si>
  <si>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</si>
  <si>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</si>
  <si>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</si>
  <si>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</si>
  <si>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</si>
  <si>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</si>
  <si>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</si>
  <si>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</si>
  <si>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</si>
  <si>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</si>
  <si>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</si>
  <si>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</si>
  <si>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</si>
  <si>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</si>
  <si>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</si>
  <si>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</si>
  <si>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</si>
  <si>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</si>
  <si>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</si>
  <si>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</si>
  <si>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</si>
  <si>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</si>
  <si>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</si>
  <si>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</si>
  <si>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</si>
  <si>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</si>
  <si>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</si>
  <si>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</si>
  <si>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</si>
  <si>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</si>
  <si>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</si>
  <si>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</si>
  <si>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</si>
  <si>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</si>
  <si>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</si>
  <si>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</si>
  <si>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</si>
  <si>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</si>
  <si>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</si>
  <si>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</si>
  <si>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</si>
  <si>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</si>
  <si>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</si>
  <si>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</si>
  <si>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</si>
  <si>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</si>
  <si>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</si>
  <si>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</si>
  <si>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</si>
  <si>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</si>
  <si>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</si>
  <si>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</si>
  <si>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</si>
  <si>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</si>
  <si>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</si>
  <si>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</si>
  <si>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</si>
  <si>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</si>
  <si>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</si>
  <si>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</si>
  <si>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</si>
  <si>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</si>
  <si>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</si>
  <si>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</si>
  <si>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</si>
  <si>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</si>
  <si>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</si>
  <si>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</si>
  <si>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</si>
  <si>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</si>
  <si>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</si>
  <si>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</si>
  <si>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</si>
  <si>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</si>
  <si>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</si>
  <si>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</si>
  <si>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</si>
  <si>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</si>
  <si>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</si>
  <si>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</si>
  <si>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</si>
  <si>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</si>
  <si>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</si>
  <si>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</si>
  <si>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</si>
  <si>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</si>
  <si>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</si>
  <si>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</si>
  <si>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</si>
  <si>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</si>
  <si>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</si>
  <si>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</si>
  <si>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</si>
  <si>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</si>
  <si>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</si>
  <si>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</si>
  <si>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</si>
  <si>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</si>
  <si>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</si>
  <si>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</si>
  <si>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</si>
  <si>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</si>
  <si>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</si>
  <si>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</si>
  <si>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</si>
  <si>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</si>
  <si>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</si>
  <si>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</si>
  <si>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</si>
  <si>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</si>
  <si>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</si>
  <si>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</si>
  <si>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</si>
  <si>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</si>
  <si>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</si>
  <si>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</si>
  <si>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</si>
  <si>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</si>
  <si>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</si>
  <si>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</si>
  <si>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</si>
  <si>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</si>
  <si>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</si>
  <si>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</si>
  <si>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</si>
  <si>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</si>
  <si>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</si>
  <si>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</si>
  <si>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</si>
  <si>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</si>
  <si>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</si>
  <si>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</si>
  <si>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</si>
  <si>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</si>
  <si>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</si>
  <si>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</si>
  <si>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</si>
  <si>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</si>
  <si>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</si>
  <si>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</si>
  <si>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</si>
  <si>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</si>
  <si>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</si>
  <si>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</si>
  <si>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</si>
  <si>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</si>
  <si>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</si>
  <si>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</si>
  <si>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</si>
  <si>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</si>
  <si>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</si>
  <si>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</si>
  <si>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</si>
  <si>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</si>
  <si>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</si>
  <si>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</si>
  <si>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</si>
  <si>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</si>
  <si>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</si>
  <si>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</si>
  <si>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</si>
  <si>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</si>
  <si>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</si>
  <si>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</si>
  <si>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</si>
  <si>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</si>
  <si>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</si>
  <si>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</si>
  <si>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</si>
  <si>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</si>
  <si>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</si>
  <si>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</si>
  <si>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</si>
  <si>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</si>
  <si>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</si>
  <si>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</si>
  <si>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</si>
  <si>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</si>
  <si>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</si>
  <si>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</si>
  <si>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</si>
  <si>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</si>
  <si>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</si>
  <si>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</si>
  <si>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</si>
  <si>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</si>
  <si>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</si>
  <si>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</si>
  <si>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</si>
  <si>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</si>
  <si>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</si>
  <si>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</si>
  <si>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</si>
  <si>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</si>
  <si>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</si>
  <si>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</si>
  <si>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</si>
  <si>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</si>
  <si>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</si>
  <si>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</si>
  <si>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</si>
  <si>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</si>
  <si>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</si>
  <si>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</si>
  <si>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</si>
  <si>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</si>
  <si>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</si>
  <si>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</si>
  <si>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</si>
  <si>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</si>
  <si>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</si>
  <si>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</si>
  <si>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</si>
  <si>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</si>
  <si>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</si>
  <si>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</si>
  <si>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</si>
  <si>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</si>
  <si>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</si>
  <si>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</si>
  <si>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</si>
  <si>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</si>
  <si>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</si>
  <si>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</si>
  <si>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</si>
  <si>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</si>
  <si>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</si>
  <si>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</si>
  <si>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</si>
  <si>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</si>
  <si>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</si>
  <si>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</si>
  <si>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</si>
  <si>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</si>
  <si>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</si>
  <si>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</si>
  <si>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</si>
  <si>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</si>
  <si>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</si>
  <si>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</si>
  <si>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</si>
  <si>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</si>
  <si>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</si>
  <si>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</si>
  <si>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</si>
  <si>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</si>
  <si>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</si>
  <si>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</si>
  <si>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</si>
  <si>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</si>
  <si>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</si>
  <si>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</si>
  <si>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</si>
  <si>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</si>
  <si>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</si>
  <si>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</si>
  <si>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</si>
  <si>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</si>
  <si>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</si>
  <si>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</si>
  <si>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</si>
  <si>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</si>
  <si>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</si>
  <si>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</si>
  <si>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</si>
  <si>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</si>
  <si>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</si>
  <si>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</si>
  <si>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</si>
  <si>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</si>
  <si>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</si>
  <si>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</si>
  <si>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</si>
  <si>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</si>
  <si>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</si>
  <si>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</si>
  <si>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</si>
  <si>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</si>
  <si>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</si>
  <si>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</si>
  <si>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</si>
  <si>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</si>
  <si>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</si>
  <si>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</si>
  <si>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</si>
  <si>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</si>
  <si>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</si>
  <si>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</si>
  <si>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</si>
  <si>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</si>
  <si>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</si>
  <si>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</si>
  <si>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</si>
  <si>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</si>
  <si>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</si>
  <si>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</si>
  <si>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</si>
  <si>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</si>
  <si>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</si>
  <si>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</si>
  <si>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</si>
  <si>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</si>
  <si>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</si>
  <si>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</si>
  <si>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</si>
  <si>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</si>
  <si>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</si>
  <si>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</si>
  <si>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</si>
  <si>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</si>
  <si>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</si>
  <si>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</si>
  <si>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</si>
  <si>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</si>
  <si>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</si>
  <si>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</si>
  <si>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</si>
  <si>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</si>
  <si>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</si>
  <si>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</si>
  <si>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</si>
  <si>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</si>
  <si>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</si>
  <si>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</si>
  <si>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</si>
  <si>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</si>
  <si>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</si>
  <si>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</si>
  <si>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</si>
  <si>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</si>
  <si>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</si>
  <si>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</si>
  <si>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</si>
  <si>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</si>
  <si>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</si>
  <si>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</si>
  <si>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</si>
  <si>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</si>
  <si>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</si>
  <si>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</si>
  <si>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</si>
  <si>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</si>
  <si>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</si>
  <si>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</si>
  <si>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</si>
  <si>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</si>
  <si>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</si>
  <si>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</si>
  <si>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</si>
  <si>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</si>
  <si>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</si>
  <si>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</si>
  <si>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</si>
  <si>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</si>
  <si>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</si>
  <si>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</si>
  <si>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</si>
  <si>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</si>
  <si>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</si>
  <si>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</si>
  <si>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</si>
  <si>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</si>
  <si>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</si>
  <si>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</si>
  <si>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</si>
  <si>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</si>
  <si>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</si>
  <si>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</si>
  <si>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</si>
  <si>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</si>
  <si>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</si>
  <si>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</si>
  <si>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</si>
  <si>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</si>
  <si>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</si>
  <si>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</si>
  <si>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</si>
  <si>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</si>
  <si>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</si>
  <si>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</si>
  <si>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</si>
  <si>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</si>
  <si>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</si>
  <si>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</si>
  <si>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</si>
  <si>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</si>
  <si>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</si>
  <si>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</si>
  <si>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</si>
  <si>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</si>
  <si>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</si>
  <si>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</si>
  <si>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</si>
  <si>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</si>
  <si>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</si>
  <si>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</si>
  <si>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</si>
  <si>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</si>
  <si>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</si>
  <si>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</si>
  <si>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</si>
  <si>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</si>
  <si>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</si>
  <si>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</si>
  <si>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</si>
  <si>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</si>
  <si>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</si>
  <si>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</si>
  <si>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</si>
  <si>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</si>
  <si>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</si>
  <si>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</si>
  <si>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</si>
  <si>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</si>
  <si>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</si>
  <si>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</si>
  <si>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</si>
  <si>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</si>
  <si>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</si>
  <si>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</si>
  <si>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</si>
  <si>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</si>
  <si>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</si>
  <si>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</si>
  <si>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</si>
  <si>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</si>
  <si>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</si>
  <si>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</si>
  <si>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</si>
  <si>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</si>
  <si>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</si>
  <si>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</si>
  <si>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</si>
  <si>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</si>
  <si>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</si>
  <si>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</si>
  <si>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</si>
  <si>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</si>
  <si>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</si>
  <si>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</si>
  <si>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</si>
  <si>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</si>
  <si>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</si>
  <si>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</si>
  <si>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</si>
  <si>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</si>
  <si>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</si>
  <si>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</si>
  <si>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</si>
  <si>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</si>
  <si>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</si>
  <si>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</si>
  <si>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</si>
  <si>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</si>
  <si>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</si>
  <si>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</si>
  <si>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</si>
  <si>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</si>
  <si>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</si>
  <si>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</si>
  <si>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</si>
  <si>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</si>
  <si>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</si>
  <si>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</si>
  <si>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</si>
  <si>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</si>
  <si>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</si>
  <si>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</si>
  <si>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</si>
  <si>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</si>
  <si>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</si>
  <si>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</si>
  <si>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</si>
  <si>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</si>
  <si>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</si>
  <si>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</si>
  <si>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</si>
  <si>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</si>
  <si>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</si>
  <si>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</si>
  <si>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</si>
  <si>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</si>
  <si>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</si>
  <si>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</si>
  <si>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</si>
  <si>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</si>
  <si>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</si>
  <si>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</si>
  <si>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</si>
  <si>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</si>
  <si>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</si>
  <si>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</si>
  <si>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</si>
  <si>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</si>
  <si>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</si>
  <si>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</si>
  <si>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</si>
  <si>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</si>
  <si>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</si>
  <si>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</si>
  <si>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</si>
  <si>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</si>
  <si>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</si>
  <si>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</si>
  <si>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</si>
  <si>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</si>
  <si>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</si>
  <si>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</si>
  <si>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</si>
  <si>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</si>
  <si>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</si>
  <si>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</si>
  <si>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</si>
  <si>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</si>
  <si>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</si>
  <si>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</si>
  <si>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</si>
  <si>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</si>
  <si>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</si>
  <si>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</si>
  <si>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</si>
  <si>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</si>
  <si>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</si>
  <si>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</si>
  <si>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</si>
  <si>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</si>
  <si>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</si>
  <si>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</si>
  <si>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</si>
  <si>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</si>
  <si>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</si>
  <si>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</si>
  <si>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</si>
  <si>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</si>
  <si>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</si>
  <si>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</si>
  <si>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</si>
  <si>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</si>
  <si>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</si>
  <si>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</si>
  <si>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</si>
  <si>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</si>
  <si>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</si>
  <si>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</si>
  <si>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</si>
  <si>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</si>
  <si>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</si>
  <si>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</si>
  <si>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Съставител</t>
  </si>
  <si>
    <t>гр.СОФИЯ ул. Г.С.Раковски  132, вх.А, ет .1, офис 3</t>
  </si>
  <si>
    <t xml:space="preserve">1.Химснаб Бълария АД </t>
  </si>
  <si>
    <t>2.АВС Финанс АД</t>
  </si>
  <si>
    <t>Милена Александрова Кънева - Йосифова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</si>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</sst>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2" applyFont="1" applyBorder="1" applyAlignment="1" applyProtection="1">
      <alignment horizontal="centerContinuous" vertical="center" wrapText="1"/>
      <protection/>
    </xf>
    <xf numFmtId="0" fontId="4" fillId="0" borderId="11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 wrapText="1"/>
      <protection/>
    </xf>
    <xf numFmtId="0" fontId="4" fillId="0" borderId="13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/>
      <protection/>
    </xf>
    <xf numFmtId="0" fontId="3" fillId="0" borderId="13" xfId="72" applyFont="1" applyBorder="1" applyAlignment="1" applyProtection="1">
      <alignment horizontal="centerContinuous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4" fillId="0" borderId="10" xfId="72" applyFont="1" applyBorder="1" applyAlignment="1" applyProtection="1">
      <alignment horizontal="left" vertical="center" wrapText="1"/>
      <protection/>
    </xf>
    <xf numFmtId="0" fontId="4" fillId="0" borderId="11" xfId="72" applyFont="1" applyBorder="1" applyAlignment="1" applyProtection="1">
      <alignment horizontal="left" vertical="center" wrapText="1"/>
      <protection/>
    </xf>
    <xf numFmtId="0" fontId="4" fillId="0" borderId="14" xfId="72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4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4" fillId="0" borderId="0" xfId="68" applyFont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0" fontId="4" fillId="0" borderId="0" xfId="70" applyFont="1" applyBorder="1" applyAlignment="1" applyProtection="1">
      <alignment wrapText="1"/>
      <protection/>
    </xf>
    <xf numFmtId="0" fontId="6" fillId="0" borderId="0" xfId="70" applyFont="1" applyAlignment="1" applyProtection="1">
      <alignment horizontal="center"/>
      <protection/>
    </xf>
    <xf numFmtId="0" fontId="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4" fillId="0" borderId="0" xfId="68" applyFont="1" applyBorder="1" applyAlignment="1" applyProtection="1">
      <alignment horizontal="centerContinuous" vertical="center"/>
      <protection/>
    </xf>
    <xf numFmtId="0" fontId="15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4" fillId="0" borderId="0" xfId="67" applyFont="1" applyProtection="1">
      <alignment/>
      <protection/>
    </xf>
    <xf numFmtId="0" fontId="1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Border="1" applyAlignment="1" applyProtection="1">
      <alignment vertical="justify" wrapText="1"/>
      <protection/>
    </xf>
    <xf numFmtId="0" fontId="4" fillId="0" borderId="0" xfId="68" applyFont="1" applyAlignment="1" applyProtection="1">
      <alignment vertical="top" wrapText="1"/>
      <protection/>
    </xf>
    <xf numFmtId="0" fontId="3" fillId="0" borderId="0" xfId="66" applyFont="1" applyBorder="1" applyAlignment="1" applyProtection="1">
      <alignment vertical="justify" wrapText="1"/>
      <protection/>
    </xf>
    <xf numFmtId="0" fontId="3" fillId="0" borderId="0" xfId="66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right" vertical="center"/>
      <protection hidden="1"/>
    </xf>
    <xf numFmtId="172" fontId="4" fillId="0" borderId="0" xfId="68" applyNumberFormat="1" applyFont="1" applyAlignment="1" applyProtection="1">
      <alignment horizontal="left" vertical="center"/>
      <protection/>
    </xf>
    <xf numFmtId="0" fontId="3" fillId="0" borderId="0" xfId="68" applyFont="1" applyAlignment="1" applyProtection="1">
      <alignment horizontal="center" vertical="center"/>
      <protection hidden="1"/>
    </xf>
    <xf numFmtId="0" fontId="4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left" vertical="center"/>
      <protection hidden="1"/>
    </xf>
    <xf numFmtId="0" fontId="14" fillId="0" borderId="0" xfId="6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8" applyFont="1" applyBorder="1" applyAlignment="1" applyProtection="1">
      <alignment horizontal="centerContinuous" vertical="center"/>
      <protection hidden="1"/>
    </xf>
    <xf numFmtId="0" fontId="4" fillId="0" borderId="0" xfId="6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8" applyNumberFormat="1" applyFont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Alignment="1" applyProtection="1">
      <alignment horizontal="center"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68" applyFont="1" applyAlignment="1" applyProtection="1">
      <alignment vertical="center"/>
      <protection/>
    </xf>
    <xf numFmtId="0" fontId="3" fillId="0" borderId="15" xfId="68" applyFont="1" applyBorder="1" applyAlignment="1" applyProtection="1">
      <alignment horizontal="center" vertical="center"/>
      <protection/>
    </xf>
    <xf numFmtId="0" fontId="3" fillId="0" borderId="16" xfId="68" applyFont="1" applyBorder="1" applyAlignment="1" applyProtection="1">
      <alignment horizontal="center" vertical="top" wrapText="1"/>
      <protection/>
    </xf>
    <xf numFmtId="14" fontId="3" fillId="0" borderId="16" xfId="68" applyNumberFormat="1" applyFont="1" applyBorder="1" applyAlignment="1" applyProtection="1">
      <alignment horizontal="center" vertical="center" wrapText="1"/>
      <protection/>
    </xf>
    <xf numFmtId="14" fontId="3" fillId="0" borderId="17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right" vertical="top" wrapText="1"/>
      <protection/>
    </xf>
    <xf numFmtId="0" fontId="10" fillId="32" borderId="18" xfId="68" applyFont="1" applyFill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right" vertical="top" wrapText="1"/>
      <protection/>
    </xf>
    <xf numFmtId="49" fontId="4" fillId="0" borderId="14" xfId="68" applyNumberFormat="1" applyFont="1" applyBorder="1" applyAlignment="1" applyProtection="1">
      <alignment horizontal="right" vertical="top" wrapText="1"/>
      <protection/>
    </xf>
    <xf numFmtId="3" fontId="4" fillId="4" borderId="19" xfId="68" applyNumberFormat="1" applyFont="1" applyFill="1" applyBorder="1" applyAlignment="1" applyProtection="1">
      <alignment vertical="top"/>
      <protection locked="0"/>
    </xf>
    <xf numFmtId="1" fontId="4" fillId="0" borderId="14" xfId="68" applyNumberFormat="1" applyFont="1" applyBorder="1" applyAlignment="1" applyProtection="1">
      <alignment horizontal="right" vertical="top" wrapText="1"/>
      <protection/>
    </xf>
    <xf numFmtId="49" fontId="4" fillId="0" borderId="14" xfId="68" applyNumberFormat="1" applyFont="1" applyFill="1" applyBorder="1" applyAlignment="1" applyProtection="1">
      <alignment horizontal="right" vertical="top" wrapText="1"/>
      <protection/>
    </xf>
    <xf numFmtId="1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Fill="1" applyBorder="1" applyAlignment="1" applyProtection="1">
      <alignment horizontal="right" vertical="top" wrapText="1"/>
      <protection/>
    </xf>
    <xf numFmtId="1" fontId="4" fillId="0" borderId="0" xfId="68" applyNumberFormat="1" applyFont="1" applyAlignment="1" applyProtection="1">
      <alignment vertical="top"/>
      <protection/>
    </xf>
    <xf numFmtId="1" fontId="3" fillId="0" borderId="14" xfId="68" applyNumberFormat="1" applyFont="1" applyBorder="1" applyAlignment="1" applyProtection="1">
      <alignment horizontal="right" vertical="top" wrapText="1"/>
      <protection/>
    </xf>
    <xf numFmtId="0" fontId="9" fillId="32" borderId="18" xfId="68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3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8" applyFont="1" applyBorder="1" applyAlignment="1" applyProtection="1">
      <alignment horizontal="right" vertical="top"/>
      <protection/>
    </xf>
    <xf numFmtId="0" fontId="4" fillId="0" borderId="0" xfId="68" applyFont="1" applyBorder="1" applyAlignment="1" applyProtection="1">
      <alignment vertical="top"/>
      <protection/>
    </xf>
    <xf numFmtId="0" fontId="4" fillId="0" borderId="0" xfId="68" applyFont="1" applyBorder="1" applyAlignment="1" applyProtection="1">
      <alignment horizontal="left" vertical="top"/>
      <protection/>
    </xf>
    <xf numFmtId="0" fontId="4" fillId="0" borderId="0" xfId="67" applyFont="1" applyAlignment="1" applyProtection="1">
      <alignment horizontal="centerContinuous"/>
      <protection/>
    </xf>
    <xf numFmtId="49" fontId="4" fillId="0" borderId="0" xfId="67" applyNumberFormat="1" applyFont="1" applyProtection="1">
      <alignment/>
      <protection/>
    </xf>
    <xf numFmtId="0" fontId="3" fillId="0" borderId="0" xfId="67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4" fillId="0" borderId="14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49" fontId="3" fillId="0" borderId="0" xfId="64" applyNumberFormat="1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1" fontId="4" fillId="0" borderId="0" xfId="64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7" applyFont="1" applyProtection="1">
      <alignment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49" fontId="6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0" fontId="3" fillId="0" borderId="0" xfId="67" applyFont="1" applyAlignment="1" applyProtection="1">
      <alignment horizontal="center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horizontal="left" vertical="center" wrapText="1"/>
      <protection/>
    </xf>
    <xf numFmtId="49" fontId="11" fillId="0" borderId="21" xfId="66" applyNumberFormat="1" applyFont="1" applyBorder="1" applyAlignment="1" applyProtection="1">
      <alignment horizontal="center" vertical="center" wrapText="1"/>
      <protection/>
    </xf>
    <xf numFmtId="49" fontId="4" fillId="33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1" applyFont="1" applyFill="1" applyAlignment="1" applyProtection="1">
      <alignment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4" fillId="0" borderId="0" xfId="68" applyFont="1" applyFill="1" applyAlignment="1" applyProtection="1">
      <alignment horizontal="left" vertical="justify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3" fontId="4" fillId="0" borderId="0" xfId="71" applyNumberFormat="1" applyFont="1" applyBorder="1" applyProtection="1">
      <alignment/>
      <protection/>
    </xf>
    <xf numFmtId="0" fontId="4" fillId="0" borderId="0" xfId="71" applyFont="1" applyProtection="1">
      <alignment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0" xfId="7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0" fontId="4" fillId="0" borderId="0" xfId="68" applyFont="1" applyFill="1" applyAlignment="1" applyProtection="1">
      <alignment vertical="top"/>
      <protection/>
    </xf>
    <xf numFmtId="0" fontId="4" fillId="0" borderId="0" xfId="69" applyFont="1" applyAlignment="1" applyProtection="1">
      <alignment horizontal="centerContinuous" wrapText="1"/>
      <protection/>
    </xf>
    <xf numFmtId="0" fontId="3" fillId="0" borderId="0" xfId="68" applyFont="1" applyBorder="1" applyAlignment="1" applyProtection="1">
      <alignment vertical="top" wrapText="1"/>
      <protection/>
    </xf>
    <xf numFmtId="0" fontId="4" fillId="0" borderId="0" xfId="69" applyFont="1" applyFill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center" wrapText="1"/>
      <protection/>
    </xf>
    <xf numFmtId="0" fontId="4" fillId="0" borderId="0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1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Alignment="1" applyProtection="1">
      <alignment wrapText="1"/>
      <protection/>
    </xf>
    <xf numFmtId="49" fontId="4" fillId="0" borderId="14" xfId="69" applyNumberFormat="1" applyFont="1" applyFill="1" applyBorder="1" applyAlignment="1" applyProtection="1">
      <alignment horizontal="center" wrapText="1"/>
      <protection/>
    </xf>
    <xf numFmtId="49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Fill="1" applyBorder="1" applyAlignment="1" applyProtection="1">
      <alignment wrapText="1"/>
      <protection/>
    </xf>
    <xf numFmtId="0" fontId="4" fillId="0" borderId="0" xfId="69" applyFont="1" applyFill="1" applyAlignment="1" applyProtection="1">
      <alignment wrapText="1"/>
      <protection/>
    </xf>
    <xf numFmtId="172" fontId="4" fillId="0" borderId="0" xfId="68" applyNumberFormat="1" applyFont="1" applyAlignment="1" applyProtection="1">
      <alignment horizontal="left" vertical="top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0" fontId="4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0" applyFont="1" applyProtection="1">
      <alignment/>
      <protection/>
    </xf>
    <xf numFmtId="3" fontId="11" fillId="0" borderId="14" xfId="70" applyNumberFormat="1" applyFont="1" applyBorder="1" applyAlignment="1" applyProtection="1">
      <alignment horizontal="center" vertical="center"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3" fontId="4" fillId="4" borderId="22" xfId="68" applyNumberFormat="1" applyFont="1" applyFill="1" applyBorder="1" applyAlignment="1" applyProtection="1">
      <alignment vertical="top"/>
      <protection locked="0"/>
    </xf>
    <xf numFmtId="3" fontId="4" fillId="4" borderId="14" xfId="68" applyNumberFormat="1" applyFont="1" applyFill="1" applyBorder="1" applyAlignment="1" applyProtection="1">
      <alignment vertical="top"/>
      <protection locked="0"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0" fontId="4" fillId="33" borderId="14" xfId="61" applyFont="1" applyFill="1" applyBorder="1" applyAlignment="1" applyProtection="1">
      <alignment vertical="top" wrapText="1"/>
      <protection/>
    </xf>
    <xf numFmtId="0" fontId="10" fillId="32" borderId="18" xfId="68" applyFont="1" applyFill="1" applyBorder="1" applyAlignment="1" applyProtection="1">
      <alignment vertical="top"/>
      <protection/>
    </xf>
    <xf numFmtId="1" fontId="10" fillId="32" borderId="18" xfId="68" applyNumberFormat="1" applyFont="1" applyFill="1" applyBorder="1" applyAlignment="1" applyProtection="1">
      <alignment vertical="top" wrapText="1"/>
      <protection/>
    </xf>
    <xf numFmtId="1" fontId="10" fillId="32" borderId="18" xfId="68" applyNumberFormat="1" applyFont="1" applyFill="1" applyBorder="1" applyAlignment="1" applyProtection="1">
      <alignment vertical="top"/>
      <protection/>
    </xf>
    <xf numFmtId="1" fontId="10" fillId="32" borderId="18" xfId="61" applyNumberFormat="1" applyFont="1" applyFill="1" applyBorder="1" applyAlignment="1" applyProtection="1">
      <alignment vertical="top" wrapText="1"/>
      <protection/>
    </xf>
    <xf numFmtId="0" fontId="10" fillId="32" borderId="18" xfId="61" applyFont="1" applyFill="1" applyBorder="1" applyAlignment="1" applyProtection="1">
      <alignment vertical="top"/>
      <protection/>
    </xf>
    <xf numFmtId="1" fontId="9" fillId="32" borderId="18" xfId="68" applyNumberFormat="1" applyFont="1" applyFill="1" applyBorder="1" applyAlignment="1" applyProtection="1">
      <alignment vertical="top" wrapText="1"/>
      <protection/>
    </xf>
    <xf numFmtId="49" fontId="10" fillId="32" borderId="18" xfId="68" applyNumberFormat="1" applyFont="1" applyFill="1" applyBorder="1" applyAlignment="1" applyProtection="1">
      <alignment vertical="top"/>
      <protection/>
    </xf>
    <xf numFmtId="1" fontId="10" fillId="32" borderId="18" xfId="61" applyNumberFormat="1" applyFont="1" applyFill="1" applyBorder="1" applyAlignment="1" applyProtection="1">
      <alignment vertical="top"/>
      <protection/>
    </xf>
    <xf numFmtId="49" fontId="3" fillId="0" borderId="21" xfId="68" applyNumberFormat="1" applyFont="1" applyFill="1" applyBorder="1" applyAlignment="1" applyProtection="1">
      <alignment horizontal="right" vertical="top" wrapText="1"/>
      <protection/>
    </xf>
    <xf numFmtId="0" fontId="9" fillId="32" borderId="15" xfId="68" applyFont="1" applyFill="1" applyBorder="1" applyAlignment="1" applyProtection="1">
      <alignment vertical="top" wrapText="1"/>
      <protection/>
    </xf>
    <xf numFmtId="49" fontId="4" fillId="0" borderId="16" xfId="68" applyNumberFormat="1" applyFont="1" applyFill="1" applyBorder="1" applyAlignment="1" applyProtection="1">
      <alignment horizontal="right" vertical="top" wrapText="1"/>
      <protection/>
    </xf>
    <xf numFmtId="1" fontId="3" fillId="0" borderId="21" xfId="68" applyNumberFormat="1" applyFont="1" applyBorder="1" applyAlignment="1" applyProtection="1">
      <alignment horizontal="right" vertical="top" wrapText="1"/>
      <protection/>
    </xf>
    <xf numFmtId="1" fontId="3" fillId="0" borderId="16" xfId="68" applyNumberFormat="1" applyFont="1" applyBorder="1" applyAlignment="1" applyProtection="1">
      <alignment horizontal="right" vertical="top" wrapText="1"/>
      <protection/>
    </xf>
    <xf numFmtId="0" fontId="10" fillId="32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2" borderId="15" xfId="68" applyNumberFormat="1" applyFont="1" applyFill="1" applyBorder="1" applyAlignment="1" applyProtection="1">
      <alignment vertical="top" wrapText="1"/>
      <protection/>
    </xf>
    <xf numFmtId="3" fontId="4" fillId="4" borderId="16" xfId="68" applyNumberFormat="1" applyFont="1" applyFill="1" applyBorder="1" applyAlignment="1" applyProtection="1">
      <alignment vertical="top"/>
      <protection locked="0"/>
    </xf>
    <xf numFmtId="0" fontId="10" fillId="32" borderId="23" xfId="68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top" wrapText="1"/>
      <protection/>
    </xf>
    <xf numFmtId="0" fontId="3" fillId="0" borderId="24" xfId="68" applyFont="1" applyBorder="1" applyAlignment="1" applyProtection="1">
      <alignment horizontal="center" vertical="top" wrapText="1"/>
      <protection/>
    </xf>
    <xf numFmtId="0" fontId="9" fillId="32" borderId="15" xfId="68" applyFont="1" applyFill="1" applyBorder="1" applyAlignment="1" applyProtection="1">
      <alignment horizontal="left" vertical="top" wrapText="1"/>
      <protection/>
    </xf>
    <xf numFmtId="49" fontId="3" fillId="0" borderId="16" xfId="68" applyNumberFormat="1" applyFont="1" applyBorder="1" applyAlignment="1" applyProtection="1">
      <alignment horizontal="right" vertical="top" wrapText="1"/>
      <protection/>
    </xf>
    <xf numFmtId="49" fontId="3" fillId="0" borderId="23" xfId="68" applyNumberFormat="1" applyFont="1" applyBorder="1" applyAlignment="1" applyProtection="1">
      <alignment horizontal="center" vertical="center" wrapText="1"/>
      <protection/>
    </xf>
    <xf numFmtId="49" fontId="3" fillId="33" borderId="16" xfId="68" applyNumberFormat="1" applyFont="1" applyFill="1" applyBorder="1" applyAlignment="1" applyProtection="1">
      <alignment horizontal="right" vertical="top" wrapText="1"/>
      <protection/>
    </xf>
    <xf numFmtId="49" fontId="3" fillId="0" borderId="21" xfId="68" applyNumberFormat="1" applyFont="1" applyBorder="1" applyAlignment="1" applyProtection="1">
      <alignment horizontal="right" vertical="top" wrapText="1"/>
      <protection/>
    </xf>
    <xf numFmtId="1" fontId="10" fillId="32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2" borderId="25" xfId="68" applyNumberFormat="1" applyFont="1" applyFill="1" applyBorder="1" applyAlignment="1" applyProtection="1">
      <alignment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0" fontId="11" fillId="0" borderId="18" xfId="70" applyFont="1" applyBorder="1" applyAlignment="1" applyProtection="1">
      <alignment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0" fontId="11" fillId="0" borderId="18" xfId="70" applyFont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horizontal="center" vertical="center" wrapText="1"/>
      <protection/>
    </xf>
    <xf numFmtId="0" fontId="11" fillId="0" borderId="18" xfId="70" applyFont="1" applyBorder="1" applyAlignment="1" applyProtection="1">
      <alignment horizontal="lef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3" fillId="0" borderId="22" xfId="70" applyNumberFormat="1" applyFont="1" applyFill="1" applyBorder="1" applyAlignment="1" applyProtection="1">
      <alignment vertical="center"/>
      <protection/>
    </xf>
    <xf numFmtId="0" fontId="4" fillId="0" borderId="18" xfId="70" applyFont="1" applyFill="1" applyBorder="1" applyAlignment="1" applyProtection="1">
      <alignment vertical="center" wrapText="1"/>
      <protection/>
    </xf>
    <xf numFmtId="0" fontId="12" fillId="0" borderId="18" xfId="70" applyFont="1" applyBorder="1" applyAlignment="1" applyProtection="1">
      <alignment vertical="center" wrapText="1"/>
      <protection/>
    </xf>
    <xf numFmtId="0" fontId="9" fillId="0" borderId="18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3" fontId="3" fillId="0" borderId="16" xfId="70" applyNumberFormat="1" applyFont="1" applyBorder="1" applyAlignment="1" applyProtection="1">
      <alignment vertical="center"/>
      <protection/>
    </xf>
    <xf numFmtId="3" fontId="3" fillId="0" borderId="17" xfId="70" applyNumberFormat="1" applyFont="1" applyBorder="1" applyAlignment="1" applyProtection="1">
      <alignment vertical="center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center" vertic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3" fontId="4" fillId="0" borderId="21" xfId="70" applyNumberFormat="1" applyFont="1" applyBorder="1" applyAlignment="1" applyProtection="1">
      <alignment vertical="center"/>
      <protection/>
    </xf>
    <xf numFmtId="3" fontId="4" fillId="0" borderId="24" xfId="70" applyNumberFormat="1" applyFont="1" applyBorder="1" applyAlignment="1" applyProtection="1">
      <alignment vertical="center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0" fontId="3" fillId="0" borderId="23" xfId="70" applyFont="1" applyBorder="1" applyAlignment="1" applyProtection="1">
      <alignment vertical="center" wrapText="1"/>
      <protection/>
    </xf>
    <xf numFmtId="0" fontId="4" fillId="0" borderId="16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21" xfId="70" applyFont="1" applyBorder="1" applyAlignment="1" applyProtection="1">
      <alignment vertical="center" wrapText="1"/>
      <protection/>
    </xf>
    <xf numFmtId="0" fontId="11" fillId="0" borderId="16" xfId="70" applyFont="1" applyBorder="1" applyAlignment="1" applyProtection="1">
      <alignment horizontal="center" vertical="center" wrapText="1"/>
      <protection/>
    </xf>
    <xf numFmtId="3" fontId="3" fillId="0" borderId="21" xfId="70" applyNumberFormat="1" applyFont="1" applyBorder="1" applyAlignment="1" applyProtection="1">
      <alignment vertical="center"/>
      <protection/>
    </xf>
    <xf numFmtId="3" fontId="3" fillId="0" borderId="24" xfId="70" applyNumberFormat="1" applyFont="1" applyBorder="1" applyAlignment="1" applyProtection="1">
      <alignment vertical="center"/>
      <protection/>
    </xf>
    <xf numFmtId="49" fontId="3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3" fillId="0" borderId="26" xfId="70" applyFont="1" applyBorder="1" applyAlignment="1" applyProtection="1">
      <alignment horizontal="center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14" fontId="3" fillId="0" borderId="16" xfId="69" applyNumberFormat="1" applyFont="1" applyFill="1" applyBorder="1" applyAlignment="1" applyProtection="1">
      <alignment horizontal="center" vertical="center" wrapText="1"/>
      <protection/>
    </xf>
    <xf numFmtId="14" fontId="3" fillId="0" borderId="17" xfId="69" applyNumberFormat="1" applyFont="1" applyFill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0" fontId="4" fillId="0" borderId="18" xfId="69" applyFont="1" applyFill="1" applyBorder="1" applyAlignment="1" applyProtection="1">
      <alignment wrapText="1"/>
      <protection/>
    </xf>
    <xf numFmtId="0" fontId="4" fillId="0" borderId="27" xfId="69" applyFont="1" applyBorder="1" applyAlignment="1" applyProtection="1">
      <alignment wrapText="1"/>
      <protection/>
    </xf>
    <xf numFmtId="3" fontId="4" fillId="4" borderId="28" xfId="68" applyNumberFormat="1" applyFont="1" applyFill="1" applyBorder="1" applyAlignment="1" applyProtection="1">
      <alignment vertical="top"/>
      <protection locked="0"/>
    </xf>
    <xf numFmtId="3" fontId="4" fillId="4" borderId="29" xfId="68" applyNumberFormat="1" applyFont="1" applyFill="1" applyBorder="1" applyAlignment="1" applyProtection="1">
      <alignment vertical="top"/>
      <protection locked="0"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1" xfId="69" applyNumberFormat="1" applyFont="1" applyFill="1" applyBorder="1" applyAlignment="1" applyProtection="1">
      <alignment horizontal="center" vertical="center" wrapText="1"/>
      <protection/>
    </xf>
    <xf numFmtId="49" fontId="3" fillId="0" borderId="24" xfId="69" applyNumberFormat="1" applyFont="1" applyFill="1" applyBorder="1" applyAlignment="1" applyProtection="1">
      <alignment horizontal="center" vertical="center" wrapText="1"/>
      <protection/>
    </xf>
    <xf numFmtId="0" fontId="11" fillId="0" borderId="30" xfId="69" applyFont="1" applyBorder="1" applyAlignment="1" applyProtection="1">
      <alignment wrapText="1"/>
      <protection/>
    </xf>
    <xf numFmtId="49" fontId="11" fillId="0" borderId="20" xfId="69" applyNumberFormat="1" applyFont="1" applyBorder="1" applyAlignment="1" applyProtection="1">
      <alignment horizontal="center" wrapText="1"/>
      <protection/>
    </xf>
    <xf numFmtId="0" fontId="11" fillId="0" borderId="15" xfId="69" applyFont="1" applyBorder="1" applyAlignment="1" applyProtection="1">
      <alignment wrapText="1"/>
      <protection/>
    </xf>
    <xf numFmtId="49" fontId="11" fillId="0" borderId="16" xfId="69" applyNumberFormat="1" applyFont="1" applyBorder="1" applyAlignment="1" applyProtection="1">
      <alignment wrapText="1"/>
      <protection/>
    </xf>
    <xf numFmtId="3" fontId="4" fillId="0" borderId="16" xfId="69" applyNumberFormat="1" applyFont="1" applyFill="1" applyBorder="1" applyAlignment="1" applyProtection="1">
      <alignment wrapText="1"/>
      <protection/>
    </xf>
    <xf numFmtId="3" fontId="4" fillId="0" borderId="17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49" fontId="11" fillId="0" borderId="16" xfId="69" applyNumberFormat="1" applyFont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1" xfId="69" applyNumberFormat="1" applyFont="1" applyBorder="1" applyAlignment="1" applyProtection="1">
      <alignment horizontal="center" wrapText="1"/>
      <protection/>
    </xf>
    <xf numFmtId="3" fontId="4" fillId="4" borderId="20" xfId="68" applyNumberFormat="1" applyFont="1" applyFill="1" applyBorder="1" applyAlignment="1" applyProtection="1">
      <alignment vertical="top"/>
      <protection locked="0"/>
    </xf>
    <xf numFmtId="3" fontId="4" fillId="4" borderId="31" xfId="68" applyNumberFormat="1" applyFont="1" applyFill="1" applyBorder="1" applyAlignment="1" applyProtection="1">
      <alignment vertical="top"/>
      <protection locked="0"/>
    </xf>
    <xf numFmtId="0" fontId="3" fillId="0" borderId="25" xfId="69" applyFont="1" applyBorder="1" applyAlignment="1" applyProtection="1">
      <alignment wrapText="1"/>
      <protection/>
    </xf>
    <xf numFmtId="49" fontId="3" fillId="0" borderId="26" xfId="69" applyNumberFormat="1" applyFont="1" applyBorder="1" applyAlignment="1" applyProtection="1">
      <alignment horizontal="center" wrapText="1"/>
      <protection/>
    </xf>
    <xf numFmtId="0" fontId="11" fillId="0" borderId="32" xfId="69" applyFont="1" applyBorder="1" applyAlignment="1" applyProtection="1">
      <alignment wrapText="1"/>
      <protection/>
    </xf>
    <xf numFmtId="49" fontId="11" fillId="0" borderId="33" xfId="69" applyNumberFormat="1" applyFont="1" applyBorder="1" applyAlignment="1" applyProtection="1">
      <alignment horizontal="center" wrapText="1"/>
      <protection/>
    </xf>
    <xf numFmtId="0" fontId="4" fillId="0" borderId="30" xfId="69" applyFont="1" applyBorder="1" applyAlignment="1" applyProtection="1">
      <alignment wrapText="1"/>
      <protection/>
    </xf>
    <xf numFmtId="0" fontId="11" fillId="0" borderId="25" xfId="69" applyFont="1" applyBorder="1" applyAlignment="1" applyProtection="1">
      <alignment wrapText="1"/>
      <protection/>
    </xf>
    <xf numFmtId="49" fontId="11" fillId="0" borderId="26" xfId="69" applyNumberFormat="1" applyFont="1" applyBorder="1" applyAlignment="1" applyProtection="1">
      <alignment horizontal="center" wrapText="1"/>
      <protection/>
    </xf>
    <xf numFmtId="3" fontId="3" fillId="0" borderId="26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3" fontId="11" fillId="4" borderId="33" xfId="68" applyNumberFormat="1" applyFont="1" applyFill="1" applyBorder="1" applyAlignment="1" applyProtection="1">
      <alignment vertical="top"/>
      <protection locked="0"/>
    </xf>
    <xf numFmtId="3" fontId="11" fillId="4" borderId="35" xfId="68" applyNumberFormat="1" applyFont="1" applyFill="1" applyBorder="1" applyAlignment="1" applyProtection="1">
      <alignment vertical="top"/>
      <protection locked="0"/>
    </xf>
    <xf numFmtId="3" fontId="11" fillId="0" borderId="26" xfId="69" applyNumberFormat="1" applyFont="1" applyFill="1" applyBorder="1" applyAlignment="1" applyProtection="1">
      <alignment wrapText="1"/>
      <protection/>
    </xf>
    <xf numFmtId="3" fontId="11" fillId="0" borderId="34" xfId="69" applyNumberFormat="1" applyFont="1" applyFill="1" applyBorder="1" applyAlignment="1" applyProtection="1">
      <alignment wrapText="1"/>
      <protection/>
    </xf>
    <xf numFmtId="49" fontId="6" fillId="0" borderId="20" xfId="69" applyNumberFormat="1" applyFont="1" applyBorder="1" applyAlignment="1" applyProtection="1">
      <alignment horizontal="center" wrapText="1"/>
      <protection/>
    </xf>
    <xf numFmtId="49" fontId="6" fillId="0" borderId="28" xfId="69" applyNumberFormat="1" applyFont="1" applyBorder="1" applyAlignment="1" applyProtection="1">
      <alignment horizontal="center" wrapText="1"/>
      <protection/>
    </xf>
    <xf numFmtId="49" fontId="4" fillId="0" borderId="16" xfId="71" applyNumberFormat="1" applyFont="1" applyBorder="1" applyAlignment="1" applyProtection="1">
      <alignment horizontal="center" vertical="center" wrapText="1"/>
      <protection/>
    </xf>
    <xf numFmtId="3" fontId="4" fillId="0" borderId="22" xfId="71" applyNumberFormat="1" applyFont="1" applyBorder="1" applyAlignment="1" applyProtection="1">
      <alignment vertical="center"/>
      <protection/>
    </xf>
    <xf numFmtId="3" fontId="4" fillId="4" borderId="14" xfId="68" applyNumberFormat="1" applyFont="1" applyFill="1" applyBorder="1" applyAlignment="1" applyProtection="1">
      <alignment vertical="center"/>
      <protection locked="0"/>
    </xf>
    <xf numFmtId="3" fontId="4" fillId="4" borderId="22" xfId="68" applyNumberFormat="1" applyFont="1" applyFill="1" applyBorder="1" applyAlignment="1" applyProtection="1">
      <alignment vertical="center"/>
      <protection locked="0"/>
    </xf>
    <xf numFmtId="3" fontId="4" fillId="4" borderId="21" xfId="68" applyNumberFormat="1" applyFont="1" applyFill="1" applyBorder="1" applyAlignment="1" applyProtection="1">
      <alignment vertical="center"/>
      <protection locked="0"/>
    </xf>
    <xf numFmtId="3" fontId="4" fillId="4" borderId="24" xfId="68" applyNumberFormat="1" applyFont="1" applyFill="1" applyBorder="1" applyAlignment="1" applyProtection="1">
      <alignment vertical="center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4" fillId="0" borderId="14" xfId="66" applyFont="1" applyBorder="1" applyAlignment="1" applyProtection="1">
      <alignment vertical="center"/>
      <protection/>
    </xf>
    <xf numFmtId="0" fontId="11" fillId="0" borderId="14" xfId="66" applyFont="1" applyBorder="1" applyAlignment="1" applyProtection="1">
      <alignment horizontal="right" vertical="center"/>
      <protection/>
    </xf>
    <xf numFmtId="0" fontId="3" fillId="0" borderId="14" xfId="66" applyFont="1" applyBorder="1" applyAlignment="1" applyProtection="1">
      <alignment horizontal="left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6" fillId="0" borderId="14" xfId="66" applyFont="1" applyBorder="1" applyAlignment="1" applyProtection="1">
      <alignment vertical="center"/>
      <protection/>
    </xf>
    <xf numFmtId="0" fontId="3" fillId="0" borderId="14" xfId="66" applyFont="1" applyBorder="1" applyAlignment="1" applyProtection="1">
      <alignment vertical="center"/>
      <protection/>
    </xf>
    <xf numFmtId="3" fontId="4" fillId="4" borderId="19" xfId="68" applyNumberFormat="1" applyFont="1" applyFill="1" applyBorder="1" applyAlignment="1" applyProtection="1">
      <alignment horizontal="right" vertical="center"/>
      <protection locked="0"/>
    </xf>
    <xf numFmtId="0" fontId="4" fillId="0" borderId="14" xfId="66" applyFont="1" applyFill="1" applyBorder="1" applyAlignment="1" applyProtection="1">
      <alignment horizontal="right" vertical="center" wrapText="1"/>
      <protection/>
    </xf>
    <xf numFmtId="0" fontId="11" fillId="0" borderId="14" xfId="66" applyFont="1" applyBorder="1" applyAlignment="1" applyProtection="1">
      <alignment horizontal="right" vertical="center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right" vertical="center" wrapText="1"/>
      <protection/>
    </xf>
    <xf numFmtId="0" fontId="4" fillId="0" borderId="21" xfId="66" applyFont="1" applyFill="1" applyBorder="1" applyAlignment="1" applyProtection="1">
      <alignment horizontal="right" vertical="center" wrapText="1"/>
      <protection/>
    </xf>
    <xf numFmtId="1" fontId="4" fillId="33" borderId="36" xfId="66" applyNumberFormat="1" applyFont="1" applyFill="1" applyBorder="1" applyAlignment="1" applyProtection="1">
      <alignment horizontal="right" vertical="center" wrapText="1"/>
      <protection/>
    </xf>
    <xf numFmtId="0" fontId="4" fillId="0" borderId="20" xfId="66" applyFont="1" applyBorder="1" applyAlignment="1" applyProtection="1">
      <alignment horizontal="right" vertical="center" wrapText="1"/>
      <protection/>
    </xf>
    <xf numFmtId="0" fontId="4" fillId="0" borderId="20" xfId="66" applyFont="1" applyFill="1" applyBorder="1" applyAlignment="1" applyProtection="1">
      <alignment horizontal="right" vertical="center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horizontal="right" vertical="center"/>
      <protection/>
    </xf>
    <xf numFmtId="0" fontId="4" fillId="0" borderId="22" xfId="66" applyFont="1" applyFill="1" applyBorder="1" applyAlignment="1" applyProtection="1">
      <alignment horizontal="right" vertical="center" wrapText="1"/>
      <protection/>
    </xf>
    <xf numFmtId="0" fontId="3" fillId="0" borderId="18" xfId="66" applyFont="1" applyBorder="1" applyAlignment="1" applyProtection="1">
      <alignment horizontal="right" vertical="center"/>
      <protection/>
    </xf>
    <xf numFmtId="0" fontId="4" fillId="0" borderId="18" xfId="66" applyFont="1" applyBorder="1" applyAlignment="1" applyProtection="1">
      <alignment horizontal="right" vertical="center" wrapText="1"/>
      <protection/>
    </xf>
    <xf numFmtId="0" fontId="4" fillId="0" borderId="24" xfId="66" applyFont="1" applyFill="1" applyBorder="1" applyAlignment="1" applyProtection="1">
      <alignment horizontal="right" vertical="center" wrapText="1"/>
      <protection/>
    </xf>
    <xf numFmtId="1" fontId="4" fillId="33" borderId="37" xfId="66" applyNumberFormat="1" applyFont="1" applyFill="1" applyBorder="1" applyAlignment="1" applyProtection="1">
      <alignment horizontal="right" vertical="center" wrapText="1"/>
      <protection/>
    </xf>
    <xf numFmtId="0" fontId="4" fillId="0" borderId="31" xfId="66" applyFont="1" applyFill="1" applyBorder="1" applyAlignment="1" applyProtection="1">
      <alignment horizontal="right" vertical="center" wrapText="1"/>
      <protection/>
    </xf>
    <xf numFmtId="0" fontId="4" fillId="0" borderId="27" xfId="66" applyFont="1" applyBorder="1" applyAlignment="1" applyProtection="1">
      <alignment horizontal="right" vertical="center"/>
      <protection/>
    </xf>
    <xf numFmtId="0" fontId="3" fillId="0" borderId="28" xfId="66" applyFont="1" applyBorder="1" applyAlignment="1" applyProtection="1">
      <alignment vertical="center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1" fontId="3" fillId="0" borderId="28" xfId="66" applyNumberFormat="1" applyFont="1" applyBorder="1" applyAlignment="1" applyProtection="1">
      <alignment horizontal="right" vertical="center" wrapText="1"/>
      <protection/>
    </xf>
    <xf numFmtId="1" fontId="3" fillId="0" borderId="29" xfId="66" applyNumberFormat="1" applyFont="1" applyBorder="1" applyAlignment="1" applyProtection="1">
      <alignment horizontal="right" vertical="center" wrapText="1"/>
      <protection/>
    </xf>
    <xf numFmtId="0" fontId="3" fillId="0" borderId="21" xfId="66" applyFont="1" applyBorder="1" applyAlignment="1" applyProtection="1">
      <alignment horizontal="centerContinuous"/>
      <protection/>
    </xf>
    <xf numFmtId="0" fontId="3" fillId="0" borderId="21" xfId="66" applyFont="1" applyBorder="1" applyAlignment="1" applyProtection="1">
      <alignment horizontal="center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33" borderId="16" xfId="66" applyNumberFormat="1" applyFont="1" applyFill="1" applyBorder="1" applyAlignment="1" applyProtection="1">
      <alignment vertical="center" wrapText="1"/>
      <protection/>
    </xf>
    <xf numFmtId="0" fontId="4" fillId="33" borderId="16" xfId="66" applyFont="1" applyFill="1" applyBorder="1" applyAlignment="1" applyProtection="1">
      <alignment horizontal="right" vertical="center" wrapText="1"/>
      <protection/>
    </xf>
    <xf numFmtId="0" fontId="4" fillId="33" borderId="17" xfId="66" applyFont="1" applyFill="1" applyBorder="1" applyAlignment="1" applyProtection="1">
      <alignment horizontal="right" vertical="center" wrapText="1"/>
      <protection/>
    </xf>
    <xf numFmtId="0" fontId="3" fillId="0" borderId="23" xfId="66" applyFont="1" applyBorder="1" applyAlignment="1" applyProtection="1">
      <alignment horizontal="centerContinuous"/>
      <protection/>
    </xf>
    <xf numFmtId="0" fontId="3" fillId="0" borderId="15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 quotePrefix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3" fillId="0" borderId="22" xfId="63" applyFont="1" applyBorder="1" applyAlignment="1" applyProtection="1">
      <alignment horizontal="center"/>
      <protection/>
    </xf>
    <xf numFmtId="3" fontId="4" fillId="4" borderId="14" xfId="68" applyNumberFormat="1" applyFont="1" applyFill="1" applyBorder="1" applyAlignment="1" applyProtection="1">
      <alignment horizontal="right" vertical="top"/>
      <protection locked="0"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3" fontId="4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3" fontId="4" fillId="0" borderId="17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Border="1" applyAlignment="1" applyProtection="1">
      <alignment horizontal="left" vertical="center" wrapText="1"/>
      <protection/>
    </xf>
    <xf numFmtId="49" fontId="11" fillId="0" borderId="39" xfId="63" applyNumberFormat="1" applyFont="1" applyBorder="1" applyAlignment="1" applyProtection="1">
      <alignment horizontal="center" vertical="center" wrapText="1"/>
      <protection/>
    </xf>
    <xf numFmtId="3" fontId="4" fillId="4" borderId="39" xfId="68" applyNumberFormat="1" applyFont="1" applyFill="1" applyBorder="1" applyAlignment="1" applyProtection="1">
      <alignment horizontal="right" vertical="top"/>
      <protection locked="0"/>
    </xf>
    <xf numFmtId="3" fontId="4" fillId="0" borderId="40" xfId="63" applyNumberFormat="1" applyFont="1" applyFill="1" applyBorder="1" applyAlignment="1" applyProtection="1">
      <alignment horizontal="right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Fill="1" applyBorder="1" applyAlignment="1" applyProtection="1">
      <alignment horizontal="right" vertical="center" wrapText="1"/>
      <protection/>
    </xf>
    <xf numFmtId="3" fontId="4" fillId="0" borderId="20" xfId="63" applyNumberFormat="1" applyFont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4" fillId="0" borderId="16" xfId="63" applyNumberFormat="1" applyFont="1" applyBorder="1" applyAlignment="1" applyProtection="1">
      <alignment horizontal="right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left" vertical="center" wrapText="1"/>
      <protection/>
    </xf>
    <xf numFmtId="3" fontId="4" fillId="0" borderId="28" xfId="63" applyNumberFormat="1" applyFont="1" applyFill="1" applyBorder="1" applyAlignment="1" applyProtection="1">
      <alignment horizontal="right" vertical="center" wrapText="1"/>
      <protection/>
    </xf>
    <xf numFmtId="3" fontId="4" fillId="0" borderId="29" xfId="63" applyNumberFormat="1" applyFont="1" applyFill="1" applyBorder="1" applyAlignment="1" applyProtection="1">
      <alignment horizontal="right" vertical="center" wrapText="1"/>
      <protection/>
    </xf>
    <xf numFmtId="0" fontId="11" fillId="0" borderId="23" xfId="63" applyFont="1" applyBorder="1" applyAlignment="1" applyProtection="1">
      <alignment horizontal="righ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left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1" fontId="4" fillId="0" borderId="22" xfId="63" applyNumberFormat="1" applyFont="1" applyBorder="1" applyAlignment="1" applyProtection="1">
      <alignment horizontal="right" vertical="center" wrapText="1"/>
      <protection/>
    </xf>
    <xf numFmtId="0" fontId="4" fillId="0" borderId="22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left" vertical="center" wrapText="1"/>
      <protection/>
    </xf>
    <xf numFmtId="1" fontId="4" fillId="0" borderId="20" xfId="63" applyNumberFormat="1" applyFont="1" applyBorder="1" applyAlignment="1" applyProtection="1">
      <alignment horizontal="right" vertical="center" wrapText="1"/>
      <protection/>
    </xf>
    <xf numFmtId="1" fontId="4" fillId="0" borderId="20" xfId="63" applyNumberFormat="1" applyFont="1" applyFill="1" applyBorder="1" applyAlignment="1" applyProtection="1">
      <alignment horizontal="right" vertical="center" wrapText="1"/>
      <protection/>
    </xf>
    <xf numFmtId="1" fontId="4" fillId="0" borderId="31" xfId="63" applyNumberFormat="1" applyFont="1" applyBorder="1" applyAlignment="1" applyProtection="1">
      <alignment horizontal="right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0" fontId="4" fillId="0" borderId="16" xfId="63" applyFont="1" applyBorder="1" applyAlignment="1" applyProtection="1">
      <alignment horizontal="right" vertical="center" wrapText="1"/>
      <protection/>
    </xf>
    <xf numFmtId="0" fontId="4" fillId="0" borderId="17" xfId="63" applyFont="1" applyBorder="1" applyAlignment="1" applyProtection="1">
      <alignment horizontal="right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1" fontId="4" fillId="0" borderId="21" xfId="63" applyNumberFormat="1" applyFont="1" applyBorder="1" applyAlignment="1" applyProtection="1">
      <alignment horizontal="right" vertical="center" wrapText="1"/>
      <protection/>
    </xf>
    <xf numFmtId="1" fontId="4" fillId="0" borderId="21" xfId="63" applyNumberFormat="1" applyFont="1" applyFill="1" applyBorder="1" applyAlignment="1" applyProtection="1">
      <alignment horizontal="right" vertical="center" wrapText="1"/>
      <protection/>
    </xf>
    <xf numFmtId="1" fontId="4" fillId="0" borderId="24" xfId="63" applyNumberFormat="1" applyFont="1" applyBorder="1" applyAlignment="1" applyProtection="1">
      <alignment horizontal="right"/>
      <protection/>
    </xf>
    <xf numFmtId="0" fontId="3" fillId="0" borderId="41" xfId="63" applyFont="1" applyBorder="1" applyAlignment="1" applyProtection="1">
      <alignment horizontal="left" vertical="center" wrapText="1"/>
      <protection/>
    </xf>
    <xf numFmtId="49" fontId="3" fillId="0" borderId="42" xfId="63" applyNumberFormat="1" applyFont="1" applyBorder="1" applyAlignment="1" applyProtection="1">
      <alignment horizontal="center" vertical="center" wrapText="1"/>
      <protection/>
    </xf>
    <xf numFmtId="1" fontId="4" fillId="0" borderId="16" xfId="63" applyNumberFormat="1" applyFont="1" applyBorder="1" applyAlignment="1" applyProtection="1">
      <alignment horizontal="right" vertical="center" wrapText="1"/>
      <protection/>
    </xf>
    <xf numFmtId="1" fontId="4" fillId="0" borderId="16" xfId="63" applyNumberFormat="1" applyFont="1" applyFill="1" applyBorder="1" applyAlignment="1" applyProtection="1">
      <alignment horizontal="right" vertical="center" wrapText="1"/>
      <protection/>
    </xf>
    <xf numFmtId="1" fontId="4" fillId="0" borderId="17" xfId="63" applyNumberFormat="1" applyFont="1" applyBorder="1" applyAlignment="1" applyProtection="1">
      <alignment horizontal="right"/>
      <protection/>
    </xf>
    <xf numFmtId="1" fontId="4" fillId="0" borderId="22" xfId="63" applyNumberFormat="1" applyFont="1" applyFill="1" applyBorder="1" applyAlignment="1" applyProtection="1">
      <alignment horizontal="right"/>
      <protection/>
    </xf>
    <xf numFmtId="0" fontId="11" fillId="0" borderId="41" xfId="63" applyFont="1" applyBorder="1" applyAlignment="1" applyProtection="1">
      <alignment horizontal="left" vertical="center" wrapText="1"/>
      <protection/>
    </xf>
    <xf numFmtId="0" fontId="4" fillId="0" borderId="15" xfId="63" applyFont="1" applyBorder="1" applyAlignment="1" applyProtection="1">
      <alignment horizontal="left" vertic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1" fontId="4" fillId="0" borderId="17" xfId="63" applyNumberFormat="1" applyFont="1" applyFill="1" applyBorder="1" applyAlignment="1" applyProtection="1">
      <alignment horizontal="right"/>
      <protection/>
    </xf>
    <xf numFmtId="49" fontId="4" fillId="0" borderId="28" xfId="63" applyNumberFormat="1" applyFont="1" applyBorder="1" applyAlignment="1" applyProtection="1">
      <alignment horizontal="center" vertical="center" wrapText="1"/>
      <protection/>
    </xf>
    <xf numFmtId="1" fontId="4" fillId="0" borderId="29" xfId="63" applyNumberFormat="1" applyFont="1" applyFill="1" applyBorder="1" applyAlignment="1" applyProtection="1">
      <alignment horizontal="right"/>
      <protection/>
    </xf>
    <xf numFmtId="49" fontId="11" fillId="0" borderId="42" xfId="63" applyNumberFormat="1" applyFont="1" applyBorder="1" applyAlignment="1" applyProtection="1">
      <alignment horizontal="center" vertical="center" wrapText="1"/>
      <protection/>
    </xf>
    <xf numFmtId="0" fontId="11" fillId="0" borderId="42" xfId="63" applyFont="1" applyBorder="1" applyAlignment="1" applyProtection="1">
      <alignment horizontal="right" vertical="center" wrapText="1"/>
      <protection/>
    </xf>
    <xf numFmtId="0" fontId="11" fillId="0" borderId="43" xfId="63" applyFont="1" applyBorder="1" applyAlignment="1" applyProtection="1">
      <alignment horizontal="right" vertical="center" wrapText="1"/>
      <protection/>
    </xf>
    <xf numFmtId="1" fontId="3" fillId="0" borderId="42" xfId="63" applyNumberFormat="1" applyFont="1" applyBorder="1" applyAlignment="1" applyProtection="1">
      <alignment horizontal="right" vertical="center" wrapText="1"/>
      <protection/>
    </xf>
    <xf numFmtId="1" fontId="3" fillId="0" borderId="43" xfId="63" applyNumberFormat="1" applyFont="1" applyBorder="1" applyAlignment="1" applyProtection="1">
      <alignment horizontal="right" vertical="center" wrapText="1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/>
      <protection/>
    </xf>
    <xf numFmtId="1" fontId="11" fillId="0" borderId="28" xfId="63" applyNumberFormat="1" applyFont="1" applyBorder="1" applyAlignment="1" applyProtection="1">
      <alignment horizontal="right" vertical="center" wrapText="1"/>
      <protection/>
    </xf>
    <xf numFmtId="1" fontId="11" fillId="0" borderId="29" xfId="63" applyNumberFormat="1" applyFont="1" applyBorder="1" applyAlignment="1" applyProtection="1">
      <alignment horizontal="right" vertical="center" wrapText="1"/>
      <protection/>
    </xf>
    <xf numFmtId="0" fontId="11" fillId="0" borderId="28" xfId="63" applyFont="1" applyBorder="1" applyAlignment="1" applyProtection="1">
      <alignment horizontal="right" vertical="center" wrapText="1"/>
      <protection/>
    </xf>
    <xf numFmtId="1" fontId="11" fillId="0" borderId="28" xfId="63" applyNumberFormat="1" applyFont="1" applyFill="1" applyBorder="1" applyAlignment="1" applyProtection="1">
      <alignment horizontal="right" vertical="center" wrapText="1"/>
      <protection/>
    </xf>
    <xf numFmtId="0" fontId="11" fillId="0" borderId="29" xfId="63" applyFont="1" applyBorder="1" applyAlignment="1" applyProtection="1">
      <alignment horizontal="right" vertical="center" wrapText="1"/>
      <protection/>
    </xf>
    <xf numFmtId="3" fontId="11" fillId="0" borderId="21" xfId="63" applyNumberFormat="1" applyFont="1" applyBorder="1" applyAlignment="1" applyProtection="1">
      <alignment horizontal="right" vertical="center" wrapText="1"/>
      <protection/>
    </xf>
    <xf numFmtId="3" fontId="11" fillId="0" borderId="24" xfId="63" applyNumberFormat="1" applyFont="1" applyBorder="1" applyAlignment="1" applyProtection="1">
      <alignment horizontal="right" vertical="center" wrapText="1"/>
      <protection/>
    </xf>
    <xf numFmtId="3" fontId="11" fillId="0" borderId="28" xfId="63" applyNumberFormat="1" applyFont="1" applyBorder="1" applyAlignment="1" applyProtection="1">
      <alignment horizontal="right" vertical="center" wrapText="1"/>
      <protection/>
    </xf>
    <xf numFmtId="3" fontId="11" fillId="0" borderId="29" xfId="63" applyNumberFormat="1" applyFont="1" applyBorder="1" applyAlignment="1" applyProtection="1">
      <alignment horizontal="right" vertical="center" wrapText="1"/>
      <protection/>
    </xf>
    <xf numFmtId="3" fontId="11" fillId="0" borderId="22" xfId="63" applyNumberFormat="1" applyFont="1" applyFill="1" applyBorder="1" applyAlignment="1" applyProtection="1">
      <alignment horizontal="right" vertical="center" wrapText="1"/>
      <protection/>
    </xf>
    <xf numFmtId="3" fontId="6" fillId="4" borderId="14" xfId="68" applyNumberFormat="1" applyFont="1" applyFill="1" applyBorder="1" applyAlignment="1" applyProtection="1">
      <alignment horizontal="right" vertical="top"/>
      <protection locked="0"/>
    </xf>
    <xf numFmtId="3" fontId="3" fillId="0" borderId="26" xfId="63" applyNumberFormat="1" applyFont="1" applyBorder="1" applyAlignment="1" applyProtection="1">
      <alignment horizontal="right" vertical="center" wrapText="1"/>
      <protection/>
    </xf>
    <xf numFmtId="3" fontId="3" fillId="0" borderId="34" xfId="63" applyNumberFormat="1" applyFont="1" applyBorder="1" applyAlignment="1" applyProtection="1">
      <alignment horizontal="right" vertical="center" wrapText="1"/>
      <protection/>
    </xf>
    <xf numFmtId="0" fontId="4" fillId="0" borderId="21" xfId="63" applyFont="1" applyBorder="1" applyAlignment="1" applyProtection="1">
      <alignment horizontal="center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3" fontId="4" fillId="4" borderId="14" xfId="68" applyNumberFormat="1" applyFont="1" applyFill="1" applyBorder="1" applyAlignment="1" applyProtection="1">
      <alignment horizontal="right" vertical="center"/>
      <protection locked="0"/>
    </xf>
    <xf numFmtId="3" fontId="3" fillId="0" borderId="22" xfId="64" applyNumberFormat="1" applyFont="1" applyBorder="1" applyAlignment="1" applyProtection="1">
      <alignment horizontal="right"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Continuous" vertical="center" wrapText="1"/>
      <protection/>
    </xf>
    <xf numFmtId="0" fontId="11" fillId="0" borderId="27" xfId="64" applyFont="1" applyBorder="1" applyAlignment="1" applyProtection="1">
      <alignment horizontal="right" vertical="center" wrapText="1"/>
      <protection/>
    </xf>
    <xf numFmtId="49" fontId="11" fillId="0" borderId="28" xfId="64" applyNumberFormat="1" applyFont="1" applyBorder="1" applyAlignment="1" applyProtection="1">
      <alignment horizontal="center" vertical="center" wrapText="1"/>
      <protection/>
    </xf>
    <xf numFmtId="3" fontId="11" fillId="0" borderId="28" xfId="64" applyNumberFormat="1" applyFont="1" applyBorder="1" applyAlignment="1" applyProtection="1">
      <alignment horizontal="right" vertical="center"/>
      <protection/>
    </xf>
    <xf numFmtId="3" fontId="11" fillId="0" borderId="29" xfId="64" applyNumberFormat="1" applyFont="1" applyBorder="1" applyAlignment="1" applyProtection="1">
      <alignment horizontal="right" vertical="center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49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horizontal="right" vertical="center"/>
      <protection/>
    </xf>
    <xf numFmtId="3" fontId="3" fillId="0" borderId="31" xfId="64" applyNumberFormat="1" applyFont="1" applyBorder="1" applyAlignment="1" applyProtection="1">
      <alignment horizontal="right"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49" fontId="3" fillId="0" borderId="16" xfId="64" applyNumberFormat="1" applyFont="1" applyBorder="1" applyAlignment="1" applyProtection="1">
      <alignment horizontal="left" vertical="center" wrapText="1"/>
      <protection/>
    </xf>
    <xf numFmtId="3" fontId="4" fillId="0" borderId="16" xfId="64" applyNumberFormat="1" applyFont="1" applyBorder="1" applyAlignment="1" applyProtection="1">
      <alignment horizontal="right" vertical="center"/>
      <protection/>
    </xf>
    <xf numFmtId="3" fontId="4" fillId="0" borderId="17" xfId="64" applyNumberFormat="1" applyFont="1" applyBorder="1" applyAlignment="1" applyProtection="1">
      <alignment horizontal="right" vertical="center"/>
      <protection/>
    </xf>
    <xf numFmtId="3" fontId="4" fillId="0" borderId="14" xfId="65" applyNumberFormat="1" applyFont="1" applyFill="1" applyBorder="1" applyAlignment="1" applyProtection="1">
      <alignment horizontal="right" vertical="center" wrapText="1"/>
      <protection/>
    </xf>
    <xf numFmtId="3" fontId="4" fillId="0" borderId="14" xfId="65" applyNumberFormat="1" applyFont="1" applyBorder="1" applyAlignment="1" applyProtection="1">
      <alignment horizontal="right" vertical="center" wrapText="1"/>
      <protection/>
    </xf>
    <xf numFmtId="3" fontId="3" fillId="0" borderId="14" xfId="65" applyNumberFormat="1" applyFont="1" applyBorder="1" applyAlignment="1" applyProtection="1">
      <alignment horizontal="right" vertical="center" wrapText="1"/>
      <protection/>
    </xf>
    <xf numFmtId="3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2" borderId="18" xfId="68" applyFont="1" applyFill="1" applyBorder="1" applyAlignment="1" applyProtection="1">
      <alignment vertical="top" wrapText="1"/>
      <protection/>
    </xf>
    <xf numFmtId="1" fontId="13" fillId="32" borderId="18" xfId="68" applyNumberFormat="1" applyFont="1" applyFill="1" applyBorder="1" applyAlignment="1" applyProtection="1">
      <alignment vertical="top"/>
      <protection/>
    </xf>
    <xf numFmtId="0" fontId="9" fillId="32" borderId="23" xfId="68" applyNumberFormat="1" applyFont="1" applyFill="1" applyBorder="1" applyAlignment="1" applyProtection="1">
      <alignment vertical="top" wrapText="1"/>
      <protection/>
    </xf>
    <xf numFmtId="3" fontId="3" fillId="4" borderId="14" xfId="68" applyNumberFormat="1" applyFont="1" applyFill="1" applyBorder="1" applyAlignment="1" applyProtection="1">
      <alignment vertical="top"/>
      <protection locked="0"/>
    </xf>
    <xf numFmtId="3" fontId="3" fillId="4" borderId="22" xfId="68" applyNumberFormat="1" applyFont="1" applyFill="1" applyBorder="1" applyAlignment="1" applyProtection="1">
      <alignment vertical="top"/>
      <protection locked="0"/>
    </xf>
    <xf numFmtId="3" fontId="11" fillId="4" borderId="14" xfId="68" applyNumberFormat="1" applyFont="1" applyFill="1" applyBorder="1" applyAlignment="1" applyProtection="1">
      <alignment vertical="top"/>
      <protection locked="0"/>
    </xf>
    <xf numFmtId="3" fontId="11" fillId="4" borderId="22" xfId="68" applyNumberFormat="1" applyFont="1" applyFill="1" applyBorder="1" applyAlignment="1" applyProtection="1">
      <alignment vertical="top"/>
      <protection locked="0"/>
    </xf>
    <xf numFmtId="1" fontId="11" fillId="0" borderId="14" xfId="68" applyNumberFormat="1" applyFont="1" applyBorder="1" applyAlignment="1" applyProtection="1">
      <alignment horizontal="right" vertical="center" wrapText="1"/>
      <protection/>
    </xf>
    <xf numFmtId="0" fontId="13" fillId="32" borderId="18" xfId="68" applyFont="1" applyFill="1" applyBorder="1" applyAlignment="1" applyProtection="1">
      <alignment horizontal="center" vertical="center"/>
      <protection/>
    </xf>
    <xf numFmtId="0" fontId="13" fillId="32" borderId="18" xfId="68" applyFont="1" applyFill="1" applyBorder="1" applyAlignment="1" applyProtection="1">
      <alignment horizontal="center" vertical="top" wrapText="1"/>
      <protection/>
    </xf>
    <xf numFmtId="0" fontId="9" fillId="32" borderId="18" xfId="68" applyFont="1" applyFill="1" applyBorder="1" applyAlignment="1" applyProtection="1">
      <alignment horizontal="center" vertical="top" wrapText="1"/>
      <protection/>
    </xf>
    <xf numFmtId="1" fontId="13" fillId="32" borderId="18" xfId="68" applyNumberFormat="1" applyFont="1" applyFill="1" applyBorder="1" applyAlignment="1" applyProtection="1">
      <alignment horizontal="center" vertical="top"/>
      <protection/>
    </xf>
    <xf numFmtId="1" fontId="13" fillId="32" borderId="18" xfId="68" applyNumberFormat="1" applyFont="1" applyFill="1" applyBorder="1" applyAlignment="1" applyProtection="1">
      <alignment vertical="top" wrapText="1"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0" fontId="9" fillId="32" borderId="25" xfId="68" applyFont="1" applyFill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right" vertical="center" wrapText="1"/>
      <protection/>
    </xf>
    <xf numFmtId="1" fontId="3" fillId="0" borderId="26" xfId="68" applyNumberFormat="1" applyFont="1" applyBorder="1" applyAlignment="1" applyProtection="1">
      <alignment horizontal="right" vertical="center" wrapText="1"/>
      <protection/>
    </xf>
    <xf numFmtId="0" fontId="9" fillId="32" borderId="23" xfId="68" applyFont="1" applyFill="1" applyBorder="1" applyAlignment="1" applyProtection="1">
      <alignment vertical="top" wrapText="1"/>
      <protection/>
    </xf>
    <xf numFmtId="0" fontId="14" fillId="0" borderId="0" xfId="68" applyFont="1" applyBorder="1" applyAlignment="1" applyProtection="1">
      <alignment vertical="center"/>
      <protection hidden="1"/>
    </xf>
    <xf numFmtId="49" fontId="4" fillId="0" borderId="0" xfId="6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8" applyFont="1" applyBorder="1" applyAlignment="1" applyProtection="1">
      <alignment horizontal="centerContinuous" vertical="center"/>
      <protection/>
    </xf>
    <xf numFmtId="0" fontId="4" fillId="0" borderId="0" xfId="6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left" vertical="center" wrapText="1"/>
      <protection/>
    </xf>
    <xf numFmtId="49" fontId="3" fillId="0" borderId="14" xfId="65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/>
      <protection/>
    </xf>
    <xf numFmtId="3" fontId="3" fillId="0" borderId="14" xfId="65" applyNumberFormat="1" applyFont="1" applyBorder="1" applyAlignment="1" applyProtection="1">
      <alignment horizontal="right" vertical="center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/>
      <protection/>
    </xf>
    <xf numFmtId="49" fontId="6" fillId="0" borderId="14" xfId="65" applyNumberFormat="1" applyFont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49" fontId="3" fillId="0" borderId="0" xfId="65" applyNumberFormat="1" applyFont="1" applyBorder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49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1" fontId="4" fillId="0" borderId="0" xfId="66" applyNumberFormat="1" applyFont="1" applyAlignment="1" applyProtection="1">
      <alignment vertical="center" wrapText="1"/>
      <protection/>
    </xf>
    <xf numFmtId="1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vertical="center" wrapText="1"/>
      <protection/>
    </xf>
    <xf numFmtId="0" fontId="4" fillId="0" borderId="0" xfId="66" applyFont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horizontal="centerContinuous" vertical="center"/>
      <protection/>
    </xf>
    <xf numFmtId="49" fontId="4" fillId="0" borderId="0" xfId="71" applyNumberFormat="1" applyFont="1" applyAlignment="1" applyProtection="1">
      <alignment horizontal="centerContinuous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33" borderId="40" xfId="71" applyFont="1" applyFill="1" applyBorder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Continuous" vertical="center" wrapText="1"/>
      <protection/>
    </xf>
    <xf numFmtId="0" fontId="3" fillId="33" borderId="35" xfId="71" applyFont="1" applyFill="1" applyBorder="1" applyAlignment="1" applyProtection="1">
      <alignment horizontal="center" vertical="center" wrapText="1"/>
      <protection/>
    </xf>
    <xf numFmtId="0" fontId="3" fillId="33" borderId="31" xfId="71" applyFont="1" applyFill="1" applyBorder="1" applyAlignment="1" applyProtection="1">
      <alignment horizontal="centerContinuous" vertical="center" wrapText="1"/>
      <protection/>
    </xf>
    <xf numFmtId="0" fontId="3" fillId="0" borderId="27" xfId="71" applyFont="1" applyBorder="1" applyAlignment="1" applyProtection="1">
      <alignment horizontal="center" vertical="center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4" fillId="33" borderId="16" xfId="71" applyNumberFormat="1" applyFont="1" applyFill="1" applyBorder="1" applyAlignment="1" applyProtection="1">
      <alignment horizontal="center" vertical="center" wrapText="1"/>
      <protection/>
    </xf>
    <xf numFmtId="49" fontId="4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wrapText="1"/>
      <protection/>
    </xf>
    <xf numFmtId="49" fontId="4" fillId="0" borderId="14" xfId="71" applyNumberFormat="1" applyFont="1" applyBorder="1" applyAlignment="1" applyProtection="1">
      <alignment horizontal="center" wrapText="1"/>
      <protection/>
    </xf>
    <xf numFmtId="0" fontId="4" fillId="0" borderId="23" xfId="71" applyFont="1" applyBorder="1" applyAlignment="1" applyProtection="1">
      <alignment vertical="center" wrapText="1"/>
      <protection/>
    </xf>
    <xf numFmtId="49" fontId="4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5" xfId="71" applyFont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49" fontId="3" fillId="0" borderId="0" xfId="71" applyNumberFormat="1" applyFont="1" applyBorder="1" applyAlignment="1" applyProtection="1">
      <alignment horizontal="center" vertical="center" wrapText="1"/>
      <protection/>
    </xf>
    <xf numFmtId="3" fontId="4" fillId="0" borderId="0" xfId="71" applyNumberFormat="1" applyFont="1" applyBorder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wrapText="1"/>
      <protection/>
    </xf>
    <xf numFmtId="49" fontId="4" fillId="0" borderId="0" xfId="71" applyNumberFormat="1" applyFont="1" applyAlignment="1" applyProtection="1">
      <alignment horizontal="center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0" xfId="70" applyFont="1" applyBorder="1" applyAlignment="1" applyProtection="1">
      <alignment wrapText="1"/>
      <protection/>
    </xf>
    <xf numFmtId="1" fontId="4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1" fontId="4" fillId="0" borderId="0" xfId="70" applyNumberFormat="1" applyFont="1" applyProtection="1">
      <alignment/>
      <protection/>
    </xf>
    <xf numFmtId="0" fontId="4" fillId="0" borderId="0" xfId="70" applyFont="1" applyAlignment="1" applyProtection="1">
      <alignment wrapText="1"/>
      <protection/>
    </xf>
    <xf numFmtId="0" fontId="4" fillId="0" borderId="18" xfId="68" applyFont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left" vertical="top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4" fillId="0" borderId="0" xfId="68" applyNumberFormat="1" applyFont="1" applyBorder="1" applyAlignment="1" applyProtection="1">
      <alignment vertical="top" wrapText="1"/>
      <protection/>
    </xf>
    <xf numFmtId="0" fontId="4" fillId="0" borderId="0" xfId="68" applyFont="1" applyAlignment="1" applyProtection="1">
      <alignment horizontal="left" vertical="top" wrapText="1"/>
      <protection/>
    </xf>
    <xf numFmtId="0" fontId="17" fillId="0" borderId="0" xfId="68" applyFont="1" applyBorder="1" applyAlignment="1" applyProtection="1">
      <alignment vertical="top"/>
      <protection/>
    </xf>
    <xf numFmtId="1" fontId="4" fillId="0" borderId="0" xfId="68" applyNumberFormat="1" applyFont="1" applyAlignment="1" applyProtection="1">
      <alignment vertical="top" wrapText="1"/>
      <protection/>
    </xf>
    <xf numFmtId="49" fontId="4" fillId="4" borderId="14" xfId="7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2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8" applyNumberFormat="1" applyFont="1" applyFill="1" applyBorder="1" applyAlignment="1" applyProtection="1">
      <alignment vertical="top"/>
      <protection locked="0"/>
    </xf>
    <xf numFmtId="3" fontId="3" fillId="4" borderId="17" xfId="68" applyNumberFormat="1" applyFont="1" applyFill="1" applyBorder="1" applyAlignment="1" applyProtection="1">
      <alignment vertical="top"/>
      <protection locked="0"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3" fillId="4" borderId="14" xfId="68" applyNumberFormat="1" applyFont="1" applyFill="1" applyBorder="1" applyAlignment="1" applyProtection="1">
      <alignment vertical="center"/>
      <protection locked="0"/>
    </xf>
    <xf numFmtId="3" fontId="3" fillId="0" borderId="22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Border="1" applyAlignment="1" applyProtection="1">
      <alignment vertical="center"/>
      <protection/>
    </xf>
    <xf numFmtId="3" fontId="3" fillId="0" borderId="34" xfId="71" applyNumberFormat="1" applyFont="1" applyBorder="1" applyAlignment="1" applyProtection="1">
      <alignment vertical="center"/>
      <protection/>
    </xf>
    <xf numFmtId="0" fontId="24" fillId="35" borderId="44" xfId="7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8" applyNumberFormat="1" applyFont="1" applyBorder="1" applyAlignment="1" applyProtection="1">
      <alignment vertical="top" wrapText="1"/>
      <protection/>
    </xf>
    <xf numFmtId="3" fontId="4" fillId="0" borderId="17" xfId="68" applyNumberFormat="1" applyFont="1" applyBorder="1" applyAlignment="1" applyProtection="1">
      <alignment vertical="top" wrapText="1"/>
      <protection/>
    </xf>
    <xf numFmtId="3" fontId="4" fillId="0" borderId="14" xfId="68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top" wrapText="1"/>
      <protection/>
    </xf>
    <xf numFmtId="3" fontId="11" fillId="0" borderId="22" xfId="68" applyNumberFormat="1" applyFont="1" applyBorder="1" applyAlignment="1" applyProtection="1">
      <alignment vertical="top" wrapText="1"/>
      <protection/>
    </xf>
    <xf numFmtId="3" fontId="3" fillId="0" borderId="14" xfId="68" applyNumberFormat="1" applyFont="1" applyBorder="1" applyAlignment="1" applyProtection="1">
      <alignment vertical="top" wrapText="1"/>
      <protection/>
    </xf>
    <xf numFmtId="3" fontId="3" fillId="0" borderId="22" xfId="68" applyNumberFormat="1" applyFont="1" applyBorder="1" applyAlignment="1" applyProtection="1">
      <alignment vertical="top" wrapText="1"/>
      <protection/>
    </xf>
    <xf numFmtId="3" fontId="3" fillId="0" borderId="21" xfId="68" applyNumberFormat="1" applyFont="1" applyBorder="1" applyAlignment="1" applyProtection="1">
      <alignment vertical="top" wrapText="1"/>
      <protection/>
    </xf>
    <xf numFmtId="3" fontId="3" fillId="0" borderId="24" xfId="68" applyNumberFormat="1" applyFont="1" applyBorder="1" applyAlignment="1" applyProtection="1">
      <alignment vertical="top" wrapText="1"/>
      <protection/>
    </xf>
    <xf numFmtId="3" fontId="3" fillId="0" borderId="26" xfId="68" applyNumberFormat="1" applyFont="1" applyBorder="1" applyAlignment="1" applyProtection="1">
      <alignment vertical="center" wrapText="1"/>
      <protection/>
    </xf>
    <xf numFmtId="3" fontId="3" fillId="0" borderId="34" xfId="68" applyNumberFormat="1" applyFont="1" applyBorder="1" applyAlignment="1" applyProtection="1">
      <alignment vertical="center" wrapText="1"/>
      <protection/>
    </xf>
    <xf numFmtId="3" fontId="4" fillId="33" borderId="16" xfId="61" applyNumberFormat="1" applyFont="1" applyFill="1" applyBorder="1" applyAlignment="1" applyProtection="1">
      <alignment vertical="top" wrapText="1"/>
      <protection/>
    </xf>
    <xf numFmtId="3" fontId="4" fillId="33" borderId="17" xfId="61" applyNumberFormat="1" applyFont="1" applyFill="1" applyBorder="1" applyAlignment="1" applyProtection="1">
      <alignment vertical="top" wrapText="1"/>
      <protection/>
    </xf>
    <xf numFmtId="3" fontId="4" fillId="33" borderId="14" xfId="61" applyNumberFormat="1" applyFont="1" applyFill="1" applyBorder="1" applyAlignment="1" applyProtection="1">
      <alignment vertical="top" wrapText="1"/>
      <protection/>
    </xf>
    <xf numFmtId="3" fontId="4" fillId="33" borderId="22" xfId="61" applyNumberFormat="1" applyFont="1" applyFill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center" wrapText="1"/>
      <protection/>
    </xf>
    <xf numFmtId="3" fontId="11" fillId="0" borderId="22" xfId="68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8" applyNumberFormat="1" applyFont="1" applyFill="1" applyBorder="1" applyAlignment="1" applyProtection="1">
      <alignment vertical="top" wrapText="1"/>
      <protection/>
    </xf>
    <xf numFmtId="3" fontId="4" fillId="0" borderId="22" xfId="68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11" fillId="0" borderId="14" xfId="70" applyNumberFormat="1" applyFont="1" applyBorder="1" applyAlignment="1" applyProtection="1">
      <alignment vertical="center"/>
      <protection/>
    </xf>
    <xf numFmtId="3" fontId="11" fillId="0" borderId="22" xfId="70" applyNumberFormat="1" applyFont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3" fontId="4" fillId="0" borderId="16" xfId="70" applyNumberFormat="1" applyFont="1" applyBorder="1" applyAlignment="1" applyProtection="1">
      <alignment vertical="center"/>
      <protection/>
    </xf>
    <xf numFmtId="3" fontId="4" fillId="0" borderId="17" xfId="70" applyNumberFormat="1" applyFont="1" applyBorder="1" applyAlignment="1" applyProtection="1">
      <alignment vertical="center"/>
      <protection/>
    </xf>
    <xf numFmtId="3" fontId="3" fillId="0" borderId="16" xfId="70" applyNumberFormat="1" applyFont="1" applyFill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11" fillId="0" borderId="21" xfId="70" applyNumberFormat="1" applyFont="1" applyBorder="1" applyAlignment="1" applyProtection="1">
      <alignment vertical="center"/>
      <protection/>
    </xf>
    <xf numFmtId="3" fontId="11" fillId="0" borderId="24" xfId="70" applyNumberFormat="1" applyFont="1" applyBorder="1" applyAlignment="1" applyProtection="1">
      <alignment vertical="center"/>
      <protection/>
    </xf>
    <xf numFmtId="3" fontId="3" fillId="4" borderId="22" xfId="68" applyNumberFormat="1" applyFont="1" applyFill="1" applyBorder="1" applyAlignment="1" applyProtection="1">
      <alignment vertical="center"/>
      <protection locked="0"/>
    </xf>
    <xf numFmtId="3" fontId="11" fillId="4" borderId="14" xfId="68" applyNumberFormat="1" applyFont="1" applyFill="1" applyBorder="1" applyAlignment="1" applyProtection="1">
      <alignment vertical="center"/>
      <protection locked="0"/>
    </xf>
    <xf numFmtId="3" fontId="11" fillId="4" borderId="22" xfId="68" applyNumberFormat="1" applyFont="1" applyFill="1" applyBorder="1" applyAlignment="1" applyProtection="1">
      <alignment vertical="center"/>
      <protection locked="0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Fill="1" applyBorder="1" applyAlignment="1" applyProtection="1">
      <alignment vertical="center"/>
      <protection/>
    </xf>
    <xf numFmtId="3" fontId="3" fillId="0" borderId="21" xfId="71" applyNumberFormat="1" applyFont="1" applyFill="1" applyBorder="1" applyAlignment="1" applyProtection="1">
      <alignment vertical="center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2" xfId="71" applyNumberFormat="1" applyFont="1" applyBorder="1" applyAlignment="1" applyProtection="1">
      <alignment vertical="center"/>
      <protection/>
    </xf>
    <xf numFmtId="3" fontId="3" fillId="33" borderId="14" xfId="71" applyNumberFormat="1" applyFont="1" applyFill="1" applyBorder="1" applyAlignment="1" applyProtection="1">
      <alignment vertical="center"/>
      <protection/>
    </xf>
    <xf numFmtId="3" fontId="4" fillId="0" borderId="20" xfId="69" applyNumberFormat="1" applyFont="1" applyFill="1" applyBorder="1" applyAlignment="1" applyProtection="1">
      <alignment wrapText="1"/>
      <protection/>
    </xf>
    <xf numFmtId="3" fontId="4" fillId="0" borderId="31" xfId="69" applyNumberFormat="1" applyFont="1" applyFill="1" applyBorder="1" applyAlignment="1" applyProtection="1">
      <alignment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29" xfId="69" applyNumberFormat="1" applyFont="1" applyFill="1" applyBorder="1" applyAlignment="1" applyProtection="1">
      <alignment wrapText="1"/>
      <protection/>
    </xf>
    <xf numFmtId="3" fontId="3" fillId="0" borderId="21" xfId="69" applyNumberFormat="1" applyFont="1" applyFill="1" applyBorder="1" applyAlignment="1" applyProtection="1">
      <alignment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5" applyFont="1" applyFill="1" applyBorder="1" applyAlignment="1" applyProtection="1">
      <alignment horizontal="left" vertical="center" wrapText="1"/>
      <protection locked="0"/>
    </xf>
    <xf numFmtId="49" fontId="4" fillId="4" borderId="14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4" fillId="0" borderId="50" xfId="72" applyFont="1" applyBorder="1" applyAlignment="1" applyProtection="1">
      <alignment horizontal="centerContinuous" vertical="center" wrapText="1"/>
      <protection/>
    </xf>
    <xf numFmtId="49" fontId="12" fillId="0" borderId="49" xfId="72" applyNumberFormat="1" applyFont="1" applyFill="1" applyBorder="1" applyAlignment="1" applyProtection="1">
      <alignment horizontal="centerContinuous"/>
      <protection/>
    </xf>
    <xf numFmtId="0" fontId="17" fillId="0" borderId="50" xfId="72" applyFont="1" applyFill="1" applyBorder="1" applyAlignment="1" applyProtection="1">
      <alignment horizontal="centerContinuous" vertical="center" wrapText="1"/>
      <protection/>
    </xf>
    <xf numFmtId="0" fontId="3" fillId="0" borderId="12" xfId="72" applyFont="1" applyFill="1" applyBorder="1" applyAlignment="1" applyProtection="1">
      <alignment horizontal="centerContinuous" vertical="center" wrapText="1"/>
      <protection/>
    </xf>
    <xf numFmtId="0" fontId="4" fillId="0" borderId="13" xfId="72" applyFont="1" applyFill="1" applyBorder="1" applyAlignment="1" applyProtection="1">
      <alignment horizontal="centerContinuous" vertical="center" wrapText="1"/>
      <protection/>
    </xf>
    <xf numFmtId="0" fontId="12" fillId="0" borderId="49" xfId="7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9" applyFont="1" applyAlignment="1" applyProtection="1">
      <alignment wrapText="1"/>
      <protection/>
    </xf>
    <xf numFmtId="0" fontId="20" fillId="0" borderId="0" xfId="69" applyFont="1" applyAlignment="1" applyProtection="1">
      <alignment horizontal="left" wrapText="1"/>
      <protection/>
    </xf>
    <xf numFmtId="0" fontId="4" fillId="0" borderId="0" xfId="68" applyFont="1" applyBorder="1" applyAlignment="1" applyProtection="1">
      <alignment horizontal="right" vertical="center" indent="2"/>
      <protection hidden="1"/>
    </xf>
    <xf numFmtId="0" fontId="4" fillId="0" borderId="0" xfId="68" applyFont="1" applyBorder="1" applyAlignment="1" applyProtection="1">
      <alignment horizontal="right" vertical="center" indent="2"/>
      <protection/>
    </xf>
    <xf numFmtId="0" fontId="4" fillId="0" borderId="0" xfId="68" applyFont="1" applyAlignment="1" applyProtection="1">
      <alignment vertical="top" wrapText="1"/>
      <protection locked="0"/>
    </xf>
    <xf numFmtId="172" fontId="4" fillId="0" borderId="0" xfId="6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3" fillId="4" borderId="14" xfId="66" applyNumberFormat="1" applyFont="1" applyFill="1" applyBorder="1" applyAlignment="1" applyProtection="1">
      <alignment vertical="center" wrapText="1"/>
      <protection locked="0"/>
    </xf>
    <xf numFmtId="3" fontId="4" fillId="0" borderId="14" xfId="66" applyNumberFormat="1" applyFont="1" applyFill="1" applyBorder="1" applyAlignment="1" applyProtection="1">
      <alignment horizontal="right" vertical="center" wrapText="1"/>
      <protection/>
    </xf>
    <xf numFmtId="0" fontId="4" fillId="0" borderId="0" xfId="68" applyFont="1" applyAlignment="1" applyProtection="1">
      <alignment vertical="top" wrapText="1"/>
      <protection locked="0"/>
    </xf>
    <xf numFmtId="172" fontId="4" fillId="0" borderId="0" xfId="68" applyNumberFormat="1" applyFont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70" applyFont="1" applyBorder="1" applyAlignment="1" applyProtection="1">
      <alignment horizontal="left" wrapText="1"/>
      <protection/>
    </xf>
    <xf numFmtId="0" fontId="20" fillId="0" borderId="0" xfId="69" applyFont="1" applyAlignment="1" applyProtection="1">
      <alignment horizontal="left" wrapText="1"/>
      <protection/>
    </xf>
    <xf numFmtId="0" fontId="3" fillId="0" borderId="38" xfId="71" applyFont="1" applyBorder="1" applyAlignment="1" applyProtection="1">
      <alignment horizontal="center" vertical="center" wrapText="1"/>
      <protection/>
    </xf>
    <xf numFmtId="0" fontId="3" fillId="0" borderId="32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center" vertical="center" wrapText="1"/>
      <protection/>
    </xf>
    <xf numFmtId="49" fontId="3" fillId="0" borderId="39" xfId="71" applyNumberFormat="1" applyFont="1" applyBorder="1" applyAlignment="1" applyProtection="1">
      <alignment horizontal="center" vertical="center" wrapText="1"/>
      <protection/>
    </xf>
    <xf numFmtId="49" fontId="3" fillId="0" borderId="33" xfId="71" applyNumberFormat="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Border="1" applyAlignment="1" applyProtection="1">
      <alignment horizontal="center" vertical="center" wrapText="1"/>
      <protection/>
    </xf>
    <xf numFmtId="0" fontId="3" fillId="0" borderId="39" xfId="71" applyFont="1" applyBorder="1" applyAlignment="1" applyProtection="1">
      <alignment horizontal="center" vertical="center" wrapText="1"/>
      <protection/>
    </xf>
    <xf numFmtId="0" fontId="3" fillId="0" borderId="33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3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51" xfId="66" applyFont="1" applyBorder="1" applyAlignment="1" applyProtection="1">
      <alignment horizontal="center" vertical="center" wrapText="1"/>
      <protection/>
    </xf>
    <xf numFmtId="0" fontId="3" fillId="0" borderId="52" xfId="66" applyFont="1" applyBorder="1" applyAlignment="1" applyProtection="1">
      <alignment horizontal="center" vertical="center" wrapText="1"/>
      <protection/>
    </xf>
    <xf numFmtId="0" fontId="3" fillId="0" borderId="53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49" fontId="3" fillId="0" borderId="39" xfId="66" applyNumberFormat="1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1" fontId="3" fillId="0" borderId="16" xfId="63" applyNumberFormat="1" applyFont="1" applyBorder="1" applyAlignment="1" applyProtection="1">
      <alignment horizontal="center" vertical="center" wrapText="1"/>
      <protection/>
    </xf>
    <xf numFmtId="1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left" vertical="center"/>
      <protection locked="0"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49" fontId="6" fillId="0" borderId="0" xfId="64" applyNumberFormat="1" applyFont="1" applyAlignment="1" applyProtection="1">
      <alignment horizontal="left" vertical="top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0" xfId="68" applyFont="1" applyBorder="1" applyAlignment="1" applyProtection="1">
      <alignment vertical="center"/>
      <protection locked="0"/>
    </xf>
    <xf numFmtId="49" fontId="31" fillId="4" borderId="54" xfId="56" applyNumberFormat="1" applyFont="1" applyFill="1" applyBorder="1" applyAlignment="1" applyProtection="1">
      <alignment/>
      <protection locked="0"/>
    </xf>
    <xf numFmtId="49" fontId="31" fillId="4" borderId="11" xfId="56" applyNumberFormat="1" applyFont="1" applyFill="1" applyBorder="1" applyAlignment="1" applyProtection="1">
      <alignment/>
      <protection locked="0"/>
    </xf>
    <xf numFmtId="49" fontId="31" fillId="4" borderId="14" xfId="56" applyNumberFormat="1" applyFont="1" applyFill="1" applyBorder="1" applyAlignment="1" applyProtection="1">
      <alignment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El. 7.3" xfId="63"/>
    <cellStyle name="Normal_El. 7.4" xfId="64"/>
    <cellStyle name="Normal_El. 7.5" xfId="65"/>
    <cellStyle name="Normal_El.7.2" xfId="66"/>
    <cellStyle name="Normal_Spravki_kod" xfId="67"/>
    <cellStyle name="Normal_Баланс" xfId="68"/>
    <cellStyle name="Normal_Отч.парич.поток" xfId="69"/>
    <cellStyle name="Normal_Отч.прих-разх" xfId="70"/>
    <cellStyle name="Normal_Отч.собств.кап." xfId="71"/>
    <cellStyle name="Normal_Финансов отчет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: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44104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44160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Милена Александрова Кънева - Йосифова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746" t="s">
        <v>998</v>
      </c>
    </row>
    <row r="24" spans="1:2" ht="15.75">
      <c r="A24" s="10" t="s">
        <v>918</v>
      </c>
      <c r="B24" s="747" t="s">
        <v>999</v>
      </c>
    </row>
    <row r="25" spans="1:2" ht="15.75">
      <c r="A25" s="7" t="s">
        <v>921</v>
      </c>
      <c r="B25" s="748" t="s">
        <v>1000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62622</v>
      </c>
      <c r="D6" s="674">
        <f aca="true" t="shared" si="0" ref="D6:D15">C6-E6</f>
        <v>0</v>
      </c>
      <c r="E6" s="673">
        <f>'1-Баланс'!G95</f>
        <v>62622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27943</v>
      </c>
      <c r="D7" s="674">
        <f t="shared" si="0"/>
        <v>27207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2480</v>
      </c>
      <c r="D8" s="674">
        <f t="shared" si="0"/>
        <v>0</v>
      </c>
      <c r="E8" s="673">
        <f>ABS('2-Отчет за доходите'!C44)-ABS('2-Отчет за доходите'!G44)</f>
        <v>2480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4609</v>
      </c>
      <c r="D9" s="674">
        <f t="shared" si="0"/>
        <v>0</v>
      </c>
      <c r="E9" s="673">
        <f>'3-Отчет за паричния поток'!C45</f>
        <v>4609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2224</v>
      </c>
      <c r="D10" s="674">
        <f t="shared" si="0"/>
        <v>0</v>
      </c>
      <c r="E10" s="673">
        <f>'3-Отчет за паричния поток'!C46</f>
        <v>2224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27943</v>
      </c>
      <c r="D11" s="674">
        <f t="shared" si="0"/>
        <v>0</v>
      </c>
      <c r="E11" s="673">
        <f>'4-Отчет за собствения капитал'!L34</f>
        <v>27943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2659</v>
      </c>
      <c r="D15" s="674">
        <f t="shared" si="0"/>
        <v>0</v>
      </c>
      <c r="E15" s="673">
        <f>'Справка 5'!C148+'Справка 5'!C78</f>
        <v>2659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4.644194756554307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0.08875210249436352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0.07158320103911098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0.039602695538309224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3.1464471403812824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2.0621880658981495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2.0554304138509782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0.336115895940992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0.09822887681639504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0.04935761160920603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0.008527354603813356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0.30049816006208224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1.239845399563397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0.5532400753728722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3347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0.1197795512292882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0.9217846323326907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10.351060651329549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82</v>
      </c>
    </row>
    <row r="4" spans="1:8" ht="15.7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</v>
      </c>
    </row>
    <row r="5" spans="1:8" ht="15.7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</v>
      </c>
    </row>
    <row r="12" spans="1:8" ht="15.7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10570</v>
      </c>
    </row>
    <row r="13" spans="1:8" ht="15.7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2607</v>
      </c>
    </row>
    <row r="20" spans="1:8" ht="15.7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2607</v>
      </c>
    </row>
    <row r="22" spans="1:8" ht="15.7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2659</v>
      </c>
    </row>
    <row r="23" spans="1:8" ht="15.7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2659</v>
      </c>
    </row>
    <row r="27" spans="1:8" ht="15.7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2659</v>
      </c>
    </row>
    <row r="34" spans="1:8" ht="15.7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15932</v>
      </c>
    </row>
    <row r="42" spans="1:8" ht="15.7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.7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.7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3230</v>
      </c>
    </row>
    <row r="52" spans="1:8" ht="15.7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11248</v>
      </c>
    </row>
    <row r="53" spans="1:8" ht="15.7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24449</v>
      </c>
    </row>
    <row r="57" spans="1:8" ht="15.7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38927</v>
      </c>
    </row>
    <row r="58" spans="1:8" ht="15.7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5386</v>
      </c>
    </row>
    <row r="63" spans="1:8" ht="15.7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5386</v>
      </c>
    </row>
    <row r="65" spans="1:8" ht="15.7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423</v>
      </c>
    </row>
    <row r="66" spans="1:8" ht="15.7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1801</v>
      </c>
    </row>
    <row r="67" spans="1:8" ht="15.7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2224</v>
      </c>
    </row>
    <row r="70" spans="1:8" ht="15.7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46690</v>
      </c>
    </row>
    <row r="72" spans="1:8" ht="15.7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62622</v>
      </c>
    </row>
    <row r="73" spans="1:8" ht="15.7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.7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.7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.7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.7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653</v>
      </c>
    </row>
    <row r="83" spans="1:8" ht="15.7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653</v>
      </c>
    </row>
    <row r="86" spans="1:8" ht="15.7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17361</v>
      </c>
    </row>
    <row r="87" spans="1:8" ht="15.7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7366</v>
      </c>
    </row>
    <row r="88" spans="1:8" ht="15.7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7366</v>
      </c>
    </row>
    <row r="89" spans="1:8" ht="15.7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2480</v>
      </c>
    </row>
    <row r="92" spans="1:8" ht="15.7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9846</v>
      </c>
    </row>
    <row r="94" spans="1:8" ht="15.7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27943</v>
      </c>
    </row>
    <row r="95" spans="1:8" ht="15.7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34</v>
      </c>
    </row>
    <row r="96" spans="1:8" ht="15.7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11735</v>
      </c>
    </row>
    <row r="103" spans="1:8" ht="15.7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269</v>
      </c>
    </row>
    <row r="106" spans="1:8" ht="15.7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12004</v>
      </c>
    </row>
    <row r="108" spans="1:8" ht="15.7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9423</v>
      </c>
    </row>
    <row r="109" spans="1:8" ht="15.7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2166</v>
      </c>
    </row>
    <row r="110" spans="1:8" ht="15.7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10963</v>
      </c>
    </row>
    <row r="111" spans="1:8" ht="15.7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10427</v>
      </c>
    </row>
    <row r="114" spans="1:8" ht="15.7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504</v>
      </c>
    </row>
    <row r="115" spans="1:8" ht="15.7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89</v>
      </c>
    </row>
    <row r="119" spans="1:8" ht="15.7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22641</v>
      </c>
    </row>
    <row r="121" spans="1:8" ht="15.7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22641</v>
      </c>
    </row>
    <row r="125" spans="1:8" ht="15.7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62622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</v>
      </c>
    </row>
    <row r="128" spans="1:8" ht="15.7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81</v>
      </c>
    </row>
    <row r="129" spans="1:8" ht="15.7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.7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</v>
      </c>
    </row>
    <row r="135" spans="1:8" ht="15.7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156</v>
      </c>
    </row>
    <row r="138" spans="1:8" ht="15.7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870</v>
      </c>
    </row>
    <row r="139" spans="1:8" ht="15.7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126</v>
      </c>
    </row>
    <row r="140" spans="1:8" ht="15.7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998</v>
      </c>
    </row>
    <row r="143" spans="1:8" ht="15.7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1154</v>
      </c>
    </row>
    <row r="144" spans="1:8" ht="15.7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2477</v>
      </c>
    </row>
    <row r="145" spans="1:8" ht="15.7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1154</v>
      </c>
    </row>
    <row r="148" spans="1:8" ht="15.7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2477</v>
      </c>
    </row>
    <row r="149" spans="1:8" ht="15.7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2477</v>
      </c>
    </row>
    <row r="154" spans="1:8" ht="15.7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2480</v>
      </c>
    </row>
    <row r="156" spans="1:8" ht="15.7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3631</v>
      </c>
    </row>
    <row r="157" spans="1:8" ht="15.7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534</v>
      </c>
    </row>
    <row r="161" spans="1:8" ht="15.7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534</v>
      </c>
    </row>
    <row r="162" spans="1:8" ht="15.7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2865</v>
      </c>
    </row>
    <row r="165" spans="1:8" ht="15.7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232</v>
      </c>
    </row>
    <row r="167" spans="1:8" ht="15.7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3097</v>
      </c>
    </row>
    <row r="170" spans="1:8" ht="15.7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3631</v>
      </c>
    </row>
    <row r="171" spans="1:8" ht="15.7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3631</v>
      </c>
    </row>
    <row r="175" spans="1:8" ht="15.7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3</v>
      </c>
    </row>
    <row r="178" spans="1:8" ht="15.7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622</v>
      </c>
    </row>
    <row r="182" spans="1:8" ht="15.7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-76</v>
      </c>
    </row>
    <row r="183" spans="1:8" ht="15.7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</v>
      </c>
    </row>
    <row r="185" spans="1:8" ht="15.7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</v>
      </c>
    </row>
    <row r="186" spans="1:8" ht="15.7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-96</v>
      </c>
    </row>
    <row r="187" spans="1:8" ht="15.7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516</v>
      </c>
    </row>
    <row r="191" spans="1:8" ht="15.7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916</v>
      </c>
    </row>
    <row r="192" spans="1:8" ht="15.7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111</v>
      </c>
    </row>
    <row r="197" spans="1:8" ht="15.7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-2563</v>
      </c>
    </row>
    <row r="198" spans="1:8" ht="15.7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5367</v>
      </c>
    </row>
    <row r="199" spans="1:8" ht="15.7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214</v>
      </c>
    </row>
    <row r="202" spans="1:8" ht="15.7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3129</v>
      </c>
    </row>
    <row r="203" spans="1:8" ht="15.7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-5752</v>
      </c>
    </row>
    <row r="207" spans="1:8" ht="15.7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-676</v>
      </c>
    </row>
    <row r="209" spans="1:8" ht="15.7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-6430</v>
      </c>
    </row>
    <row r="212" spans="1:8" ht="15.7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-2385</v>
      </c>
    </row>
    <row r="213" spans="1:8" ht="15.7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4609</v>
      </c>
    </row>
    <row r="214" spans="1:8" ht="15.7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2224</v>
      </c>
    </row>
    <row r="215" spans="1:8" ht="15.7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736</v>
      </c>
    </row>
    <row r="219" spans="1:8" ht="15.7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736</v>
      </c>
    </row>
    <row r="223" spans="1:8" ht="15.7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.7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.7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16708</v>
      </c>
    </row>
    <row r="241" spans="1:8" ht="15.7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16708</v>
      </c>
    </row>
    <row r="245" spans="1:8" ht="15.7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.7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.7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653</v>
      </c>
    </row>
    <row r="329" spans="1:8" ht="15.7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653</v>
      </c>
    </row>
    <row r="333" spans="1:8" ht="15.7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653</v>
      </c>
    </row>
    <row r="347" spans="1:8" ht="15.7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653</v>
      </c>
    </row>
    <row r="350" spans="1:8" ht="15.7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7369</v>
      </c>
    </row>
    <row r="351" spans="1:8" ht="15.7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7369</v>
      </c>
    </row>
    <row r="355" spans="1:8" ht="15.7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2480</v>
      </c>
    </row>
    <row r="356" spans="1:8" ht="15.7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-3</v>
      </c>
    </row>
    <row r="368" spans="1:8" ht="15.7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9846</v>
      </c>
    </row>
    <row r="369" spans="1:8" ht="15.7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9846</v>
      </c>
    </row>
    <row r="372" spans="1:8" ht="15.7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25466</v>
      </c>
    </row>
    <row r="417" spans="1:8" ht="15.7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25466</v>
      </c>
    </row>
    <row r="421" spans="1:8" ht="15.7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2480</v>
      </c>
    </row>
    <row r="422" spans="1:8" ht="15.7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</v>
      </c>
    </row>
    <row r="434" spans="1:8" ht="15.7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27943</v>
      </c>
    </row>
    <row r="435" spans="1:8" ht="15.7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27943</v>
      </c>
    </row>
    <row r="438" spans="1:8" ht="15.7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37</v>
      </c>
    </row>
    <row r="439" spans="1:8" ht="15.7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37</v>
      </c>
    </row>
    <row r="443" spans="1:8" ht="15.7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-3</v>
      </c>
    </row>
    <row r="444" spans="1:8" ht="15.7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34</v>
      </c>
    </row>
    <row r="457" spans="1:8" ht="15.7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34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82</v>
      </c>
    </row>
    <row r="462" spans="1:8" ht="15.7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26</v>
      </c>
    </row>
    <row r="463" spans="1:8" ht="15.7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109</v>
      </c>
    </row>
    <row r="470" spans="1:8" ht="15.7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10570</v>
      </c>
    </row>
    <row r="471" spans="1:8" ht="15.7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2659</v>
      </c>
    </row>
    <row r="478" spans="1:8" ht="15.7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2659</v>
      </c>
    </row>
    <row r="482" spans="1:8" ht="15.7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2659</v>
      </c>
    </row>
    <row r="489" spans="1:8" ht="15.7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2607</v>
      </c>
    </row>
    <row r="490" spans="1:8" ht="15.7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15945</v>
      </c>
    </row>
    <row r="491" spans="1:8" ht="15.7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13</v>
      </c>
    </row>
    <row r="523" spans="1:8" ht="15.7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 ht="15.7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13</v>
      </c>
    </row>
    <row r="551" spans="1:8" ht="15.7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82</v>
      </c>
    </row>
    <row r="552" spans="1:8" ht="15.7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13</v>
      </c>
    </row>
    <row r="553" spans="1:8" ht="15.7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96</v>
      </c>
    </row>
    <row r="560" spans="1:8" ht="15.7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10570</v>
      </c>
    </row>
    <row r="561" spans="1:8" ht="15.7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2659</v>
      </c>
    </row>
    <row r="568" spans="1:8" ht="15.7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2659</v>
      </c>
    </row>
    <row r="572" spans="1:8" ht="15.7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2659</v>
      </c>
    </row>
    <row r="579" spans="1:8" ht="15.7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2607</v>
      </c>
    </row>
    <row r="580" spans="1:8" ht="15.7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15932</v>
      </c>
    </row>
    <row r="581" spans="1:8" ht="15.7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82</v>
      </c>
    </row>
    <row r="642" spans="1:8" ht="15.7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13</v>
      </c>
    </row>
    <row r="643" spans="1:8" ht="15.7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96</v>
      </c>
    </row>
    <row r="650" spans="1:8" ht="15.7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10570</v>
      </c>
    </row>
    <row r="651" spans="1:8" ht="15.7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2659</v>
      </c>
    </row>
    <row r="658" spans="1:8" ht="15.7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2659</v>
      </c>
    </row>
    <row r="662" spans="1:8" ht="15.7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2659</v>
      </c>
    </row>
    <row r="669" spans="1:8" ht="15.7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2607</v>
      </c>
    </row>
    <row r="670" spans="1:8" ht="15.7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15932</v>
      </c>
    </row>
    <row r="671" spans="1:8" ht="15.7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82</v>
      </c>
    </row>
    <row r="882" spans="1:8" ht="15.7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13</v>
      </c>
    </row>
    <row r="883" spans="1:8" ht="15.7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96</v>
      </c>
    </row>
    <row r="890" spans="1:8" ht="15.7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10570</v>
      </c>
    </row>
    <row r="891" spans="1:8" ht="15.7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2659</v>
      </c>
    </row>
    <row r="898" spans="1:8" ht="15.7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2659</v>
      </c>
    </row>
    <row r="902" spans="1:8" ht="15.7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2659</v>
      </c>
    </row>
    <row r="909" spans="1:8" ht="15.7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2607</v>
      </c>
    </row>
    <row r="910" spans="1:8" ht="15.7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15932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3230</v>
      </c>
    </row>
    <row r="929" spans="1:8" ht="15.7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11248</v>
      </c>
    </row>
    <row r="930" spans="1:8" ht="15.7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24449</v>
      </c>
    </row>
    <row r="938" spans="1:8" ht="15.7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24449</v>
      </c>
    </row>
    <row r="942" spans="1:8" ht="15.7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38927</v>
      </c>
    </row>
    <row r="943" spans="1:8" ht="15.7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38927</v>
      </c>
    </row>
    <row r="944" spans="1:8" ht="15.7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3230</v>
      </c>
    </row>
    <row r="961" spans="1:8" ht="15.7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11248</v>
      </c>
    </row>
    <row r="962" spans="1:8" ht="15.7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24449</v>
      </c>
    </row>
    <row r="970" spans="1:8" ht="15.7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24449</v>
      </c>
    </row>
    <row r="974" spans="1:8" ht="15.7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38927</v>
      </c>
    </row>
    <row r="975" spans="1:8" ht="15.7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38927</v>
      </c>
    </row>
    <row r="976" spans="1:8" ht="15.7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11735</v>
      </c>
    </row>
    <row r="1023" spans="1:8" ht="15.7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269</v>
      </c>
    </row>
    <row r="1024" spans="1:8" ht="15.7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9423</v>
      </c>
    </row>
    <row r="1029" spans="1:8" ht="15.7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9423</v>
      </c>
    </row>
    <row r="1030" spans="1:8" ht="15.7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2166</v>
      </c>
    </row>
    <row r="1034" spans="1:8" ht="15.7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2166</v>
      </c>
    </row>
    <row r="1036" spans="1:8" ht="15.7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10963</v>
      </c>
    </row>
    <row r="1039" spans="1:8" ht="15.7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10427</v>
      </c>
    </row>
    <row r="1041" spans="1:8" ht="15.7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504</v>
      </c>
    </row>
    <row r="1042" spans="1:8" ht="15.7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</v>
      </c>
    </row>
    <row r="1044" spans="1:8" ht="15.7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</v>
      </c>
    </row>
    <row r="1047" spans="1:8" ht="15.7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89</v>
      </c>
    </row>
    <row r="1049" spans="1:8" ht="15.7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22641</v>
      </c>
    </row>
    <row r="1050" spans="1:8" ht="15.7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34645</v>
      </c>
    </row>
    <row r="1051" spans="1:8" ht="15.7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9423</v>
      </c>
    </row>
    <row r="1072" spans="1:8" ht="15.7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9423</v>
      </c>
    </row>
    <row r="1073" spans="1:8" ht="15.7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2166</v>
      </c>
    </row>
    <row r="1077" spans="1:8" ht="15.7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2166</v>
      </c>
    </row>
    <row r="1079" spans="1:8" ht="15.7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10963</v>
      </c>
    </row>
    <row r="1082" spans="1:8" ht="15.7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10427</v>
      </c>
    </row>
    <row r="1084" spans="1:8" ht="15.7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504</v>
      </c>
    </row>
    <row r="1085" spans="1:8" ht="15.7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.7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89</v>
      </c>
    </row>
    <row r="1092" spans="1:8" ht="15.7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22641</v>
      </c>
    </row>
    <row r="1093" spans="1:8" ht="15.7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22641</v>
      </c>
    </row>
    <row r="1094" spans="1:8" ht="15.7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11735</v>
      </c>
    </row>
    <row r="1109" spans="1:8" ht="15.7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269</v>
      </c>
    </row>
    <row r="1110" spans="1:8" ht="15.7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12004</v>
      </c>
    </row>
    <row r="1137" spans="1:8" ht="15.7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2659</v>
      </c>
    </row>
    <row r="1240" spans="1:8" ht="15.7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2659</v>
      </c>
    </row>
    <row r="1245" spans="1:8" ht="15.7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5386</v>
      </c>
    </row>
    <row r="1246" spans="1:8" ht="15.7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5386</v>
      </c>
    </row>
    <row r="1253" spans="1:8" ht="15.7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2659</v>
      </c>
    </row>
    <row r="1282" spans="1:8" ht="15.7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2659</v>
      </c>
    </row>
    <row r="1287" spans="1:8" ht="15.7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5386</v>
      </c>
    </row>
    <row r="1288" spans="1:8" ht="15.7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5386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2659</v>
      </c>
    </row>
    <row r="1300" spans="1:8" ht="15.7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2659</v>
      </c>
    </row>
    <row r="1301" spans="1:8" ht="15.7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2659</v>
      </c>
    </row>
    <row r="1330" spans="1:8" ht="15.7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2659</v>
      </c>
    </row>
    <row r="1331" spans="1:8" ht="15.7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91">
      <selection activeCell="A1" sqref="A1:H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консолидирана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82</v>
      </c>
      <c r="D12" s="196">
        <v>82</v>
      </c>
      <c r="E12" s="89" t="s">
        <v>25</v>
      </c>
      <c r="F12" s="93" t="s">
        <v>26</v>
      </c>
      <c r="G12" s="197">
        <v>736</v>
      </c>
      <c r="H12" s="196">
        <v>736</v>
      </c>
    </row>
    <row r="13" spans="1:8" ht="15.75">
      <c r="A13" s="89" t="s">
        <v>27</v>
      </c>
      <c r="B13" s="91" t="s">
        <v>28</v>
      </c>
      <c r="C13" s="197">
        <v>13</v>
      </c>
      <c r="D13" s="196">
        <v>26</v>
      </c>
      <c r="E13" s="89" t="s">
        <v>846</v>
      </c>
      <c r="F13" s="93" t="s">
        <v>29</v>
      </c>
      <c r="G13" s="197">
        <v>736</v>
      </c>
      <c r="H13" s="196">
        <v>736</v>
      </c>
    </row>
    <row r="14" spans="1:8" ht="15.75">
      <c r="A14" s="89" t="s">
        <v>30</v>
      </c>
      <c r="B14" s="91" t="s">
        <v>31</v>
      </c>
      <c r="C14" s="197"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736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</v>
      </c>
      <c r="D20" s="598">
        <f>SUM(D12:D19)</f>
        <v>109</v>
      </c>
      <c r="E20" s="89" t="s">
        <v>54</v>
      </c>
      <c r="F20" s="93" t="s">
        <v>55</v>
      </c>
      <c r="G20" s="197">
        <v>16708</v>
      </c>
      <c r="H20" s="196">
        <v>16708</v>
      </c>
    </row>
    <row r="21" spans="1:8" ht="15.75">
      <c r="A21" s="100" t="s">
        <v>56</v>
      </c>
      <c r="B21" s="96" t="s">
        <v>57</v>
      </c>
      <c r="C21" s="476">
        <v>10570</v>
      </c>
      <c r="D21" s="477">
        <v>10570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653</v>
      </c>
      <c r="H22" s="614">
        <f>SUM(H23:H25)</f>
        <v>653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653</v>
      </c>
      <c r="H25" s="196">
        <v>653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17361</v>
      </c>
      <c r="H26" s="598">
        <f>H20+H21+H22</f>
        <v>17361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7366</v>
      </c>
      <c r="H28" s="596">
        <f>SUM(H29:H31)</f>
        <v>6814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7366</v>
      </c>
      <c r="H29" s="196">
        <v>6814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2607</v>
      </c>
      <c r="D31" s="196">
        <v>2607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2480</v>
      </c>
      <c r="H32" s="196">
        <v>555</v>
      </c>
      <c r="M32" s="98"/>
    </row>
    <row r="33" spans="1:8" ht="15.75">
      <c r="A33" s="482" t="s">
        <v>99</v>
      </c>
      <c r="B33" s="97" t="s">
        <v>100</v>
      </c>
      <c r="C33" s="597">
        <f>C31+C32</f>
        <v>2607</v>
      </c>
      <c r="D33" s="598">
        <f>D31+D32</f>
        <v>2607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9846</v>
      </c>
      <c r="H34" s="598">
        <f>H28+H32+H33</f>
        <v>7369</v>
      </c>
    </row>
    <row r="35" spans="1:8" ht="15.75">
      <c r="A35" s="89" t="s">
        <v>106</v>
      </c>
      <c r="B35" s="94" t="s">
        <v>107</v>
      </c>
      <c r="C35" s="595">
        <f>SUM(C36:C39)</f>
        <v>2659</v>
      </c>
      <c r="D35" s="596">
        <f>SUM(D36:D39)</f>
        <v>2659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27943</v>
      </c>
      <c r="H37" s="600">
        <f>H26+H18+H34</f>
        <v>25466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2659</v>
      </c>
      <c r="D39" s="196">
        <v>2659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34</v>
      </c>
      <c r="H40" s="583">
        <v>37</v>
      </c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2659</v>
      </c>
      <c r="D46" s="598">
        <f>D35+D40+D45</f>
        <v>2659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6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11735</v>
      </c>
      <c r="H50" s="596">
        <f>SUM(H44:H49)</f>
        <v>11735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269</v>
      </c>
      <c r="H54" s="196">
        <v>269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15932</v>
      </c>
      <c r="D56" s="602">
        <f>D20+D21+D22+D28+D33+D46+D52+D54+D55</f>
        <v>15945</v>
      </c>
      <c r="E56" s="100" t="s">
        <v>850</v>
      </c>
      <c r="F56" s="99" t="s">
        <v>172</v>
      </c>
      <c r="G56" s="599">
        <f>G50+G52+G53+G54+G55</f>
        <v>12004</v>
      </c>
      <c r="H56" s="600">
        <f>H50+H52+H53+H54+H55</f>
        <v>12004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9423</v>
      </c>
      <c r="H59" s="196">
        <v>9426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2166</v>
      </c>
      <c r="H60" s="196">
        <v>3941</v>
      </c>
      <c r="M60" s="98"/>
    </row>
    <row r="61" spans="1:8" ht="15.7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10963</v>
      </c>
      <c r="H61" s="596">
        <f>SUM(H62:H68)</f>
        <v>12221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10427</v>
      </c>
      <c r="H64" s="196">
        <v>10948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504</v>
      </c>
      <c r="H65" s="196">
        <v>1151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</v>
      </c>
      <c r="H68" s="196">
        <v>113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89</v>
      </c>
      <c r="H69" s="196">
        <v>90</v>
      </c>
    </row>
    <row r="70" spans="1:8" ht="15.75">
      <c r="A70" s="89" t="s">
        <v>214</v>
      </c>
      <c r="B70" s="91" t="s">
        <v>215</v>
      </c>
      <c r="C70" s="197">
        <v>3230</v>
      </c>
      <c r="D70" s="196">
        <v>4837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11248</v>
      </c>
      <c r="D71" s="196">
        <v>11488</v>
      </c>
      <c r="E71" s="474" t="s">
        <v>47</v>
      </c>
      <c r="F71" s="95" t="s">
        <v>223</v>
      </c>
      <c r="G71" s="597">
        <f>G59+G60+G61+G69+G70</f>
        <v>22641</v>
      </c>
      <c r="H71" s="598">
        <f>H59+H60+H61+H69+H70</f>
        <v>25678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24449</v>
      </c>
      <c r="D75" s="196">
        <v>21390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38927</v>
      </c>
      <c r="D76" s="598">
        <f>SUM(D68:D75)</f>
        <v>37715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22641</v>
      </c>
      <c r="H79" s="600">
        <f>H71+H73+H75+H77</f>
        <v>25678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5386</v>
      </c>
      <c r="D83" s="196">
        <v>4763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5386</v>
      </c>
      <c r="D85" s="598">
        <f>D84+D83+D79</f>
        <v>4763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423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1801</v>
      </c>
      <c r="D89" s="196">
        <v>4604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2224</v>
      </c>
      <c r="D92" s="598">
        <f>SUM(D88:D91)</f>
        <v>4609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46690</v>
      </c>
      <c r="D94" s="602">
        <f>D65+D76+D85+D92+D93</f>
        <v>47240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62622</v>
      </c>
      <c r="D95" s="604">
        <f>D94+D56</f>
        <v>63185</v>
      </c>
      <c r="E95" s="229" t="s">
        <v>942</v>
      </c>
      <c r="F95" s="489" t="s">
        <v>268</v>
      </c>
      <c r="G95" s="603">
        <f>G37+G40+G56+G79</f>
        <v>62622</v>
      </c>
      <c r="H95" s="604">
        <f>H37+H40+H56+H79</f>
        <v>63185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0">
        <f>pdeReportingDate</f>
        <v>44160</v>
      </c>
      <c r="C98" s="700"/>
      <c r="D98" s="700"/>
      <c r="E98" s="700"/>
      <c r="F98" s="700"/>
      <c r="G98" s="700"/>
      <c r="H98" s="70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1" t="str">
        <f>authorName</f>
        <v>Милена Александрова Кънева - Йосифова</v>
      </c>
      <c r="C100" s="701"/>
      <c r="D100" s="701"/>
      <c r="E100" s="701"/>
      <c r="F100" s="701"/>
      <c r="G100" s="701"/>
      <c r="H100" s="70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2"/>
      <c r="B103" s="699" t="s">
        <v>991</v>
      </c>
      <c r="C103" s="699"/>
      <c r="D103" s="699"/>
      <c r="E103" s="699"/>
      <c r="M103" s="98"/>
    </row>
    <row r="104" spans="1:5" ht="21.75" customHeight="1">
      <c r="A104" s="692"/>
      <c r="B104" s="699" t="s">
        <v>979</v>
      </c>
      <c r="C104" s="699"/>
      <c r="D104" s="699"/>
      <c r="E104" s="699"/>
    </row>
    <row r="105" spans="1:13" ht="21.75" customHeight="1">
      <c r="A105" s="692"/>
      <c r="B105" s="699" t="s">
        <v>979</v>
      </c>
      <c r="C105" s="699"/>
      <c r="D105" s="699"/>
      <c r="E105" s="699"/>
      <c r="M105" s="98"/>
    </row>
    <row r="106" spans="1:5" ht="21.75" customHeight="1">
      <c r="A106" s="692"/>
      <c r="B106" s="699" t="s">
        <v>979</v>
      </c>
      <c r="C106" s="699"/>
      <c r="D106" s="699"/>
      <c r="E106" s="699"/>
    </row>
    <row r="107" spans="1:13" ht="21.75" customHeight="1">
      <c r="A107" s="692"/>
      <c r="B107" s="699"/>
      <c r="C107" s="699"/>
      <c r="D107" s="699"/>
      <c r="E107" s="699"/>
      <c r="M107" s="98"/>
    </row>
    <row r="108" spans="1:5" ht="21.75" customHeight="1">
      <c r="A108" s="692"/>
      <c r="B108" s="699"/>
      <c r="C108" s="699"/>
      <c r="D108" s="699"/>
      <c r="E108" s="699"/>
    </row>
    <row r="109" spans="1:13" ht="21.75" customHeight="1">
      <c r="A109" s="692"/>
      <c r="B109" s="699"/>
      <c r="C109" s="699"/>
      <c r="D109" s="699"/>
      <c r="E109" s="69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43">
      <selection activeCell="A2" sqref="A2:H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консолидирана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81</v>
      </c>
      <c r="D13" s="317">
        <v>150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31</v>
      </c>
      <c r="D15" s="317">
        <v>30</v>
      </c>
      <c r="E15" s="245" t="s">
        <v>79</v>
      </c>
      <c r="F15" s="240" t="s">
        <v>289</v>
      </c>
      <c r="G15" s="316">
        <v>534</v>
      </c>
      <c r="H15" s="317">
        <v>28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6</v>
      </c>
      <c r="E16" s="236" t="s">
        <v>52</v>
      </c>
      <c r="F16" s="264" t="s">
        <v>292</v>
      </c>
      <c r="G16" s="628">
        <f>SUM(G12:G15)</f>
        <v>534</v>
      </c>
      <c r="H16" s="629">
        <f>SUM(H12:H15)</f>
        <v>28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29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156</v>
      </c>
      <c r="D22" s="629">
        <f>SUM(D12:D18)+D19</f>
        <v>204</v>
      </c>
      <c r="E22" s="194" t="s">
        <v>309</v>
      </c>
      <c r="F22" s="237" t="s">
        <v>310</v>
      </c>
      <c r="G22" s="316">
        <v>2865</v>
      </c>
      <c r="H22" s="316">
        <v>525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232</v>
      </c>
      <c r="H24" s="316">
        <v>745</v>
      </c>
    </row>
    <row r="25" spans="1:8" ht="31.5">
      <c r="A25" s="194" t="s">
        <v>316</v>
      </c>
      <c r="B25" s="237" t="s">
        <v>317</v>
      </c>
      <c r="C25" s="316">
        <v>870</v>
      </c>
      <c r="D25" s="316">
        <v>1043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126</v>
      </c>
      <c r="D26" s="316">
        <v>101</v>
      </c>
      <c r="E26" s="194" t="s">
        <v>322</v>
      </c>
      <c r="F26" s="237" t="s">
        <v>323</v>
      </c>
      <c r="G26" s="316"/>
      <c r="H26" s="316">
        <v>43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3097</v>
      </c>
      <c r="H27" s="629">
        <f>SUM(H22:H26)</f>
        <v>1313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998</v>
      </c>
      <c r="D29" s="629">
        <f>SUM(D25:D28)</f>
        <v>1150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1154</v>
      </c>
      <c r="D31" s="635">
        <f>D29+D22</f>
        <v>1354</v>
      </c>
      <c r="E31" s="251" t="s">
        <v>824</v>
      </c>
      <c r="F31" s="266" t="s">
        <v>331</v>
      </c>
      <c r="G31" s="253">
        <f>G16+G18+G27</f>
        <v>3631</v>
      </c>
      <c r="H31" s="254">
        <f>H16+H18+H27</f>
        <v>1341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2477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13</v>
      </c>
    </row>
    <row r="34" spans="1:8" ht="31.5">
      <c r="A34" s="239" t="s">
        <v>336</v>
      </c>
      <c r="B34" s="238" t="s">
        <v>337</v>
      </c>
      <c r="C34" s="316"/>
      <c r="D34" s="317">
        <v>244</v>
      </c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1154</v>
      </c>
      <c r="D36" s="637">
        <f>D31-D34+D35</f>
        <v>1110</v>
      </c>
      <c r="E36" s="262" t="s">
        <v>346</v>
      </c>
      <c r="F36" s="256" t="s">
        <v>347</v>
      </c>
      <c r="G36" s="267">
        <f>G35-G34+G31</f>
        <v>3631</v>
      </c>
      <c r="H36" s="268">
        <f>H35-H34+H31</f>
        <v>1341</v>
      </c>
    </row>
    <row r="37" spans="1:8" ht="15.75">
      <c r="A37" s="261" t="s">
        <v>348</v>
      </c>
      <c r="B37" s="231" t="s">
        <v>349</v>
      </c>
      <c r="C37" s="634">
        <f>IF((G36-C36)&gt;0,G36-C36,0)</f>
        <v>2477</v>
      </c>
      <c r="D37" s="635">
        <f>IF((H36-D36)&gt;0,H36-D36,0)</f>
        <v>231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2477</v>
      </c>
      <c r="D42" s="244">
        <f>+IF((H36-D36-D38)&gt;0,H36-D36-D38,0)</f>
        <v>231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>
        <v>154</v>
      </c>
      <c r="E43" s="233" t="s">
        <v>364</v>
      </c>
      <c r="F43" s="195" t="s">
        <v>366</v>
      </c>
      <c r="G43" s="585">
        <v>3</v>
      </c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2480</v>
      </c>
      <c r="D44" s="268">
        <f>IF(H42=0,IF(D42-D43&gt;0,D42-D43+H43,0),IF(H42-H43&lt;0,H43-H42+D42,0))</f>
        <v>77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3631</v>
      </c>
      <c r="D45" s="631">
        <f>D36+D38+D42</f>
        <v>1341</v>
      </c>
      <c r="E45" s="270" t="s">
        <v>373</v>
      </c>
      <c r="F45" s="272" t="s">
        <v>374</v>
      </c>
      <c r="G45" s="630">
        <f>G42+G36</f>
        <v>3631</v>
      </c>
      <c r="H45" s="631">
        <f>H42+H36</f>
        <v>1341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978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0">
        <f>pdeReportingDate</f>
        <v>44160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1" t="str">
        <f>authorName</f>
        <v>Милена Александрова Кънева - Йосифова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2"/>
      <c r="B55" s="699" t="s">
        <v>991</v>
      </c>
      <c r="C55" s="699"/>
      <c r="D55" s="699"/>
      <c r="E55" s="699"/>
      <c r="F55" s="574"/>
      <c r="G55" s="45"/>
      <c r="H55" s="42"/>
    </row>
    <row r="56" spans="1:8" ht="15.75" customHeight="1">
      <c r="A56" s="692"/>
      <c r="B56" s="699" t="s">
        <v>979</v>
      </c>
      <c r="C56" s="699"/>
      <c r="D56" s="699"/>
      <c r="E56" s="699"/>
      <c r="F56" s="574"/>
      <c r="G56" s="45"/>
      <c r="H56" s="42"/>
    </row>
    <row r="57" spans="1:8" ht="15.75" customHeight="1">
      <c r="A57" s="692"/>
      <c r="B57" s="699" t="s">
        <v>979</v>
      </c>
      <c r="C57" s="699"/>
      <c r="D57" s="699"/>
      <c r="E57" s="699"/>
      <c r="F57" s="574"/>
      <c r="G57" s="45"/>
      <c r="H57" s="42"/>
    </row>
    <row r="58" spans="1:8" ht="15.75" customHeight="1">
      <c r="A58" s="692"/>
      <c r="B58" s="699" t="s">
        <v>979</v>
      </c>
      <c r="C58" s="699"/>
      <c r="D58" s="699"/>
      <c r="E58" s="699"/>
      <c r="F58" s="574"/>
      <c r="G58" s="45"/>
      <c r="H58" s="42"/>
    </row>
    <row r="59" spans="1:8" ht="15.75">
      <c r="A59" s="692"/>
      <c r="B59" s="699"/>
      <c r="C59" s="699"/>
      <c r="D59" s="699"/>
      <c r="E59" s="699"/>
      <c r="F59" s="574"/>
      <c r="G59" s="45"/>
      <c r="H59" s="42"/>
    </row>
    <row r="60" spans="1:8" ht="15.75">
      <c r="A60" s="692"/>
      <c r="B60" s="699"/>
      <c r="C60" s="699"/>
      <c r="D60" s="699"/>
      <c r="E60" s="699"/>
      <c r="F60" s="574"/>
      <c r="G60" s="45"/>
      <c r="H60" s="42"/>
    </row>
    <row r="61" spans="1:8" ht="15.75">
      <c r="A61" s="692"/>
      <c r="B61" s="699"/>
      <c r="C61" s="699"/>
      <c r="D61" s="699"/>
      <c r="E61" s="69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0">
      <selection activeCell="A1" sqref="A1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консолидирана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622</v>
      </c>
      <c r="D11" s="196">
        <v>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-76</v>
      </c>
      <c r="D12" s="196">
        <v>-96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</v>
      </c>
      <c r="D14" s="196">
        <v>-47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</v>
      </c>
      <c r="D15" s="196">
        <v>-32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-96</v>
      </c>
      <c r="D16" s="196">
        <v>-212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516</v>
      </c>
      <c r="D20" s="196">
        <v>-43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916</v>
      </c>
      <c r="D21" s="659">
        <f>SUM(D11:D20)</f>
        <v>-363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-2275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1616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111</v>
      </c>
      <c r="D27" s="196">
        <v>129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-2563</v>
      </c>
      <c r="D28" s="196">
        <v>-25891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5367</v>
      </c>
      <c r="D29" s="196">
        <v>13953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214</v>
      </c>
      <c r="D32" s="196">
        <v>48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3129</v>
      </c>
      <c r="D33" s="659">
        <f>SUM(D23:D32)</f>
        <v>-12420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17285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3122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-5752</v>
      </c>
      <c r="D38" s="196">
        <v>-5999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-676</v>
      </c>
      <c r="D40" s="196">
        <v>-1648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-157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-6430</v>
      </c>
      <c r="D43" s="661">
        <f>SUM(D35:D42)</f>
        <v>12603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-2385</v>
      </c>
      <c r="D44" s="307">
        <f>D43+D33+D21</f>
        <v>-180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4609</v>
      </c>
      <c r="D45" s="309">
        <v>4557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2224</v>
      </c>
      <c r="D46" s="311">
        <f>D45+D44</f>
        <v>4377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0">
        <f>pdeReportingDate</f>
        <v>44160</v>
      </c>
      <c r="C54" s="700"/>
      <c r="D54" s="700"/>
      <c r="E54" s="700"/>
      <c r="F54" s="693"/>
      <c r="G54" s="693"/>
      <c r="H54" s="693"/>
      <c r="M54" s="98"/>
    </row>
    <row r="55" spans="1:13" s="42" customFormat="1" ht="15.75">
      <c r="A55" s="690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1" t="s">
        <v>8</v>
      </c>
      <c r="B56" s="701" t="str">
        <f>authorName</f>
        <v>Милена Александрова Кънева - Йосифова</v>
      </c>
      <c r="C56" s="701"/>
      <c r="D56" s="701"/>
      <c r="E56" s="701"/>
      <c r="F56" s="80"/>
      <c r="G56" s="80"/>
      <c r="H56" s="80"/>
    </row>
    <row r="57" spans="1:8" s="42" customFormat="1" ht="15.75">
      <c r="A57" s="691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1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 customHeight="1">
      <c r="A59" s="692"/>
      <c r="B59" s="699" t="s">
        <v>991</v>
      </c>
      <c r="C59" s="699"/>
      <c r="D59" s="699"/>
      <c r="E59" s="699"/>
      <c r="F59" s="574"/>
      <c r="G59" s="45"/>
      <c r="H59" s="42"/>
    </row>
    <row r="60" spans="1:8" ht="15.75">
      <c r="A60" s="692"/>
      <c r="B60" s="699" t="s">
        <v>979</v>
      </c>
      <c r="C60" s="699"/>
      <c r="D60" s="699"/>
      <c r="E60" s="699"/>
      <c r="F60" s="574"/>
      <c r="G60" s="45"/>
      <c r="H60" s="42"/>
    </row>
    <row r="61" spans="1:8" ht="15.75">
      <c r="A61" s="692"/>
      <c r="B61" s="699" t="s">
        <v>979</v>
      </c>
      <c r="C61" s="699"/>
      <c r="D61" s="699"/>
      <c r="E61" s="699"/>
      <c r="F61" s="574"/>
      <c r="G61" s="45"/>
      <c r="H61" s="42"/>
    </row>
    <row r="62" spans="1:8" ht="15.75">
      <c r="A62" s="692"/>
      <c r="B62" s="699" t="s">
        <v>979</v>
      </c>
      <c r="C62" s="699"/>
      <c r="D62" s="699"/>
      <c r="E62" s="699"/>
      <c r="F62" s="574"/>
      <c r="G62" s="45"/>
      <c r="H62" s="42"/>
    </row>
    <row r="63" spans="1:8" ht="15.75">
      <c r="A63" s="692"/>
      <c r="B63" s="699"/>
      <c r="C63" s="699"/>
      <c r="D63" s="699"/>
      <c r="E63" s="699"/>
      <c r="F63" s="574"/>
      <c r="G63" s="45"/>
      <c r="H63" s="42"/>
    </row>
    <row r="64" spans="1:8" ht="15.75">
      <c r="A64" s="692"/>
      <c r="B64" s="699"/>
      <c r="C64" s="699"/>
      <c r="D64" s="699"/>
      <c r="E64" s="699"/>
      <c r="F64" s="574"/>
      <c r="G64" s="45"/>
      <c r="H64" s="42"/>
    </row>
    <row r="65" spans="1:8" ht="15.75">
      <c r="A65" s="692"/>
      <c r="B65" s="699"/>
      <c r="C65" s="699"/>
      <c r="D65" s="699"/>
      <c r="E65" s="69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19" sqref="M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консолидирана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5" t="s">
        <v>453</v>
      </c>
      <c r="B8" s="70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06"/>
      <c r="B9" s="70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07"/>
      <c r="B10" s="71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736</v>
      </c>
      <c r="D13" s="584">
        <f>'1-Баланс'!H20</f>
        <v>16708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653</v>
      </c>
      <c r="I13" s="584">
        <f>'1-Баланс'!H29+'1-Баланс'!H32</f>
        <v>7369</v>
      </c>
      <c r="J13" s="584">
        <f>'1-Баланс'!H30+'1-Баланс'!H33</f>
        <v>0</v>
      </c>
      <c r="K13" s="585"/>
      <c r="L13" s="584">
        <f>SUM(C13:K13)</f>
        <v>25466</v>
      </c>
      <c r="M13" s="586">
        <f>'1-Баланс'!H40</f>
        <v>37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736</v>
      </c>
      <c r="D17" s="653">
        <f aca="true" t="shared" si="2" ref="D17:M17">D13+D14</f>
        <v>16708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653</v>
      </c>
      <c r="I17" s="653">
        <f t="shared" si="2"/>
        <v>7369</v>
      </c>
      <c r="J17" s="653">
        <f t="shared" si="2"/>
        <v>0</v>
      </c>
      <c r="K17" s="653">
        <f t="shared" si="2"/>
        <v>0</v>
      </c>
      <c r="L17" s="584">
        <f t="shared" si="1"/>
        <v>25466</v>
      </c>
      <c r="M17" s="654">
        <f t="shared" si="2"/>
        <v>37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2480</v>
      </c>
      <c r="J18" s="584">
        <f>+'1-Баланс'!G33</f>
        <v>0</v>
      </c>
      <c r="K18" s="585"/>
      <c r="L18" s="584">
        <f t="shared" si="1"/>
        <v>2480</v>
      </c>
      <c r="M18" s="638">
        <v>-3</v>
      </c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0</v>
      </c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>
        <v>-3</v>
      </c>
      <c r="J30" s="316"/>
      <c r="K30" s="316">
        <v>0</v>
      </c>
      <c r="L30" s="584">
        <f t="shared" si="1"/>
        <v>-3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653</v>
      </c>
      <c r="I31" s="653">
        <f t="shared" si="6"/>
        <v>9846</v>
      </c>
      <c r="J31" s="653">
        <f t="shared" si="6"/>
        <v>0</v>
      </c>
      <c r="K31" s="653">
        <f t="shared" si="6"/>
        <v>0</v>
      </c>
      <c r="L31" s="584">
        <f t="shared" si="1"/>
        <v>27943</v>
      </c>
      <c r="M31" s="654">
        <f t="shared" si="6"/>
        <v>34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653</v>
      </c>
      <c r="I34" s="587">
        <f t="shared" si="7"/>
        <v>9846</v>
      </c>
      <c r="J34" s="587">
        <f t="shared" si="7"/>
        <v>0</v>
      </c>
      <c r="K34" s="587">
        <f t="shared" si="7"/>
        <v>0</v>
      </c>
      <c r="L34" s="651">
        <f t="shared" si="1"/>
        <v>27943</v>
      </c>
      <c r="M34" s="588">
        <f>M31+M32+M33</f>
        <v>34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0">
        <f>pdeReportingDate</f>
        <v>44160</v>
      </c>
      <c r="C38" s="700"/>
      <c r="D38" s="700"/>
      <c r="E38" s="700"/>
      <c r="F38" s="700"/>
      <c r="G38" s="700"/>
      <c r="H38" s="70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1" t="str">
        <f>authorName</f>
        <v>Милена Александрова Кънева - Йосифова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 customHeight="1">
      <c r="A43" s="692"/>
      <c r="B43" s="699" t="s">
        <v>991</v>
      </c>
      <c r="C43" s="699"/>
      <c r="D43" s="699"/>
      <c r="E43" s="699"/>
      <c r="F43" s="574"/>
      <c r="G43" s="45"/>
      <c r="H43" s="42"/>
      <c r="M43" s="169"/>
    </row>
    <row r="44" spans="1:13" ht="15.75">
      <c r="A44" s="692"/>
      <c r="B44" s="699" t="s">
        <v>979</v>
      </c>
      <c r="C44" s="699"/>
      <c r="D44" s="699"/>
      <c r="E44" s="699"/>
      <c r="F44" s="574"/>
      <c r="G44" s="45"/>
      <c r="H44" s="42"/>
      <c r="M44" s="169"/>
    </row>
    <row r="45" spans="1:13" ht="15.75">
      <c r="A45" s="692"/>
      <c r="B45" s="699" t="s">
        <v>979</v>
      </c>
      <c r="C45" s="699"/>
      <c r="D45" s="699"/>
      <c r="E45" s="699"/>
      <c r="F45" s="574"/>
      <c r="G45" s="45"/>
      <c r="H45" s="42"/>
      <c r="M45" s="169"/>
    </row>
    <row r="46" spans="1:13" ht="15.75">
      <c r="A46" s="692"/>
      <c r="B46" s="699" t="s">
        <v>979</v>
      </c>
      <c r="C46" s="699"/>
      <c r="D46" s="699"/>
      <c r="E46" s="699"/>
      <c r="F46" s="574"/>
      <c r="G46" s="45"/>
      <c r="H46" s="42"/>
      <c r="M46" s="169"/>
    </row>
    <row r="47" spans="1:13" ht="15.75">
      <c r="A47" s="692"/>
      <c r="B47" s="699"/>
      <c r="C47" s="699"/>
      <c r="D47" s="699"/>
      <c r="E47" s="699"/>
      <c r="F47" s="574"/>
      <c r="G47" s="45"/>
      <c r="H47" s="42"/>
      <c r="M47" s="169"/>
    </row>
    <row r="48" spans="1:13" ht="15.75">
      <c r="A48" s="692"/>
      <c r="B48" s="699"/>
      <c r="C48" s="699"/>
      <c r="D48" s="699"/>
      <c r="E48" s="699"/>
      <c r="F48" s="574"/>
      <c r="G48" s="45"/>
      <c r="H48" s="42"/>
      <c r="M48" s="169"/>
    </row>
    <row r="49" spans="1:13" ht="15.75">
      <c r="A49" s="692"/>
      <c r="B49" s="699"/>
      <c r="C49" s="699"/>
      <c r="D49" s="699"/>
      <c r="E49" s="69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E92" sqref="E9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521</v>
      </c>
      <c r="B12" s="679"/>
      <c r="C12" s="92"/>
      <c r="D12" s="92"/>
      <c r="E12" s="92"/>
      <c r="F12" s="469">
        <f>C12-E12</f>
        <v>0</v>
      </c>
    </row>
    <row r="13" spans="1:6" ht="15.7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995</v>
      </c>
      <c r="B63" s="679"/>
      <c r="C63" s="92">
        <v>2472</v>
      </c>
      <c r="D63" s="92">
        <v>2</v>
      </c>
      <c r="E63" s="92"/>
      <c r="F63" s="469">
        <f>C63-E63</f>
        <v>2472</v>
      </c>
    </row>
    <row r="64" spans="1:6" ht="15.75">
      <c r="A64" s="678" t="s">
        <v>996</v>
      </c>
      <c r="B64" s="679"/>
      <c r="C64" s="92">
        <v>37</v>
      </c>
      <c r="D64" s="92">
        <v>10</v>
      </c>
      <c r="E64" s="92">
        <v>0</v>
      </c>
      <c r="F64" s="469">
        <f aca="true" t="shared" si="3" ref="F64:F77">C64-E64</f>
        <v>37</v>
      </c>
    </row>
    <row r="65" spans="1:6" ht="15.75">
      <c r="A65" s="678" t="s">
        <v>358</v>
      </c>
      <c r="B65" s="679"/>
      <c r="C65" s="92">
        <v>150</v>
      </c>
      <c r="D65" s="92">
        <v>10</v>
      </c>
      <c r="E65" s="92">
        <v>0</v>
      </c>
      <c r="F65" s="469">
        <f t="shared" si="3"/>
        <v>150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2659</v>
      </c>
      <c r="D78" s="472"/>
      <c r="E78" s="472">
        <f>SUM(E63:E77)</f>
        <v>0</v>
      </c>
      <c r="F78" s="472">
        <f>SUM(F63:F77)</f>
        <v>2659</v>
      </c>
    </row>
    <row r="79" spans="1:6" ht="15.75">
      <c r="A79" s="513" t="s">
        <v>801</v>
      </c>
      <c r="B79" s="510" t="s">
        <v>802</v>
      </c>
      <c r="C79" s="472">
        <f>C78+C61+C44+C27</f>
        <v>2659</v>
      </c>
      <c r="D79" s="472"/>
      <c r="E79" s="472">
        <f>E78+E61+E44+E27</f>
        <v>0</v>
      </c>
      <c r="F79" s="472">
        <f>F78+F61+F44+F27</f>
        <v>2659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0">
        <f>pdeReportingDate</f>
        <v>44160</v>
      </c>
      <c r="C151" s="700"/>
      <c r="D151" s="700"/>
      <c r="E151" s="700"/>
      <c r="F151" s="700"/>
      <c r="G151" s="700"/>
      <c r="H151" s="70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1" t="str">
        <f>authorName</f>
        <v>Милена Александрова Кънева - Йосифова</v>
      </c>
      <c r="C153" s="701"/>
      <c r="D153" s="701"/>
      <c r="E153" s="701"/>
      <c r="F153" s="701"/>
      <c r="G153" s="701"/>
      <c r="H153" s="70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 customHeight="1">
      <c r="A156" s="692"/>
      <c r="B156" s="699" t="s">
        <v>991</v>
      </c>
      <c r="C156" s="699"/>
      <c r="D156" s="699"/>
      <c r="E156" s="699"/>
      <c r="F156" s="574"/>
      <c r="G156" s="45"/>
      <c r="H156" s="42"/>
    </row>
    <row r="157" spans="1:8" ht="15.75">
      <c r="A157" s="692"/>
      <c r="B157" s="699" t="s">
        <v>979</v>
      </c>
      <c r="C157" s="699"/>
      <c r="D157" s="699"/>
      <c r="E157" s="699"/>
      <c r="F157" s="574"/>
      <c r="G157" s="45"/>
      <c r="H157" s="42"/>
    </row>
    <row r="158" spans="1:8" ht="15.75">
      <c r="A158" s="692"/>
      <c r="B158" s="699" t="s">
        <v>979</v>
      </c>
      <c r="C158" s="699"/>
      <c r="D158" s="699"/>
      <c r="E158" s="699"/>
      <c r="F158" s="574"/>
      <c r="G158" s="45"/>
      <c r="H158" s="42"/>
    </row>
    <row r="159" spans="1:8" ht="15.75">
      <c r="A159" s="692"/>
      <c r="B159" s="699" t="s">
        <v>979</v>
      </c>
      <c r="C159" s="699"/>
      <c r="D159" s="699"/>
      <c r="E159" s="699"/>
      <c r="F159" s="574"/>
      <c r="G159" s="45"/>
      <c r="H159" s="42"/>
    </row>
    <row r="160" spans="1:8" ht="15.75">
      <c r="A160" s="692"/>
      <c r="B160" s="699"/>
      <c r="C160" s="699"/>
      <c r="D160" s="699"/>
      <c r="E160" s="699"/>
      <c r="F160" s="574"/>
      <c r="G160" s="45"/>
      <c r="H160" s="42"/>
    </row>
    <row r="161" spans="1:8" ht="15.75">
      <c r="A161" s="692"/>
      <c r="B161" s="699"/>
      <c r="C161" s="699"/>
      <c r="D161" s="699"/>
      <c r="E161" s="699"/>
      <c r="F161" s="574"/>
      <c r="G161" s="45"/>
      <c r="H161" s="42"/>
    </row>
    <row r="162" spans="1:8" ht="15.75">
      <c r="A162" s="692"/>
      <c r="B162" s="699"/>
      <c r="C162" s="699"/>
      <c r="D162" s="699"/>
      <c r="E162" s="69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0">
      <selection activeCell="E42" sqref="E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82</v>
      </c>
      <c r="E11" s="328"/>
      <c r="F11" s="328"/>
      <c r="G11" s="329">
        <f>D11+E11-F11</f>
        <v>82</v>
      </c>
      <c r="H11" s="328"/>
      <c r="I11" s="328"/>
      <c r="J11" s="329">
        <f>G11+H11-I11</f>
        <v>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</v>
      </c>
      <c r="E12" s="328"/>
      <c r="F12" s="328">
        <v>13</v>
      </c>
      <c r="G12" s="329">
        <f aca="true" t="shared" si="2" ref="G12:G41">D12+E12-F12</f>
        <v>13</v>
      </c>
      <c r="H12" s="328"/>
      <c r="I12" s="328"/>
      <c r="J12" s="329">
        <f aca="true" t="shared" si="3" ref="J12:J41">G12+H12-I12</f>
        <v>13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13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109</v>
      </c>
      <c r="E19" s="330">
        <f>SUM(E11:E18)</f>
        <v>0</v>
      </c>
      <c r="F19" s="330">
        <f>SUM(F11:F18)</f>
        <v>13</v>
      </c>
      <c r="G19" s="329">
        <f t="shared" si="2"/>
        <v>96</v>
      </c>
      <c r="H19" s="330">
        <f>SUM(H11:H18)</f>
        <v>0</v>
      </c>
      <c r="I19" s="330">
        <f>SUM(I11:I18)</f>
        <v>0</v>
      </c>
      <c r="J19" s="329">
        <f t="shared" si="3"/>
        <v>96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10570</v>
      </c>
      <c r="E20" s="328"/>
      <c r="F20" s="328"/>
      <c r="G20" s="329">
        <f t="shared" si="2"/>
        <v>10570</v>
      </c>
      <c r="H20" s="328"/>
      <c r="I20" s="328">
        <v>0</v>
      </c>
      <c r="J20" s="698">
        <f>G20+H20-I20</f>
        <v>10570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10570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2659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2659</v>
      </c>
      <c r="H29" s="335">
        <f t="shared" si="6"/>
        <v>0</v>
      </c>
      <c r="I29" s="335">
        <f t="shared" si="6"/>
        <v>0</v>
      </c>
      <c r="J29" s="336">
        <f t="shared" si="3"/>
        <v>2659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2659</v>
      </c>
    </row>
    <row r="30" spans="1:18" ht="15.75">
      <c r="A30" s="339"/>
      <c r="B30" s="321" t="s">
        <v>108</v>
      </c>
      <c r="C30" s="152" t="s">
        <v>563</v>
      </c>
      <c r="D30" s="697"/>
      <c r="E30" s="697"/>
      <c r="F30" s="697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697"/>
      <c r="E31" s="697"/>
      <c r="F31" s="697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697"/>
      <c r="E32" s="697"/>
      <c r="F32" s="697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697">
        <v>2659</v>
      </c>
      <c r="E33" s="697">
        <v>0</v>
      </c>
      <c r="F33" s="697"/>
      <c r="G33" s="329">
        <f t="shared" si="2"/>
        <v>2659</v>
      </c>
      <c r="H33" s="328"/>
      <c r="I33" s="328"/>
      <c r="J33" s="329">
        <f t="shared" si="3"/>
        <v>2659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2659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2659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2659</v>
      </c>
      <c r="H40" s="330">
        <f t="shared" si="10"/>
        <v>0</v>
      </c>
      <c r="I40" s="330">
        <f t="shared" si="10"/>
        <v>0</v>
      </c>
      <c r="J40" s="329">
        <f t="shared" si="3"/>
        <v>2659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2659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2607</v>
      </c>
      <c r="E41" s="328"/>
      <c r="F41" s="328"/>
      <c r="G41" s="329">
        <f t="shared" si="2"/>
        <v>2607</v>
      </c>
      <c r="H41" s="328"/>
      <c r="I41" s="328"/>
      <c r="J41" s="329">
        <f t="shared" si="3"/>
        <v>2607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2607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15945</v>
      </c>
      <c r="E42" s="349">
        <f>E19+E20+E21+E27+E40+E41</f>
        <v>0</v>
      </c>
      <c r="F42" s="349">
        <f aca="true" t="shared" si="11" ref="F42:R42">F19+F20+F21+F27+F40+F41</f>
        <v>13</v>
      </c>
      <c r="G42" s="349">
        <f t="shared" si="11"/>
        <v>15932</v>
      </c>
      <c r="H42" s="349">
        <f t="shared" si="11"/>
        <v>0</v>
      </c>
      <c r="I42" s="349">
        <f t="shared" si="11"/>
        <v>0</v>
      </c>
      <c r="J42" s="349">
        <f t="shared" si="11"/>
        <v>15932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15932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0">
        <f>pdeReportingDate</f>
        <v>44160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1" t="str">
        <f>authorName</f>
        <v>Милена Александрова Кънева - Йосифова</v>
      </c>
      <c r="D47" s="701"/>
      <c r="E47" s="701"/>
      <c r="F47" s="701"/>
      <c r="G47" s="701"/>
      <c r="H47" s="701"/>
      <c r="I47" s="701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2"/>
      <c r="D49" s="702"/>
      <c r="E49" s="702"/>
      <c r="F49" s="702"/>
      <c r="G49" s="702"/>
      <c r="H49" s="702"/>
      <c r="I49" s="702"/>
    </row>
    <row r="50" spans="2:9" ht="15.75" customHeight="1">
      <c r="B50" s="692"/>
      <c r="C50" s="699" t="s">
        <v>991</v>
      </c>
      <c r="D50" s="699"/>
      <c r="E50" s="699"/>
      <c r="F50" s="699"/>
      <c r="G50" s="574"/>
      <c r="H50" s="45"/>
      <c r="I50" s="42"/>
    </row>
    <row r="51" spans="2:9" ht="15.75">
      <c r="B51" s="692"/>
      <c r="C51" s="699" t="s">
        <v>979</v>
      </c>
      <c r="D51" s="699"/>
      <c r="E51" s="699"/>
      <c r="F51" s="699"/>
      <c r="G51" s="574"/>
      <c r="H51" s="45"/>
      <c r="I51" s="42"/>
    </row>
    <row r="52" spans="2:9" ht="15.75">
      <c r="B52" s="692"/>
      <c r="C52" s="699" t="s">
        <v>979</v>
      </c>
      <c r="D52" s="699"/>
      <c r="E52" s="699"/>
      <c r="F52" s="699"/>
      <c r="G52" s="574"/>
      <c r="H52" s="45"/>
      <c r="I52" s="42"/>
    </row>
    <row r="53" spans="2:9" ht="15.75">
      <c r="B53" s="692"/>
      <c r="C53" s="699" t="s">
        <v>979</v>
      </c>
      <c r="D53" s="699"/>
      <c r="E53" s="699"/>
      <c r="F53" s="699"/>
      <c r="G53" s="574"/>
      <c r="H53" s="45"/>
      <c r="I53" s="42"/>
    </row>
    <row r="54" spans="2:9" ht="15.75">
      <c r="B54" s="692"/>
      <c r="C54" s="699"/>
      <c r="D54" s="699"/>
      <c r="E54" s="699"/>
      <c r="F54" s="699"/>
      <c r="G54" s="574"/>
      <c r="H54" s="45"/>
      <c r="I54" s="42"/>
    </row>
    <row r="55" spans="2:9" ht="15.75">
      <c r="B55" s="692"/>
      <c r="C55" s="699"/>
      <c r="D55" s="699"/>
      <c r="E55" s="699"/>
      <c r="F55" s="699"/>
      <c r="G55" s="574"/>
      <c r="H55" s="45"/>
      <c r="I55" s="42"/>
    </row>
    <row r="56" spans="2:9" ht="15.75">
      <c r="B56" s="692"/>
      <c r="C56" s="699"/>
      <c r="D56" s="699"/>
      <c r="E56" s="699"/>
      <c r="F56" s="69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9">
      <selection activeCell="A106" sqref="A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3230</v>
      </c>
      <c r="D31" s="368">
        <v>3230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11248</v>
      </c>
      <c r="D32" s="368">
        <v>11248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24449</v>
      </c>
      <c r="D40" s="362">
        <f>SUM(D41:D44)</f>
        <v>24449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24449</v>
      </c>
      <c r="D44" s="368">
        <v>24449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38927</v>
      </c>
      <c r="D45" s="438">
        <f>D26+D30+D31+D33+D32+D34+D35+D40</f>
        <v>38927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38927</v>
      </c>
      <c r="D46" s="444">
        <f>D45+D23+D21+D11</f>
        <v>38927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>
        <v>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.75">
      <c r="A66" s="370" t="s">
        <v>682</v>
      </c>
      <c r="B66" s="135" t="s">
        <v>683</v>
      </c>
      <c r="C66" s="197"/>
      <c r="D66" s="197">
        <v>0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11735</v>
      </c>
      <c r="D68" s="435">
        <f>D54+D58+D63+D64+D65+D66</f>
        <v>0</v>
      </c>
      <c r="E68" s="436">
        <f t="shared" si="1"/>
        <v>11735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269</v>
      </c>
      <c r="D70" s="197">
        <v>0</v>
      </c>
      <c r="E70" s="136">
        <f t="shared" si="1"/>
        <v>269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9423</v>
      </c>
      <c r="D77" s="138">
        <f>D78+D80</f>
        <v>9423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9423</v>
      </c>
      <c r="D78" s="197">
        <v>9423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2166</v>
      </c>
      <c r="D82" s="138">
        <f>SUM(D83:D86)</f>
        <v>2166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2166</v>
      </c>
      <c r="D84" s="197">
        <v>2166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10963</v>
      </c>
      <c r="D87" s="134">
        <f>SUM(D88:D92)+D96</f>
        <v>10963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10427</v>
      </c>
      <c r="D89" s="197">
        <v>10427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504</v>
      </c>
      <c r="D90" s="197">
        <v>504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24</v>
      </c>
      <c r="D95" s="197">
        <v>24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89</v>
      </c>
      <c r="D97" s="197">
        <v>89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22641</v>
      </c>
      <c r="D98" s="433">
        <f>D87+D82+D77+D73+D97</f>
        <v>22641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34645</v>
      </c>
      <c r="D99" s="427">
        <f>D98+D70+D68</f>
        <v>22641</v>
      </c>
      <c r="E99" s="427">
        <f>E98+E70+E68</f>
        <v>12004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0">
        <f>pdeReportingDate</f>
        <v>44160</v>
      </c>
      <c r="C111" s="700"/>
      <c r="D111" s="700"/>
      <c r="E111" s="700"/>
      <c r="F111" s="700"/>
      <c r="G111" s="52"/>
      <c r="H111" s="52"/>
    </row>
    <row r="112" spans="1:8" ht="15.75">
      <c r="A112" s="690"/>
      <c r="B112" s="700"/>
      <c r="C112" s="700"/>
      <c r="D112" s="700"/>
      <c r="E112" s="700"/>
      <c r="F112" s="700"/>
      <c r="G112" s="52"/>
      <c r="H112" s="52"/>
    </row>
    <row r="113" spans="1:8" ht="15.75">
      <c r="A113" s="691" t="s">
        <v>8</v>
      </c>
      <c r="B113" s="701" t="str">
        <f>authorName</f>
        <v>Милена Александрова Кънева - Йосифова</v>
      </c>
      <c r="C113" s="701"/>
      <c r="D113" s="701"/>
      <c r="E113" s="701"/>
      <c r="F113" s="701"/>
      <c r="G113" s="80"/>
      <c r="H113" s="80"/>
    </row>
    <row r="114" spans="1:8" ht="15.75">
      <c r="A114" s="691"/>
      <c r="B114" s="701"/>
      <c r="C114" s="701"/>
      <c r="D114" s="701"/>
      <c r="E114" s="701"/>
      <c r="F114" s="701"/>
      <c r="G114" s="80"/>
      <c r="H114" s="80"/>
    </row>
    <row r="115" spans="1:8" ht="15.75">
      <c r="A115" s="691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2"/>
      <c r="B116" s="699" t="s">
        <v>991</v>
      </c>
      <c r="C116" s="699"/>
      <c r="D116" s="699"/>
      <c r="E116" s="699"/>
      <c r="F116" s="699"/>
      <c r="G116" s="692"/>
      <c r="H116" s="692"/>
    </row>
    <row r="117" spans="1:8" ht="15.75" customHeight="1">
      <c r="A117" s="692"/>
      <c r="B117" s="699" t="s">
        <v>979</v>
      </c>
      <c r="C117" s="699"/>
      <c r="D117" s="699"/>
      <c r="E117" s="699"/>
      <c r="F117" s="699"/>
      <c r="G117" s="692"/>
      <c r="H117" s="692"/>
    </row>
    <row r="118" spans="1:8" ht="15.75" customHeight="1">
      <c r="A118" s="692"/>
      <c r="B118" s="699" t="s">
        <v>979</v>
      </c>
      <c r="C118" s="699"/>
      <c r="D118" s="699"/>
      <c r="E118" s="699"/>
      <c r="F118" s="699"/>
      <c r="G118" s="692"/>
      <c r="H118" s="692"/>
    </row>
    <row r="119" spans="1:8" ht="15.75" customHeight="1">
      <c r="A119" s="692"/>
      <c r="B119" s="699" t="s">
        <v>979</v>
      </c>
      <c r="C119" s="699"/>
      <c r="D119" s="699"/>
      <c r="E119" s="699"/>
      <c r="F119" s="699"/>
      <c r="G119" s="692"/>
      <c r="H119" s="692"/>
    </row>
    <row r="120" spans="1:8" ht="15.75">
      <c r="A120" s="692"/>
      <c r="B120" s="699"/>
      <c r="C120" s="699"/>
      <c r="D120" s="699"/>
      <c r="E120" s="699"/>
      <c r="F120" s="699"/>
      <c r="G120" s="692"/>
      <c r="H120" s="692"/>
    </row>
    <row r="121" spans="1:8" ht="15.75">
      <c r="A121" s="692"/>
      <c r="B121" s="699"/>
      <c r="C121" s="699"/>
      <c r="D121" s="699"/>
      <c r="E121" s="699"/>
      <c r="F121" s="699"/>
      <c r="G121" s="692"/>
      <c r="H121" s="692"/>
    </row>
    <row r="122" spans="1:8" ht="15.75">
      <c r="A122" s="692"/>
      <c r="B122" s="699"/>
      <c r="C122" s="699"/>
      <c r="D122" s="699"/>
      <c r="E122" s="699"/>
      <c r="F122" s="699"/>
      <c r="G122" s="692"/>
      <c r="H122" s="692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2659</v>
      </c>
      <c r="G13" s="449"/>
      <c r="H13" s="449"/>
      <c r="I13" s="450">
        <f>F13+G13-H13</f>
        <v>2659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2659</v>
      </c>
      <c r="G18" s="456">
        <f t="shared" si="1"/>
        <v>0</v>
      </c>
      <c r="H18" s="456">
        <f t="shared" si="1"/>
        <v>0</v>
      </c>
      <c r="I18" s="457">
        <f t="shared" si="0"/>
        <v>2659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5386</v>
      </c>
      <c r="G20" s="449"/>
      <c r="H20" s="449"/>
      <c r="I20" s="450">
        <f t="shared" si="0"/>
        <v>5386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5386</v>
      </c>
      <c r="G27" s="456">
        <f t="shared" si="2"/>
        <v>0</v>
      </c>
      <c r="H27" s="456">
        <f t="shared" si="2"/>
        <v>0</v>
      </c>
      <c r="I27" s="457">
        <f t="shared" si="0"/>
        <v>5386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0">
        <f>pdeReportingDate</f>
        <v>44160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0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1" t="s">
        <v>8</v>
      </c>
      <c r="B33" s="701" t="str">
        <f>authorName</f>
        <v>Милена Александрова Кънева - Йосифова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1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1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2"/>
      <c r="B36" s="699" t="s">
        <v>991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2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2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2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2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2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2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2020-11-27T13:45:38Z</cp:lastPrinted>
  <dcterms:created xsi:type="dcterms:W3CDTF">2006-09-16T00:00:00Z</dcterms:created>
  <dcterms:modified xsi:type="dcterms:W3CDTF">2020-11-27T13:45:44Z</dcterms:modified>
  <cp:category/>
  <cp:version/>
  <cp:contentType/>
  <cp:contentStatus/>
</cp:coreProperties>
</file>