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<sst xmlns="http://schemas.openxmlformats.org/spreadsheetml/2006/main" count="4192" uniqueCount="974">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</sst>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5" borderId="14" xfId="65" applyNumberFormat="1" applyFont="1" applyFill="1" applyBorder="1" applyAlignment="1" applyProtection="1">
      <alignment horizontal="right" vertical="top"/>
      <protection locked="0"/>
    </xf>
    <xf numFmtId="3" fontId="23" fillId="35" borderId="14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44651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44699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Е.ПЕЕВА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44651</v>
      </c>
    </row>
    <row r="11" spans="1:2" ht="15">
      <c r="A11" s="7" t="s">
        <v>949</v>
      </c>
      <c r="B11" s="547">
        <v>44699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6.295454545454546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0.020970550382315087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0.00772868682077538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0.005564874991210712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1.550420168067227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2.193107950835959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2.184535467938346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0.6472508444747225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0.010531096539782566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0.008199776369735371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0.0008839512621417737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0.5797995864482265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2.7133393898099776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0.7200285275180054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1435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0.0543190249072602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0.7821138211382114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49.67498267498267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44651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</v>
      </c>
    </row>
    <row r="4" spans="1:8" ht="1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44651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664</v>
      </c>
    </row>
    <row r="5" spans="1:8" ht="1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44651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44651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44651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44651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44651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44651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</v>
      </c>
    </row>
    <row r="11" spans="1:8" ht="1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44651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721</v>
      </c>
    </row>
    <row r="12" spans="1:8" ht="1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44651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9868</v>
      </c>
    </row>
    <row r="13" spans="1:8" ht="1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44651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44651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44651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44651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44651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44651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44651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44651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44651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44651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44651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44651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44651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44651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44651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44651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44651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44651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44651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44651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44651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44651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44651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11130</v>
      </c>
    </row>
    <row r="36" spans="1:8" ht="1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44651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44651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44651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11130</v>
      </c>
    </row>
    <row r="39" spans="1:8" ht="1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44651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445</v>
      </c>
    </row>
    <row r="40" spans="1:8" ht="1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44651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44651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22292</v>
      </c>
    </row>
    <row r="42" spans="1:8" ht="1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44651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143</v>
      </c>
    </row>
    <row r="43" spans="1:8" ht="1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44651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44651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44651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44651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44651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44651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143</v>
      </c>
    </row>
    <row r="49" spans="1:8" ht="1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44651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44651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</v>
      </c>
    </row>
    <row r="51" spans="1:8" ht="1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44651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1261</v>
      </c>
    </row>
    <row r="52" spans="1:8" ht="1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44651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52846</v>
      </c>
    </row>
    <row r="53" spans="1:8" ht="1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44651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44651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34</v>
      </c>
    </row>
    <row r="55" spans="1:8" ht="1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44651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44651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</v>
      </c>
    </row>
    <row r="57" spans="1:8" ht="1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44651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54157</v>
      </c>
    </row>
    <row r="58" spans="1:8" ht="1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44651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1949</v>
      </c>
    </row>
    <row r="59" spans="1:8" ht="1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44651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44651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44651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1949</v>
      </c>
    </row>
    <row r="62" spans="1:8" ht="1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44651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44651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20482</v>
      </c>
    </row>
    <row r="64" spans="1:8" ht="1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44651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22431</v>
      </c>
    </row>
    <row r="65" spans="1:8" ht="1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44651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</v>
      </c>
    </row>
    <row r="66" spans="1:8" ht="1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44651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65</v>
      </c>
    </row>
    <row r="67" spans="1:8" ht="1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44651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44651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292</v>
      </c>
    </row>
    <row r="69" spans="1:8" ht="1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44651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371</v>
      </c>
    </row>
    <row r="70" spans="1:8" ht="1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44651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159</v>
      </c>
    </row>
    <row r="71" spans="1:8" ht="1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44651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77261</v>
      </c>
    </row>
    <row r="72" spans="1:8" ht="1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44651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99553</v>
      </c>
    </row>
    <row r="73" spans="1:8" ht="1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44651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44651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44651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44651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44651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44651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44651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44651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44651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44651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44651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44651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44651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44651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44651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8035</v>
      </c>
    </row>
    <row r="88" spans="1:8" ht="1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44651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11395</v>
      </c>
    </row>
    <row r="89" spans="1:8" ht="1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44651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-3284</v>
      </c>
    </row>
    <row r="90" spans="1:8" ht="1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44651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-76</v>
      </c>
    </row>
    <row r="91" spans="1:8" ht="1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44651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554</v>
      </c>
    </row>
    <row r="92" spans="1:8" ht="1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44651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44651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8589</v>
      </c>
    </row>
    <row r="94" spans="1:8" ht="1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44651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26418</v>
      </c>
    </row>
    <row r="95" spans="1:8" ht="1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44651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1454</v>
      </c>
    </row>
    <row r="96" spans="1:8" ht="1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44651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44651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2405</v>
      </c>
    </row>
    <row r="98" spans="1:8" ht="1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44651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44651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44651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33800</v>
      </c>
    </row>
    <row r="101" spans="1:8" ht="1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44651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44651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36205</v>
      </c>
    </row>
    <row r="103" spans="1:8" ht="1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44651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44651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44651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247</v>
      </c>
    </row>
    <row r="106" spans="1:8" ht="1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44651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44651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36452</v>
      </c>
    </row>
    <row r="108" spans="1:8" ht="1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44651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44651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7052</v>
      </c>
    </row>
    <row r="110" spans="1:8" ht="1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44651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28177</v>
      </c>
    </row>
    <row r="111" spans="1:8" ht="1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44651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</v>
      </c>
    </row>
    <row r="112" spans="1:8" ht="1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44651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27971</v>
      </c>
    </row>
    <row r="113" spans="1:8" ht="1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44651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60</v>
      </c>
    </row>
    <row r="114" spans="1:8" ht="1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44651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44651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</v>
      </c>
    </row>
    <row r="116" spans="1:8" ht="1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44651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44651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129</v>
      </c>
    </row>
    <row r="118" spans="1:8" ht="1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44651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44651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44651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35229</v>
      </c>
    </row>
    <row r="121" spans="1:8" ht="1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44651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44651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44651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44651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35229</v>
      </c>
    </row>
    <row r="125" spans="1:8" ht="1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44651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99553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44651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44651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141</v>
      </c>
    </row>
    <row r="129" spans="1:8" ht="1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44651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</v>
      </c>
    </row>
    <row r="130" spans="1:8" ht="1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44651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49</v>
      </c>
    </row>
    <row r="131" spans="1:8" ht="1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44651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</v>
      </c>
    </row>
    <row r="132" spans="1:8" ht="1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44651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44651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44651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51</v>
      </c>
    </row>
    <row r="135" spans="1:8" ht="1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44651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50</v>
      </c>
    </row>
    <row r="136" spans="1:8" ht="1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44651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44651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253</v>
      </c>
    </row>
    <row r="138" spans="1:8" ht="1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44651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780</v>
      </c>
    </row>
    <row r="139" spans="1:8" ht="1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44651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146</v>
      </c>
    </row>
    <row r="140" spans="1:8" ht="1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44651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44651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11</v>
      </c>
    </row>
    <row r="142" spans="1:8" ht="1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44651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937</v>
      </c>
    </row>
    <row r="143" spans="1:8" ht="1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44651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1190</v>
      </c>
    </row>
    <row r="144" spans="1:8" ht="1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44651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655</v>
      </c>
    </row>
    <row r="145" spans="1:8" ht="1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44651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44651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44651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1190</v>
      </c>
    </row>
    <row r="148" spans="1:8" ht="1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44651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655</v>
      </c>
    </row>
    <row r="149" spans="1:8" ht="1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44651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44651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44651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44651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44651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655</v>
      </c>
    </row>
    <row r="154" spans="1:8" ht="1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44651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101</v>
      </c>
    </row>
    <row r="155" spans="1:8" ht="1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44651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554</v>
      </c>
    </row>
    <row r="156" spans="1:8" ht="1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44651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1845</v>
      </c>
    </row>
    <row r="157" spans="1:8" ht="1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44651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44651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44651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44651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88</v>
      </c>
    </row>
    <row r="161" spans="1:8" ht="1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44651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88</v>
      </c>
    </row>
    <row r="162" spans="1:8" ht="1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44651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</v>
      </c>
    </row>
    <row r="163" spans="1:8" ht="1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44651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</v>
      </c>
    </row>
    <row r="164" spans="1:8" ht="1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44651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995</v>
      </c>
    </row>
    <row r="165" spans="1:8" ht="1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44651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44651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761</v>
      </c>
    </row>
    <row r="167" spans="1:8" ht="1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44651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44651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44651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1756</v>
      </c>
    </row>
    <row r="170" spans="1:8" ht="1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44651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1845</v>
      </c>
    </row>
    <row r="171" spans="1:8" ht="1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44651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44651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44651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44651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1845</v>
      </c>
    </row>
    <row r="175" spans="1:8" ht="1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44651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44651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44651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44651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44651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1845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44651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44651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-226</v>
      </c>
    </row>
    <row r="183" spans="1:8" ht="1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44651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44651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-44</v>
      </c>
    </row>
    <row r="185" spans="1:8" ht="1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44651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3</v>
      </c>
    </row>
    <row r="186" spans="1:8" ht="1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44651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44651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44651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44651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44651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44651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-267</v>
      </c>
    </row>
    <row r="192" spans="1:8" ht="1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44651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44651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44651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-912</v>
      </c>
    </row>
    <row r="195" spans="1:8" ht="1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44651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66</v>
      </c>
    </row>
    <row r="196" spans="1:8" ht="1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44651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323</v>
      </c>
    </row>
    <row r="197" spans="1:8" ht="1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44651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-1326</v>
      </c>
    </row>
    <row r="198" spans="1:8" ht="1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44651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4775</v>
      </c>
    </row>
    <row r="199" spans="1:8" ht="1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44651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44651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44651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-30</v>
      </c>
    </row>
    <row r="202" spans="1:8" ht="1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44651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2896</v>
      </c>
    </row>
    <row r="203" spans="1:8" ht="1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44651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44651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44651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2598</v>
      </c>
    </row>
    <row r="206" spans="1:8" ht="1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44651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-4574</v>
      </c>
    </row>
    <row r="207" spans="1:8" ht="1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44651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44651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-679</v>
      </c>
    </row>
    <row r="209" spans="1:8" ht="1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44651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44651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</v>
      </c>
    </row>
    <row r="211" spans="1:8" ht="1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44651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-2658</v>
      </c>
    </row>
    <row r="212" spans="1:8" ht="1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44651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-29</v>
      </c>
    </row>
    <row r="213" spans="1:8" ht="1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44651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400</v>
      </c>
    </row>
    <row r="214" spans="1:8" ht="1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44651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371</v>
      </c>
    </row>
    <row r="215" spans="1:8" ht="1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44651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44651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44651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44651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44651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44651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44651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44651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44651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44651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44651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44651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44651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44651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44651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44651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44651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44651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44651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44651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44651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44651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44651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44651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44651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44651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44651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44651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44651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44651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44651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44651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44651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44651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44651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44651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44651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44651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44651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44651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44651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44651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44651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44651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44651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44651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44651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44651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44651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44651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44651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44651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44651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44651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44651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44651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44651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44651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44651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44651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44651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44651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44651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44651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44651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44651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44651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44651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44651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44651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44651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44651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44651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44651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44651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44651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44651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44651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44651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44651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44651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44651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44651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44651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44651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44651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44651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44651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44651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44651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44651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44651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44651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44651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44651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44651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44651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44651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44651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44651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44651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44651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44651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44651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44651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44651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44651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44651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44651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44651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44651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44651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44651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44651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44651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44651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44651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44651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44651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44651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44651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44651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44651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44651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44651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44651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44651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44651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44651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44651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44651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44651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44651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44651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44651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11303</v>
      </c>
    </row>
    <row r="351" spans="1:8" ht="1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44651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92</v>
      </c>
    </row>
    <row r="352" spans="1:8" ht="1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44651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92</v>
      </c>
    </row>
    <row r="353" spans="1:8" ht="1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44651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44651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11395</v>
      </c>
    </row>
    <row r="355" spans="1:8" ht="1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44651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554</v>
      </c>
    </row>
    <row r="356" spans="1:8" ht="1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44651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44651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44651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44651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44651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44651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44651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44651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44651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44651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44651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44651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-76</v>
      </c>
    </row>
    <row r="368" spans="1:8" ht="1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44651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11873</v>
      </c>
    </row>
    <row r="369" spans="1:8" ht="1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44651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44651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44651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11873</v>
      </c>
    </row>
    <row r="372" spans="1:8" ht="1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44651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-3284</v>
      </c>
    </row>
    <row r="373" spans="1:8" ht="1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44651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44651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44651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44651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-3284</v>
      </c>
    </row>
    <row r="377" spans="1:8" ht="1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44651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44651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44651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44651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44651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44651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44651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44651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44651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44651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44651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44651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44651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44651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-3284</v>
      </c>
    </row>
    <row r="391" spans="1:8" ht="1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44651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44651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44651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-3284</v>
      </c>
    </row>
    <row r="394" spans="1:8" ht="1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44651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44651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44651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44651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44651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44651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44651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44651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44651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44651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44651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44651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44651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44651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44651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44651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44651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44651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44651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44651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44651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44651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44651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25848</v>
      </c>
    </row>
    <row r="417" spans="1:8" ht="1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44651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92</v>
      </c>
    </row>
    <row r="418" spans="1:8" ht="1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44651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92</v>
      </c>
    </row>
    <row r="419" spans="1:8" ht="1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44651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44651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25940</v>
      </c>
    </row>
    <row r="421" spans="1:8" ht="1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44651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554</v>
      </c>
    </row>
    <row r="422" spans="1:8" ht="1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44651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44651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44651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44651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44651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44651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44651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44651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44651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44651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44651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44651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-76</v>
      </c>
    </row>
    <row r="434" spans="1:8" ht="1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44651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26418</v>
      </c>
    </row>
    <row r="435" spans="1:8" ht="1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44651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44651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44651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26418</v>
      </c>
    </row>
    <row r="438" spans="1:8" ht="1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44651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1277</v>
      </c>
    </row>
    <row r="439" spans="1:8" ht="1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44651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44651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44651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44651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1277</v>
      </c>
    </row>
    <row r="443" spans="1:8" ht="1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44651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101</v>
      </c>
    </row>
    <row r="444" spans="1:8" ht="1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44651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44651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44651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44651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44651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44651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44651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44651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44651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44651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44651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44651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76</v>
      </c>
    </row>
    <row r="456" spans="1:8" ht="1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44651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1454</v>
      </c>
    </row>
    <row r="457" spans="1:8" ht="1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44651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44651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44651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1454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44651</v>
      </c>
      <c r="D461" s="99" t="s">
        <v>523</v>
      </c>
      <c r="E461" s="482">
        <v>1</v>
      </c>
      <c r="F461" s="99" t="s">
        <v>522</v>
      </c>
      <c r="H461" s="99">
        <f>'Справка 6'!D11</f>
        <v>45</v>
      </c>
    </row>
    <row r="462" spans="1:8" ht="1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44651</v>
      </c>
      <c r="D462" s="99" t="s">
        <v>526</v>
      </c>
      <c r="E462" s="482">
        <v>1</v>
      </c>
      <c r="F462" s="99" t="s">
        <v>525</v>
      </c>
      <c r="H462" s="99">
        <f>'Справка 6'!D12</f>
        <v>764</v>
      </c>
    </row>
    <row r="463" spans="1:8" ht="1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44651</v>
      </c>
      <c r="D463" s="99" t="s">
        <v>529</v>
      </c>
      <c r="E463" s="482">
        <v>1</v>
      </c>
      <c r="F463" s="99" t="s">
        <v>528</v>
      </c>
      <c r="H463" s="99">
        <f>'Справка 6'!D13</f>
        <v>7</v>
      </c>
    </row>
    <row r="464" spans="1:8" ht="1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44651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44651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44651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44651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44651</v>
      </c>
      <c r="D468" s="99" t="s">
        <v>543</v>
      </c>
      <c r="E468" s="482">
        <v>1</v>
      </c>
      <c r="F468" s="99" t="s">
        <v>542</v>
      </c>
      <c r="H468" s="99">
        <f>'Справка 6'!D18</f>
        <v>15</v>
      </c>
    </row>
    <row r="469" spans="1:8" ht="1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44651</v>
      </c>
      <c r="D469" s="99" t="s">
        <v>545</v>
      </c>
      <c r="E469" s="482">
        <v>1</v>
      </c>
      <c r="F469" s="99" t="s">
        <v>804</v>
      </c>
      <c r="H469" s="99">
        <f>'Справка 6'!D19</f>
        <v>831</v>
      </c>
    </row>
    <row r="470" spans="1:8" ht="1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44651</v>
      </c>
      <c r="D470" s="99" t="s">
        <v>547</v>
      </c>
      <c r="E470" s="482">
        <v>1</v>
      </c>
      <c r="F470" s="99" t="s">
        <v>546</v>
      </c>
      <c r="H470" s="99">
        <f>'Справка 6'!D20</f>
        <v>9868</v>
      </c>
    </row>
    <row r="471" spans="1:8" ht="1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44651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44651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44651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44651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44651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44651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44651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44651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44651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44651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44651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44651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44651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44651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44651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44651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44651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44651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44651</v>
      </c>
      <c r="D489" s="99" t="s">
        <v>581</v>
      </c>
      <c r="E489" s="482">
        <v>1</v>
      </c>
      <c r="F489" s="99" t="s">
        <v>580</v>
      </c>
      <c r="H489" s="99">
        <f>'Справка 6'!D41</f>
        <v>9443</v>
      </c>
    </row>
    <row r="490" spans="1:8" ht="1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44651</v>
      </c>
      <c r="D490" s="99" t="s">
        <v>583</v>
      </c>
      <c r="E490" s="482">
        <v>1</v>
      </c>
      <c r="F490" s="99" t="s">
        <v>582</v>
      </c>
      <c r="H490" s="99">
        <f>'Справка 6'!D42</f>
        <v>20270</v>
      </c>
    </row>
    <row r="491" spans="1:8" ht="1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44651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44651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44651</v>
      </c>
      <c r="D493" s="99" t="s">
        <v>529</v>
      </c>
      <c r="E493" s="482">
        <v>2</v>
      </c>
      <c r="F493" s="99" t="s">
        <v>528</v>
      </c>
      <c r="H493" s="99">
        <f>'Справка 6'!E13</f>
        <v>2</v>
      </c>
    </row>
    <row r="494" spans="1:8" ht="1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44651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44651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44651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44651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44651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44651</v>
      </c>
      <c r="D499" s="99" t="s">
        <v>545</v>
      </c>
      <c r="E499" s="482">
        <v>2</v>
      </c>
      <c r="F499" s="99" t="s">
        <v>804</v>
      </c>
      <c r="H499" s="99">
        <f>'Справка 6'!E19</f>
        <v>2</v>
      </c>
    </row>
    <row r="500" spans="1:8" ht="1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44651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44651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44651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44651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44651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44651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44651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44651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44651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44651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44651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44651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44651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44651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44651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44651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44651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44651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44651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44651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44651</v>
      </c>
      <c r="D520" s="99" t="s">
        <v>583</v>
      </c>
      <c r="E520" s="482">
        <v>2</v>
      </c>
      <c r="F520" s="99" t="s">
        <v>582</v>
      </c>
      <c r="H520" s="99">
        <f>'Справка 6'!E42</f>
        <v>2</v>
      </c>
    </row>
    <row r="521" spans="1:8" ht="1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44651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44651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44651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44651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44651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44651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44651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44651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44651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44651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44651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44651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44651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44651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44651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44651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44651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44651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44651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44651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44651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44651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44651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44651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44651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44651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44651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44651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44651</v>
      </c>
      <c r="D549" s="99" t="s">
        <v>581</v>
      </c>
      <c r="E549" s="482">
        <v>3</v>
      </c>
      <c r="F549" s="99" t="s">
        <v>580</v>
      </c>
      <c r="H549" s="99">
        <f>'Справка 6'!F41</f>
        <v>9443</v>
      </c>
    </row>
    <row r="550" spans="1:8" ht="1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44651</v>
      </c>
      <c r="D550" s="99" t="s">
        <v>583</v>
      </c>
      <c r="E550" s="482">
        <v>3</v>
      </c>
      <c r="F550" s="99" t="s">
        <v>582</v>
      </c>
      <c r="H550" s="99">
        <f>'Справка 6'!F42</f>
        <v>9443</v>
      </c>
    </row>
    <row r="551" spans="1:8" ht="1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44651</v>
      </c>
      <c r="D551" s="99" t="s">
        <v>523</v>
      </c>
      <c r="E551" s="482">
        <v>4</v>
      </c>
      <c r="F551" s="99" t="s">
        <v>522</v>
      </c>
      <c r="H551" s="99">
        <f>'Справка 6'!G11</f>
        <v>45</v>
      </c>
    </row>
    <row r="552" spans="1:8" ht="1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44651</v>
      </c>
      <c r="D552" s="99" t="s">
        <v>526</v>
      </c>
      <c r="E552" s="482">
        <v>4</v>
      </c>
      <c r="F552" s="99" t="s">
        <v>525</v>
      </c>
      <c r="H552" s="99">
        <f>'Справка 6'!G12</f>
        <v>764</v>
      </c>
    </row>
    <row r="553" spans="1:8" ht="1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44651</v>
      </c>
      <c r="D553" s="99" t="s">
        <v>529</v>
      </c>
      <c r="E553" s="482">
        <v>4</v>
      </c>
      <c r="F553" s="99" t="s">
        <v>528</v>
      </c>
      <c r="H553" s="99">
        <f>'Справка 6'!G13</f>
        <v>9</v>
      </c>
    </row>
    <row r="554" spans="1:8" ht="1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44651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44651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44651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44651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44651</v>
      </c>
      <c r="D558" s="99" t="s">
        <v>543</v>
      </c>
      <c r="E558" s="482">
        <v>4</v>
      </c>
      <c r="F558" s="99" t="s">
        <v>542</v>
      </c>
      <c r="H558" s="99">
        <f>'Справка 6'!G18</f>
        <v>15</v>
      </c>
    </row>
    <row r="559" spans="1:8" ht="1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44651</v>
      </c>
      <c r="D559" s="99" t="s">
        <v>545</v>
      </c>
      <c r="E559" s="482">
        <v>4</v>
      </c>
      <c r="F559" s="99" t="s">
        <v>804</v>
      </c>
      <c r="H559" s="99">
        <f>'Справка 6'!G19</f>
        <v>833</v>
      </c>
    </row>
    <row r="560" spans="1:8" ht="1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44651</v>
      </c>
      <c r="D560" s="99" t="s">
        <v>547</v>
      </c>
      <c r="E560" s="482">
        <v>4</v>
      </c>
      <c r="F560" s="99" t="s">
        <v>546</v>
      </c>
      <c r="H560" s="99">
        <f>'Справка 6'!G20</f>
        <v>9868</v>
      </c>
    </row>
    <row r="561" spans="1:8" ht="1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44651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44651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44651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44651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44651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44651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44651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44651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44651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44651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44651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44651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44651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44651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44651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44651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44651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44651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44651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44651</v>
      </c>
      <c r="D580" s="99" t="s">
        <v>583</v>
      </c>
      <c r="E580" s="482">
        <v>4</v>
      </c>
      <c r="F580" s="99" t="s">
        <v>582</v>
      </c>
      <c r="H580" s="99">
        <f>'Справка 6'!G42</f>
        <v>10829</v>
      </c>
    </row>
    <row r="581" spans="1:8" ht="1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44651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44651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44651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44651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44651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44651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44651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44651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44651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44651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44651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44651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44651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44651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44651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44651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44651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44651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44651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44651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44651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44651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44651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44651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44651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44651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44651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44651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44651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44651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44651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44651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44651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44651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44651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44651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44651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44651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44651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44651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44651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44651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44651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44651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44651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44651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44651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44651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44651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44651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44651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44651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44651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44651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44651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44651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44651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44651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44651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44651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44651</v>
      </c>
      <c r="D641" s="99" t="s">
        <v>523</v>
      </c>
      <c r="E641" s="482">
        <v>7</v>
      </c>
      <c r="F641" s="99" t="s">
        <v>522</v>
      </c>
      <c r="H641" s="99">
        <f>'Справка 6'!J11</f>
        <v>45</v>
      </c>
    </row>
    <row r="642" spans="1:8" ht="1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44651</v>
      </c>
      <c r="D642" s="99" t="s">
        <v>526</v>
      </c>
      <c r="E642" s="482">
        <v>7</v>
      </c>
      <c r="F642" s="99" t="s">
        <v>525</v>
      </c>
      <c r="H642" s="99">
        <f>'Справка 6'!J12</f>
        <v>764</v>
      </c>
    </row>
    <row r="643" spans="1:8" ht="1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44651</v>
      </c>
      <c r="D643" s="99" t="s">
        <v>529</v>
      </c>
      <c r="E643" s="482">
        <v>7</v>
      </c>
      <c r="F643" s="99" t="s">
        <v>528</v>
      </c>
      <c r="H643" s="99">
        <f>'Справка 6'!J13</f>
        <v>9</v>
      </c>
    </row>
    <row r="644" spans="1:8" ht="1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44651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44651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44651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44651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44651</v>
      </c>
      <c r="D648" s="99" t="s">
        <v>543</v>
      </c>
      <c r="E648" s="482">
        <v>7</v>
      </c>
      <c r="F648" s="99" t="s">
        <v>542</v>
      </c>
      <c r="H648" s="99">
        <f>'Справка 6'!J18</f>
        <v>15</v>
      </c>
    </row>
    <row r="649" spans="1:8" ht="1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44651</v>
      </c>
      <c r="D649" s="99" t="s">
        <v>545</v>
      </c>
      <c r="E649" s="482">
        <v>7</v>
      </c>
      <c r="F649" s="99" t="s">
        <v>804</v>
      </c>
      <c r="H649" s="99">
        <f>'Справка 6'!J19</f>
        <v>833</v>
      </c>
    </row>
    <row r="650" spans="1:8" ht="1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44651</v>
      </c>
      <c r="D650" s="99" t="s">
        <v>547</v>
      </c>
      <c r="E650" s="482">
        <v>7</v>
      </c>
      <c r="F650" s="99" t="s">
        <v>546</v>
      </c>
      <c r="H650" s="99">
        <f>'Справка 6'!J20</f>
        <v>9868</v>
      </c>
    </row>
    <row r="651" spans="1:8" ht="1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44651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44651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44651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44651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44651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44651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44651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44651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44651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44651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44651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44651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44651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44651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44651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44651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44651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44651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44651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44651</v>
      </c>
      <c r="D670" s="99" t="s">
        <v>583</v>
      </c>
      <c r="E670" s="482">
        <v>7</v>
      </c>
      <c r="F670" s="99" t="s">
        <v>582</v>
      </c>
      <c r="H670" s="99">
        <f>'Справка 6'!J42</f>
        <v>10829</v>
      </c>
    </row>
    <row r="671" spans="1:8" ht="1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44651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44651</v>
      </c>
      <c r="D672" s="99" t="s">
        <v>526</v>
      </c>
      <c r="E672" s="482">
        <v>8</v>
      </c>
      <c r="F672" s="99" t="s">
        <v>525</v>
      </c>
      <c r="H672" s="99">
        <f>'Справка 6'!K12</f>
        <v>94</v>
      </c>
    </row>
    <row r="673" spans="1:8" ht="1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44651</v>
      </c>
      <c r="D673" s="99" t="s">
        <v>529</v>
      </c>
      <c r="E673" s="482">
        <v>8</v>
      </c>
      <c r="F673" s="99" t="s">
        <v>528</v>
      </c>
      <c r="H673" s="99">
        <f>'Справка 6'!K13</f>
        <v>7</v>
      </c>
    </row>
    <row r="674" spans="1:8" ht="1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44651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44651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44651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44651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44651</v>
      </c>
      <c r="D678" s="99" t="s">
        <v>543</v>
      </c>
      <c r="E678" s="482">
        <v>8</v>
      </c>
      <c r="F678" s="99" t="s">
        <v>542</v>
      </c>
      <c r="H678" s="99">
        <f>'Справка 6'!K18</f>
        <v>3</v>
      </c>
    </row>
    <row r="679" spans="1:8" ht="1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44651</v>
      </c>
      <c r="D679" s="99" t="s">
        <v>545</v>
      </c>
      <c r="E679" s="482">
        <v>8</v>
      </c>
      <c r="F679" s="99" t="s">
        <v>804</v>
      </c>
      <c r="H679" s="99">
        <f>'Справка 6'!K19</f>
        <v>104</v>
      </c>
    </row>
    <row r="680" spans="1:8" ht="1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44651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44651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44651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44651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44651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44651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44651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44651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44651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44651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44651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44651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44651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44651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44651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44651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44651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44651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44651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44651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44651</v>
      </c>
      <c r="D700" s="99" t="s">
        <v>583</v>
      </c>
      <c r="E700" s="482">
        <v>8</v>
      </c>
      <c r="F700" s="99" t="s">
        <v>582</v>
      </c>
      <c r="H700" s="99">
        <f>'Справка 6'!K42</f>
        <v>104</v>
      </c>
    </row>
    <row r="701" spans="1:8" ht="1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44651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44651</v>
      </c>
      <c r="D702" s="99" t="s">
        <v>526</v>
      </c>
      <c r="E702" s="482">
        <v>9</v>
      </c>
      <c r="F702" s="99" t="s">
        <v>525</v>
      </c>
      <c r="H702" s="99">
        <f>'Справка 6'!L12</f>
        <v>8</v>
      </c>
    </row>
    <row r="703" spans="1:8" ht="1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44651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44651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44651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44651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44651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44651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44651</v>
      </c>
      <c r="D709" s="99" t="s">
        <v>545</v>
      </c>
      <c r="E709" s="482">
        <v>9</v>
      </c>
      <c r="F709" s="99" t="s">
        <v>804</v>
      </c>
      <c r="H709" s="99">
        <f>'Справка 6'!L19</f>
        <v>8</v>
      </c>
    </row>
    <row r="710" spans="1:8" ht="1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44651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44651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44651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44651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44651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44651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44651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44651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44651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44651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44651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44651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44651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44651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44651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44651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44651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44651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44651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44651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44651</v>
      </c>
      <c r="D730" s="99" t="s">
        <v>583</v>
      </c>
      <c r="E730" s="482">
        <v>9</v>
      </c>
      <c r="F730" s="99" t="s">
        <v>582</v>
      </c>
      <c r="H730" s="99">
        <f>'Справка 6'!L42</f>
        <v>8</v>
      </c>
    </row>
    <row r="731" spans="1:8" ht="1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44651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44651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44651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44651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44651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44651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44651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44651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44651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44651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44651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44651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44651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44651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44651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44651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44651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44651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44651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44651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44651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44651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44651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44651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44651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44651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44651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44651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44651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44651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44651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44651</v>
      </c>
      <c r="D762" s="99" t="s">
        <v>526</v>
      </c>
      <c r="E762" s="482">
        <v>11</v>
      </c>
      <c r="F762" s="99" t="s">
        <v>525</v>
      </c>
      <c r="H762" s="99">
        <f>'Справка 6'!N12</f>
        <v>102</v>
      </c>
    </row>
    <row r="763" spans="1:8" ht="1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44651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44651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44651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44651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44651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44651</v>
      </c>
      <c r="D768" s="99" t="s">
        <v>543</v>
      </c>
      <c r="E768" s="482">
        <v>11</v>
      </c>
      <c r="F768" s="99" t="s">
        <v>542</v>
      </c>
      <c r="H768" s="99">
        <f>'Справка 6'!N18</f>
        <v>3</v>
      </c>
    </row>
    <row r="769" spans="1:8" ht="1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44651</v>
      </c>
      <c r="D769" s="99" t="s">
        <v>545</v>
      </c>
      <c r="E769" s="482">
        <v>11</v>
      </c>
      <c r="F769" s="99" t="s">
        <v>804</v>
      </c>
      <c r="H769" s="99">
        <f>'Справка 6'!N19</f>
        <v>112</v>
      </c>
    </row>
    <row r="770" spans="1:8" ht="1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44651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44651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44651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44651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44651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44651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44651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44651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44651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44651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44651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44651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44651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44651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44651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44651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44651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44651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44651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44651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44651</v>
      </c>
      <c r="D790" s="99" t="s">
        <v>583</v>
      </c>
      <c r="E790" s="482">
        <v>11</v>
      </c>
      <c r="F790" s="99" t="s">
        <v>582</v>
      </c>
      <c r="H790" s="99">
        <f>'Справка 6'!N42</f>
        <v>112</v>
      </c>
    </row>
    <row r="791" spans="1:8" ht="1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44651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44651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44651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44651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44651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44651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44651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44651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44651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44651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44651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44651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44651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44651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44651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44651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44651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44651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44651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44651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44651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44651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44651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44651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44651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44651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44651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44651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44651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44651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44651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44651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44651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44651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44651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44651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44651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44651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44651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44651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44651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44651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44651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44651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44651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44651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44651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44651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44651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44651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44651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44651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44651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44651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44651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44651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44651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44651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44651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44651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44651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44651</v>
      </c>
      <c r="D852" s="99" t="s">
        <v>526</v>
      </c>
      <c r="E852" s="482">
        <v>14</v>
      </c>
      <c r="F852" s="99" t="s">
        <v>525</v>
      </c>
      <c r="H852" s="99">
        <f>'Справка 6'!Q12</f>
        <v>102</v>
      </c>
    </row>
    <row r="853" spans="1:8" ht="1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44651</v>
      </c>
      <c r="D853" s="99" t="s">
        <v>529</v>
      </c>
      <c r="E853" s="482">
        <v>14</v>
      </c>
      <c r="F853" s="99" t="s">
        <v>528</v>
      </c>
      <c r="H853" s="99">
        <f>'Справка 6'!Q13</f>
        <v>7</v>
      </c>
    </row>
    <row r="854" spans="1:8" ht="1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44651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44651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44651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44651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44651</v>
      </c>
      <c r="D858" s="99" t="s">
        <v>543</v>
      </c>
      <c r="E858" s="482">
        <v>14</v>
      </c>
      <c r="F858" s="99" t="s">
        <v>542</v>
      </c>
      <c r="H858" s="99">
        <f>'Справка 6'!Q18</f>
        <v>3</v>
      </c>
    </row>
    <row r="859" spans="1:8" ht="1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44651</v>
      </c>
      <c r="D859" s="99" t="s">
        <v>545</v>
      </c>
      <c r="E859" s="482">
        <v>14</v>
      </c>
      <c r="F859" s="99" t="s">
        <v>804</v>
      </c>
      <c r="H859" s="99">
        <f>'Справка 6'!Q19</f>
        <v>112</v>
      </c>
    </row>
    <row r="860" spans="1:8" ht="1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44651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44651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44651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44651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44651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44651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44651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44651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44651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44651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44651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44651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44651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44651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44651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44651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44651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44651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44651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44651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44651</v>
      </c>
      <c r="D880" s="99" t="s">
        <v>583</v>
      </c>
      <c r="E880" s="482">
        <v>14</v>
      </c>
      <c r="F880" s="99" t="s">
        <v>582</v>
      </c>
      <c r="H880" s="99">
        <f>'Справка 6'!Q42</f>
        <v>112</v>
      </c>
    </row>
    <row r="881" spans="1:8" ht="1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44651</v>
      </c>
      <c r="D881" s="99" t="s">
        <v>523</v>
      </c>
      <c r="E881" s="482">
        <v>15</v>
      </c>
      <c r="F881" s="99" t="s">
        <v>522</v>
      </c>
      <c r="H881" s="99">
        <f>'Справка 6'!R11</f>
        <v>45</v>
      </c>
    </row>
    <row r="882" spans="1:8" ht="1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44651</v>
      </c>
      <c r="D882" s="99" t="s">
        <v>526</v>
      </c>
      <c r="E882" s="482">
        <v>15</v>
      </c>
      <c r="F882" s="99" t="s">
        <v>525</v>
      </c>
      <c r="H882" s="99">
        <f>'Справка 6'!R12</f>
        <v>662</v>
      </c>
    </row>
    <row r="883" spans="1:8" ht="1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44651</v>
      </c>
      <c r="D883" s="99" t="s">
        <v>529</v>
      </c>
      <c r="E883" s="482">
        <v>15</v>
      </c>
      <c r="F883" s="99" t="s">
        <v>528</v>
      </c>
      <c r="H883" s="99">
        <f>'Справка 6'!R13</f>
        <v>2</v>
      </c>
    </row>
    <row r="884" spans="1:8" ht="1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44651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44651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44651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44651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44651</v>
      </c>
      <c r="D888" s="99" t="s">
        <v>543</v>
      </c>
      <c r="E888" s="482">
        <v>15</v>
      </c>
      <c r="F888" s="99" t="s">
        <v>542</v>
      </c>
      <c r="H888" s="99">
        <f>'Справка 6'!R18</f>
        <v>12</v>
      </c>
    </row>
    <row r="889" spans="1:8" ht="1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44651</v>
      </c>
      <c r="D889" s="99" t="s">
        <v>545</v>
      </c>
      <c r="E889" s="482">
        <v>15</v>
      </c>
      <c r="F889" s="99" t="s">
        <v>804</v>
      </c>
      <c r="H889" s="99">
        <f>'Справка 6'!R19</f>
        <v>721</v>
      </c>
    </row>
    <row r="890" spans="1:8" ht="1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44651</v>
      </c>
      <c r="D890" s="99" t="s">
        <v>547</v>
      </c>
      <c r="E890" s="482">
        <v>15</v>
      </c>
      <c r="F890" s="99" t="s">
        <v>546</v>
      </c>
      <c r="H890" s="99">
        <f>'Справка 6'!R20</f>
        <v>9868</v>
      </c>
    </row>
    <row r="891" spans="1:8" ht="1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44651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44651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44651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44651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44651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44651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44651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44651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44651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44651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44651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44651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44651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44651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44651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44651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44651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44651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44651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44651</v>
      </c>
      <c r="D910" s="99" t="s">
        <v>583</v>
      </c>
      <c r="E910" s="482">
        <v>15</v>
      </c>
      <c r="F910" s="99" t="s">
        <v>582</v>
      </c>
      <c r="H910" s="99">
        <f>'Справка 6'!R42</f>
        <v>10717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44651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44651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11130</v>
      </c>
    </row>
    <row r="914" spans="1:8" ht="1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44651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44651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44651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11130</v>
      </c>
    </row>
    <row r="917" spans="1:8" ht="1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44651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44651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604</v>
      </c>
    </row>
    <row r="919" spans="1:8" ht="1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44651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44651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604</v>
      </c>
    </row>
    <row r="921" spans="1:8" ht="1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44651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11734</v>
      </c>
    </row>
    <row r="922" spans="1:8" ht="1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44651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44651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44651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44651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44651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44651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</v>
      </c>
    </row>
    <row r="928" spans="1:8" ht="1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44651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1261</v>
      </c>
    </row>
    <row r="929" spans="1:8" ht="1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44651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52846</v>
      </c>
    </row>
    <row r="930" spans="1:8" ht="1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44651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44651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44651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34</v>
      </c>
    </row>
    <row r="933" spans="1:8" ht="1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44651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10</v>
      </c>
    </row>
    <row r="934" spans="1:8" ht="1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44651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24</v>
      </c>
    </row>
    <row r="935" spans="1:8" ht="1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44651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44651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44651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</v>
      </c>
    </row>
    <row r="938" spans="1:8" ht="1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44651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44651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44651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44651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</v>
      </c>
    </row>
    <row r="942" spans="1:8" ht="1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44651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54157</v>
      </c>
    </row>
    <row r="943" spans="1:8" ht="1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44651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65891</v>
      </c>
    </row>
    <row r="944" spans="1:8" ht="1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44651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44651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44651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44651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44651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44651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44651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159</v>
      </c>
    </row>
    <row r="951" spans="1:8" ht="1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44651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44651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159</v>
      </c>
    </row>
    <row r="953" spans="1:8" ht="1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44651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159</v>
      </c>
    </row>
    <row r="954" spans="1:8" ht="1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44651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44651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44651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44651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44651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44651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</v>
      </c>
    </row>
    <row r="960" spans="1:8" ht="1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44651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1261</v>
      </c>
    </row>
    <row r="961" spans="1:8" ht="1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44651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52846</v>
      </c>
    </row>
    <row r="962" spans="1:8" ht="1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44651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44651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44651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34</v>
      </c>
    </row>
    <row r="965" spans="1:8" ht="1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44651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10</v>
      </c>
    </row>
    <row r="966" spans="1:8" ht="1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44651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24</v>
      </c>
    </row>
    <row r="967" spans="1:8" ht="1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44651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44651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44651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</v>
      </c>
    </row>
    <row r="970" spans="1:8" ht="1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44651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44651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44651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44651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</v>
      </c>
    </row>
    <row r="974" spans="1:8" ht="1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44651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54157</v>
      </c>
    </row>
    <row r="975" spans="1:8" ht="1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44651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54316</v>
      </c>
    </row>
    <row r="976" spans="1:8" ht="1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44651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44651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11130</v>
      </c>
    </row>
    <row r="978" spans="1:8" ht="1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44651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44651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44651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11130</v>
      </c>
    </row>
    <row r="981" spans="1:8" ht="1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44651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44651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445</v>
      </c>
    </row>
    <row r="983" spans="1:8" ht="1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44651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44651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445</v>
      </c>
    </row>
    <row r="985" spans="1:8" ht="1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44651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11575</v>
      </c>
    </row>
    <row r="986" spans="1:8" ht="1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44651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44651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44651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44651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44651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44651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44651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44651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44651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44651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44651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44651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44651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44651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44651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44651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44651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44651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44651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44651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44651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44651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11575</v>
      </c>
    </row>
    <row r="1008" spans="1:8" ht="1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44651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44651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44651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44651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44651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2737</v>
      </c>
    </row>
    <row r="1013" spans="1:8" ht="1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44651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2737</v>
      </c>
    </row>
    <row r="1014" spans="1:8" ht="1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44651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44651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44651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44651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44651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44651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40000</v>
      </c>
    </row>
    <row r="1020" spans="1:8" ht="1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44651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44651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44651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42737</v>
      </c>
    </row>
    <row r="1023" spans="1:8" ht="1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44651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247</v>
      </c>
    </row>
    <row r="1024" spans="1:8" ht="1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44651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</v>
      </c>
    </row>
    <row r="1025" spans="1:8" ht="1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44651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44651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44651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</v>
      </c>
    </row>
    <row r="1028" spans="1:8" ht="1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44651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44651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44651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44651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44651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44651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520</v>
      </c>
    </row>
    <row r="1034" spans="1:8" ht="1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44651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44651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520</v>
      </c>
    </row>
    <row r="1036" spans="1:8" ht="1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44651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44651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44651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28174</v>
      </c>
    </row>
    <row r="1039" spans="1:8" ht="1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44651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27971</v>
      </c>
    </row>
    <row r="1040" spans="1:8" ht="1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44651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60</v>
      </c>
    </row>
    <row r="1041" spans="1:8" ht="1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44651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44651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</v>
      </c>
    </row>
    <row r="1043" spans="1:8" ht="1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44651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129</v>
      </c>
    </row>
    <row r="1044" spans="1:8" ht="1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44651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57</v>
      </c>
    </row>
    <row r="1045" spans="1:8" ht="1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44651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44651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72</v>
      </c>
    </row>
    <row r="1047" spans="1:8" ht="1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44651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44651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44651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28697</v>
      </c>
    </row>
    <row r="1050" spans="1:8" ht="1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44651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71681</v>
      </c>
    </row>
    <row r="1051" spans="1:8" ht="1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44651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44651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44651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44651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44651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332</v>
      </c>
    </row>
    <row r="1056" spans="1:8" ht="1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44651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332</v>
      </c>
    </row>
    <row r="1057" spans="1:8" ht="1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44651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44651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44651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44651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44651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44651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6200</v>
      </c>
    </row>
    <row r="1063" spans="1:8" ht="1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44651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44651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44651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6532</v>
      </c>
    </row>
    <row r="1066" spans="1:8" ht="1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44651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44651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</v>
      </c>
    </row>
    <row r="1068" spans="1:8" ht="1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44651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44651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44651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</v>
      </c>
    </row>
    <row r="1071" spans="1:8" ht="1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44651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44651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44651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44651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44651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44651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520</v>
      </c>
    </row>
    <row r="1077" spans="1:8" ht="1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44651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44651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520</v>
      </c>
    </row>
    <row r="1079" spans="1:8" ht="1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44651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44651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44651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28174</v>
      </c>
    </row>
    <row r="1082" spans="1:8" ht="1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44651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27971</v>
      </c>
    </row>
    <row r="1083" spans="1:8" ht="1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44651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60</v>
      </c>
    </row>
    <row r="1084" spans="1:8" ht="1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44651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44651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</v>
      </c>
    </row>
    <row r="1086" spans="1:8" ht="1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44651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129</v>
      </c>
    </row>
    <row r="1087" spans="1:8" ht="1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44651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57</v>
      </c>
    </row>
    <row r="1088" spans="1:8" ht="1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44651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44651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72</v>
      </c>
    </row>
    <row r="1090" spans="1:8" ht="1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44651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44651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44651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28697</v>
      </c>
    </row>
    <row r="1093" spans="1:8" ht="1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44651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35229</v>
      </c>
    </row>
    <row r="1094" spans="1:8" ht="1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44651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44651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44651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44651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44651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2405</v>
      </c>
    </row>
    <row r="1099" spans="1:8" ht="1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44651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2405</v>
      </c>
    </row>
    <row r="1100" spans="1:8" ht="1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44651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44651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44651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44651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44651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44651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33800</v>
      </c>
    </row>
    <row r="1106" spans="1:8" ht="1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44651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44651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44651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36205</v>
      </c>
    </row>
    <row r="1109" spans="1:8" ht="1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44651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247</v>
      </c>
    </row>
    <row r="1110" spans="1:8" ht="1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44651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44651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44651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44651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44651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44651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44651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44651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44651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44651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44651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44651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44651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44651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44651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44651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44651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44651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44651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44651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44651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44651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44651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44651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44651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44651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44651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36452</v>
      </c>
    </row>
    <row r="1137" spans="1:8" ht="1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44651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44651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44651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44651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44651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44651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44651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44651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44651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44651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44651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44651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44651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44651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44651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44651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44651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44651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44651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44651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44651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44651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44651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44651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44651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44651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44651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44651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44651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44651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44651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44651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44651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44651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44651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44651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44651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44651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44651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44651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44651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44651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44651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44651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44651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44651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44651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44651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44651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44651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44651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44651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44651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44651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44651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44651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44651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44651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44651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44651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44651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44651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44651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44651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44651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44651</v>
      </c>
      <c r="D1203" s="99" t="s">
        <v>772</v>
      </c>
      <c r="E1203" s="99">
        <v>1</v>
      </c>
      <c r="F1203" s="99" t="s">
        <v>762</v>
      </c>
      <c r="H1203" s="484">
        <f>'Справка 8'!C20</f>
        <v>1644175</v>
      </c>
    </row>
    <row r="1204" spans="1:8" ht="1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44651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44651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44651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44651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44651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44651</v>
      </c>
      <c r="D1209" s="99" t="s">
        <v>784</v>
      </c>
      <c r="E1209" s="99">
        <v>1</v>
      </c>
      <c r="F1209" s="99" t="s">
        <v>783</v>
      </c>
      <c r="H1209" s="484">
        <f>'Справка 8'!C26</f>
        <v>111297</v>
      </c>
    </row>
    <row r="1210" spans="1:8" ht="1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44651</v>
      </c>
      <c r="D1210" s="99" t="s">
        <v>786</v>
      </c>
      <c r="E1210" s="99">
        <v>1</v>
      </c>
      <c r="F1210" s="99" t="s">
        <v>771</v>
      </c>
      <c r="H1210" s="484">
        <f>'Справка 8'!C27</f>
        <v>1755472</v>
      </c>
    </row>
    <row r="1211" spans="1:8" ht="1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44651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44651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44651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44651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44651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44651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44651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44651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44651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44651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44651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44651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44651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44651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44651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44651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44651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44651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44651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44651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44651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44651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44651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44651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44651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44651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44651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44651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44651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44651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44651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44651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44651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44651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44651</v>
      </c>
      <c r="D1245" s="99" t="s">
        <v>772</v>
      </c>
      <c r="E1245" s="99">
        <v>4</v>
      </c>
      <c r="F1245" s="99" t="s">
        <v>762</v>
      </c>
      <c r="H1245" s="484">
        <f>'Справка 8'!F20</f>
        <v>20645</v>
      </c>
    </row>
    <row r="1246" spans="1:8" ht="1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44651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44651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44651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44651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44651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44651</v>
      </c>
      <c r="D1251" s="99" t="s">
        <v>784</v>
      </c>
      <c r="E1251" s="99">
        <v>4</v>
      </c>
      <c r="F1251" s="99" t="s">
        <v>783</v>
      </c>
      <c r="H1251" s="484">
        <f>'Справка 8'!F26</f>
        <v>1236</v>
      </c>
    </row>
    <row r="1252" spans="1:8" ht="1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44651</v>
      </c>
      <c r="D1252" s="99" t="s">
        <v>786</v>
      </c>
      <c r="E1252" s="99">
        <v>4</v>
      </c>
      <c r="F1252" s="99" t="s">
        <v>771</v>
      </c>
      <c r="H1252" s="484">
        <f>'Справка 8'!F27</f>
        <v>21881</v>
      </c>
    </row>
    <row r="1253" spans="1:8" ht="1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44651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44651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44651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44651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44651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44651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44651</v>
      </c>
      <c r="D1259" s="99" t="s">
        <v>772</v>
      </c>
      <c r="E1259" s="99">
        <v>5</v>
      </c>
      <c r="F1259" s="99" t="s">
        <v>762</v>
      </c>
      <c r="H1259" s="484">
        <f>'Справка 8'!G20</f>
        <v>696</v>
      </c>
    </row>
    <row r="1260" spans="1:8" ht="1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44651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44651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44651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44651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44651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44651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44651</v>
      </c>
      <c r="D1266" s="99" t="s">
        <v>786</v>
      </c>
      <c r="E1266" s="99">
        <v>5</v>
      </c>
      <c r="F1266" s="99" t="s">
        <v>771</v>
      </c>
      <c r="H1266" s="484">
        <f>'Справка 8'!G27</f>
        <v>696</v>
      </c>
    </row>
    <row r="1267" spans="1:8" ht="1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44651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44651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44651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44651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44651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44651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44651</v>
      </c>
      <c r="D1273" s="99" t="s">
        <v>772</v>
      </c>
      <c r="E1273" s="99">
        <v>6</v>
      </c>
      <c r="F1273" s="99" t="s">
        <v>762</v>
      </c>
      <c r="H1273" s="484">
        <f>'Справка 8'!H20</f>
        <v>141</v>
      </c>
    </row>
    <row r="1274" spans="1:8" ht="1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44651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44651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44651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44651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44651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44651</v>
      </c>
      <c r="D1279" s="99" t="s">
        <v>784</v>
      </c>
      <c r="E1279" s="99">
        <v>6</v>
      </c>
      <c r="F1279" s="99" t="s">
        <v>783</v>
      </c>
      <c r="H1279" s="484">
        <f>'Справка 8'!H26</f>
        <v>5</v>
      </c>
    </row>
    <row r="1280" spans="1:8" ht="1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44651</v>
      </c>
      <c r="D1280" s="99" t="s">
        <v>786</v>
      </c>
      <c r="E1280" s="99">
        <v>6</v>
      </c>
      <c r="F1280" s="99" t="s">
        <v>771</v>
      </c>
      <c r="H1280" s="484">
        <f>'Справка 8'!H27</f>
        <v>146</v>
      </c>
    </row>
    <row r="1281" spans="1:8" ht="1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44651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44651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44651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44651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44651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44651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44651</v>
      </c>
      <c r="D1287" s="99" t="s">
        <v>772</v>
      </c>
      <c r="E1287" s="99">
        <v>7</v>
      </c>
      <c r="F1287" s="99" t="s">
        <v>762</v>
      </c>
      <c r="H1287" s="484">
        <f>'Справка 8'!I20</f>
        <v>21200</v>
      </c>
    </row>
    <row r="1288" spans="1:8" ht="1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44651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44651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44651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44651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44651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44651</v>
      </c>
      <c r="D1293" s="99" t="s">
        <v>784</v>
      </c>
      <c r="E1293" s="99">
        <v>7</v>
      </c>
      <c r="F1293" s="99" t="s">
        <v>783</v>
      </c>
      <c r="H1293" s="484">
        <f>'Справка 8'!I26</f>
        <v>1231</v>
      </c>
    </row>
    <row r="1294" spans="1:8" ht="1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44651</v>
      </c>
      <c r="D1294" s="99" t="s">
        <v>786</v>
      </c>
      <c r="E1294" s="99">
        <v>7</v>
      </c>
      <c r="F1294" s="99" t="s">
        <v>771</v>
      </c>
      <c r="H1294" s="484">
        <f>'Справка 8'!I27</f>
        <v>22431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45</v>
      </c>
      <c r="D12" s="188">
        <v>45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">
      <c r="A13" s="84" t="s">
        <v>27</v>
      </c>
      <c r="B13" s="86" t="s">
        <v>28</v>
      </c>
      <c r="C13" s="188">
        <v>664</v>
      </c>
      <c r="D13" s="188">
        <v>670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>
        <v>12</v>
      </c>
      <c r="D19" s="188">
        <v>12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721</v>
      </c>
      <c r="D20" s="567">
        <f>SUM(D12:D19)</f>
        <v>727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9868</v>
      </c>
      <c r="D21" s="463">
        <v>9868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8035</v>
      </c>
      <c r="H28" s="565">
        <f>SUM(H29:H31)</f>
        <v>6836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11395</v>
      </c>
      <c r="H29" s="188">
        <v>10028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-3284</v>
      </c>
      <c r="H30" s="188">
        <v>-3284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-76</v>
      </c>
      <c r="H31" s="188">
        <v>92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554</v>
      </c>
      <c r="H32" s="188">
        <v>1275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8589</v>
      </c>
      <c r="H34" s="567">
        <f>H28+H32+H33</f>
        <v>8111</v>
      </c>
    </row>
    <row r="35" spans="1:8" ht="1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26418</v>
      </c>
      <c r="H37" s="569">
        <f>H26+H18+H34</f>
        <v>25940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1454</v>
      </c>
      <c r="H40" s="552">
        <v>1277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2405</v>
      </c>
      <c r="H45" s="188">
        <v>2519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33800</v>
      </c>
      <c r="H48" s="188">
        <v>35800</v>
      </c>
      <c r="M48" s="92"/>
    </row>
    <row r="49" spans="1:8" ht="15">
      <c r="A49" s="84" t="s">
        <v>148</v>
      </c>
      <c r="B49" s="88" t="s">
        <v>149</v>
      </c>
      <c r="C49" s="188">
        <v>11130</v>
      </c>
      <c r="D49" s="187">
        <v>13344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36205</v>
      </c>
      <c r="H50" s="565">
        <f>SUM(H44:H49)</f>
        <v>38319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11130</v>
      </c>
      <c r="D52" s="567">
        <f>SUM(D48:D51)</f>
        <v>13344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445</v>
      </c>
      <c r="D54" s="466">
        <v>482</v>
      </c>
      <c r="E54" s="84" t="s">
        <v>164</v>
      </c>
      <c r="F54" s="89" t="s">
        <v>165</v>
      </c>
      <c r="G54" s="188">
        <v>247</v>
      </c>
      <c r="H54" s="187">
        <v>247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22292</v>
      </c>
      <c r="D56" s="571">
        <f>D20+D21+D22+D28+D33+D46+D52+D54+D55</f>
        <v>24549</v>
      </c>
      <c r="E56" s="94" t="s">
        <v>825</v>
      </c>
      <c r="F56" s="93" t="s">
        <v>172</v>
      </c>
      <c r="G56" s="568">
        <f>G50+G52+G53+G54+G55</f>
        <v>36452</v>
      </c>
      <c r="H56" s="569">
        <f>H50+H52+H53+H54+H55</f>
        <v>38566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143</v>
      </c>
      <c r="D59" s="187">
        <v>117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7052</v>
      </c>
      <c r="H60" s="187">
        <v>7023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28177</v>
      </c>
      <c r="H61" s="565">
        <f>SUM(H62:H68)</f>
        <v>27821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</v>
      </c>
      <c r="H62" s="188">
        <v>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27971</v>
      </c>
      <c r="H63" s="188">
        <v>27628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60</v>
      </c>
      <c r="H64" s="188">
        <v>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143</v>
      </c>
      <c r="D65" s="567">
        <f>SUM(D59:D64)</f>
        <v>117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12</v>
      </c>
      <c r="H66" s="188">
        <v>6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8">
        <v>3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f>57+72</f>
        <v>129</v>
      </c>
      <c r="H68" s="188">
        <v>128</v>
      </c>
    </row>
    <row r="69" spans="1:8" ht="15">
      <c r="A69" s="84" t="s">
        <v>210</v>
      </c>
      <c r="B69" s="86" t="s">
        <v>211</v>
      </c>
      <c r="C69" s="188">
        <v>9</v>
      </c>
      <c r="D69" s="188">
        <v>11</v>
      </c>
      <c r="E69" s="192" t="s">
        <v>79</v>
      </c>
      <c r="F69" s="87" t="s">
        <v>216</v>
      </c>
      <c r="G69" s="188"/>
      <c r="H69" s="188"/>
    </row>
    <row r="70" spans="1:8" ht="15">
      <c r="A70" s="84" t="s">
        <v>214</v>
      </c>
      <c r="B70" s="86" t="s">
        <v>215</v>
      </c>
      <c r="C70" s="188">
        <v>1261</v>
      </c>
      <c r="D70" s="188">
        <v>1176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52846</v>
      </c>
      <c r="D71" s="188">
        <v>50799</v>
      </c>
      <c r="E71" s="461" t="s">
        <v>47</v>
      </c>
      <c r="F71" s="89" t="s">
        <v>223</v>
      </c>
      <c r="G71" s="566">
        <f>G59+G60+G61+G69+G70</f>
        <v>35229</v>
      </c>
      <c r="H71" s="567">
        <f>H59+H60+H61+H69+H70</f>
        <v>34844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34</v>
      </c>
      <c r="D73" s="188">
        <v>17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</v>
      </c>
      <c r="D75" s="188">
        <v>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54157</v>
      </c>
      <c r="D76" s="567">
        <f>SUM(D68:D75)</f>
        <v>52010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1949</v>
      </c>
      <c r="D79" s="565">
        <f>SUM(D80:D82)</f>
        <v>3337</v>
      </c>
      <c r="E79" s="196" t="s">
        <v>824</v>
      </c>
      <c r="F79" s="93" t="s">
        <v>241</v>
      </c>
      <c r="G79" s="568">
        <f>G71+G73+G75+G77</f>
        <v>35229</v>
      </c>
      <c r="H79" s="569">
        <f>H71+H73+H75+H77</f>
        <v>34844</v>
      </c>
    </row>
    <row r="80" spans="1:8" ht="1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1949</v>
      </c>
      <c r="D82" s="188">
        <v>3337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20482</v>
      </c>
      <c r="D84" s="188">
        <v>20049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22431</v>
      </c>
      <c r="D85" s="567">
        <f>D84+D83+D79</f>
        <v>23386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14</v>
      </c>
      <c r="D88" s="188">
        <v>2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65</v>
      </c>
      <c r="D89" s="188">
        <v>106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292</v>
      </c>
      <c r="D91" s="188">
        <v>292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371</v>
      </c>
      <c r="D92" s="567">
        <f>SUM(D88:D91)</f>
        <v>400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159</v>
      </c>
      <c r="D93" s="466">
        <v>165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77261</v>
      </c>
      <c r="D94" s="571">
        <f>D65+D76+D85+D92+D93</f>
        <v>76078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99553</v>
      </c>
      <c r="D95" s="573">
        <f>D94+D56</f>
        <v>100627</v>
      </c>
      <c r="E95" s="220" t="s">
        <v>915</v>
      </c>
      <c r="F95" s="476" t="s">
        <v>268</v>
      </c>
      <c r="G95" s="572">
        <f>G37+G40+G56+G79</f>
        <v>99553</v>
      </c>
      <c r="H95" s="573">
        <f>H37+H40+H56+H79</f>
        <v>100627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71">
        <f>pdeReportingDate</f>
        <v>44699</v>
      </c>
      <c r="C98" s="671"/>
      <c r="D98" s="671"/>
      <c r="E98" s="671"/>
      <c r="F98" s="671"/>
      <c r="G98" s="671"/>
      <c r="H98" s="671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2" t="str">
        <f>authorName</f>
        <v>Е.ПЕЕВА</v>
      </c>
      <c r="C100" s="672"/>
      <c r="D100" s="672"/>
      <c r="E100" s="672"/>
      <c r="F100" s="672"/>
      <c r="G100" s="672"/>
      <c r="H100" s="672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951</v>
      </c>
      <c r="C103" s="670"/>
      <c r="D103" s="670"/>
      <c r="E103" s="670"/>
      <c r="M103" s="92"/>
    </row>
    <row r="104" spans="1:5" ht="21.75" customHeight="1">
      <c r="A104" s="663"/>
      <c r="B104" s="670" t="s">
        <v>951</v>
      </c>
      <c r="C104" s="670"/>
      <c r="D104" s="670"/>
      <c r="E104" s="670"/>
    </row>
    <row r="105" spans="1:13" ht="21.75" customHeight="1">
      <c r="A105" s="663"/>
      <c r="B105" s="670" t="s">
        <v>951</v>
      </c>
      <c r="C105" s="670"/>
      <c r="D105" s="670"/>
      <c r="E105" s="670"/>
      <c r="M105" s="92"/>
    </row>
    <row r="106" spans="1:5" ht="21.75" customHeight="1">
      <c r="A106" s="663"/>
      <c r="B106" s="670" t="s">
        <v>951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44" sqref="H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7"/>
    </row>
    <row r="13" spans="1:8" ht="15">
      <c r="A13" s="185" t="s">
        <v>279</v>
      </c>
      <c r="B13" s="181" t="s">
        <v>280</v>
      </c>
      <c r="C13" s="307">
        <v>141</v>
      </c>
      <c r="D13" s="307">
        <v>127</v>
      </c>
      <c r="E13" s="185" t="s">
        <v>281</v>
      </c>
      <c r="F13" s="231" t="s">
        <v>282</v>
      </c>
      <c r="G13" s="307"/>
      <c r="H13" s="307"/>
    </row>
    <row r="14" spans="1:8" ht="15">
      <c r="A14" s="185" t="s">
        <v>283</v>
      </c>
      <c r="B14" s="181" t="s">
        <v>284</v>
      </c>
      <c r="C14" s="307">
        <v>8</v>
      </c>
      <c r="D14" s="307">
        <v>5</v>
      </c>
      <c r="E14" s="236" t="s">
        <v>285</v>
      </c>
      <c r="F14" s="231" t="s">
        <v>286</v>
      </c>
      <c r="G14" s="307"/>
      <c r="H14" s="307"/>
    </row>
    <row r="15" spans="1:8" ht="15">
      <c r="A15" s="185" t="s">
        <v>287</v>
      </c>
      <c r="B15" s="181" t="s">
        <v>288</v>
      </c>
      <c r="C15" s="307">
        <v>49</v>
      </c>
      <c r="D15" s="307">
        <v>36</v>
      </c>
      <c r="E15" s="236" t="s">
        <v>79</v>
      </c>
      <c r="F15" s="231" t="s">
        <v>289</v>
      </c>
      <c r="G15" s="307">
        <v>88</v>
      </c>
      <c r="H15" s="307">
        <v>16</v>
      </c>
    </row>
    <row r="16" spans="1:8" ht="15.75">
      <c r="A16" s="185" t="s">
        <v>290</v>
      </c>
      <c r="B16" s="181" t="s">
        <v>291</v>
      </c>
      <c r="C16" s="307">
        <v>4</v>
      </c>
      <c r="D16" s="307">
        <v>7</v>
      </c>
      <c r="E16" s="227" t="s">
        <v>52</v>
      </c>
      <c r="F16" s="255" t="s">
        <v>292</v>
      </c>
      <c r="G16" s="597">
        <f>SUM(G12:G15)</f>
        <v>88</v>
      </c>
      <c r="H16" s="598">
        <f>SUM(H12:H15)</f>
        <v>16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</v>
      </c>
      <c r="H18" s="609"/>
    </row>
    <row r="19" spans="1:8" ht="15">
      <c r="A19" s="185" t="s">
        <v>299</v>
      </c>
      <c r="B19" s="181" t="s">
        <v>300</v>
      </c>
      <c r="C19" s="307">
        <v>51</v>
      </c>
      <c r="D19" s="307">
        <v>32</v>
      </c>
      <c r="E19" s="185" t="s">
        <v>301</v>
      </c>
      <c r="F19" s="228" t="s">
        <v>302</v>
      </c>
      <c r="G19" s="307">
        <v>1</v>
      </c>
      <c r="H19" s="308"/>
    </row>
    <row r="20" spans="1:8" ht="15.75">
      <c r="A20" s="226" t="s">
        <v>303</v>
      </c>
      <c r="B20" s="181" t="s">
        <v>304</v>
      </c>
      <c r="C20" s="307">
        <v>50</v>
      </c>
      <c r="D20" s="307">
        <v>22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253</v>
      </c>
      <c r="D22" s="598">
        <f>SUM(D12:D18)+D19</f>
        <v>207</v>
      </c>
      <c r="E22" s="185" t="s">
        <v>309</v>
      </c>
      <c r="F22" s="228" t="s">
        <v>310</v>
      </c>
      <c r="G22" s="307">
        <v>995</v>
      </c>
      <c r="H22" s="307">
        <v>1027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761</v>
      </c>
      <c r="H24" s="307">
        <v>273</v>
      </c>
    </row>
    <row r="25" spans="1:8" ht="30.75">
      <c r="A25" s="185" t="s">
        <v>316</v>
      </c>
      <c r="B25" s="228" t="s">
        <v>317</v>
      </c>
      <c r="C25" s="307">
        <v>780</v>
      </c>
      <c r="D25" s="307">
        <v>826</v>
      </c>
      <c r="E25" s="185" t="s">
        <v>318</v>
      </c>
      <c r="F25" s="228" t="s">
        <v>319</v>
      </c>
      <c r="G25" s="307"/>
      <c r="H25" s="307"/>
    </row>
    <row r="26" spans="1:8" ht="30.75">
      <c r="A26" s="185" t="s">
        <v>320</v>
      </c>
      <c r="B26" s="228" t="s">
        <v>321</v>
      </c>
      <c r="C26" s="307">
        <v>146</v>
      </c>
      <c r="D26" s="307">
        <v>323</v>
      </c>
      <c r="E26" s="185" t="s">
        <v>322</v>
      </c>
      <c r="F26" s="228" t="s">
        <v>323</v>
      </c>
      <c r="G26" s="307"/>
      <c r="H26" s="307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1756</v>
      </c>
      <c r="H27" s="598">
        <f>SUM(H22:H26)</f>
        <v>1300</v>
      </c>
    </row>
    <row r="28" spans="1:8" ht="15">
      <c r="A28" s="185" t="s">
        <v>79</v>
      </c>
      <c r="B28" s="228" t="s">
        <v>327</v>
      </c>
      <c r="C28" s="307">
        <v>11</v>
      </c>
      <c r="D28" s="307">
        <v>16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937</v>
      </c>
      <c r="D29" s="598">
        <f>SUM(D25:D28)</f>
        <v>1165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1190</v>
      </c>
      <c r="D31" s="604">
        <f>D29+D22</f>
        <v>1372</v>
      </c>
      <c r="E31" s="242" t="s">
        <v>800</v>
      </c>
      <c r="F31" s="257" t="s">
        <v>331</v>
      </c>
      <c r="G31" s="244">
        <f>G16+G18+G27</f>
        <v>1845</v>
      </c>
      <c r="H31" s="245">
        <f>H16+H18+H27</f>
        <v>1316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655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56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1190</v>
      </c>
      <c r="D36" s="606">
        <f>D31-D34+D35</f>
        <v>1372</v>
      </c>
      <c r="E36" s="253" t="s">
        <v>346</v>
      </c>
      <c r="F36" s="247" t="s">
        <v>347</v>
      </c>
      <c r="G36" s="258">
        <f>G35-G34+G31</f>
        <v>1845</v>
      </c>
      <c r="H36" s="259">
        <f>H35-H34+H31</f>
        <v>1316</v>
      </c>
    </row>
    <row r="37" spans="1:8" ht="15.75">
      <c r="A37" s="252" t="s">
        <v>348</v>
      </c>
      <c r="B37" s="222" t="s">
        <v>349</v>
      </c>
      <c r="C37" s="603">
        <f>IF((G36-C36)&gt;0,G36-C36,0)</f>
        <v>655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655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56</v>
      </c>
    </row>
    <row r="43" spans="1:8" ht="15">
      <c r="A43" s="224" t="s">
        <v>364</v>
      </c>
      <c r="B43" s="177" t="s">
        <v>365</v>
      </c>
      <c r="C43" s="307">
        <v>101</v>
      </c>
      <c r="D43" s="308"/>
      <c r="E43" s="224" t="s">
        <v>364</v>
      </c>
      <c r="F43" s="186" t="s">
        <v>366</v>
      </c>
      <c r="G43" s="554"/>
      <c r="H43" s="607">
        <v>3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554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53</v>
      </c>
    </row>
    <row r="45" spans="1:8" ht="15.75" thickBot="1">
      <c r="A45" s="261" t="s">
        <v>371</v>
      </c>
      <c r="B45" s="262" t="s">
        <v>372</v>
      </c>
      <c r="C45" s="599">
        <f>C36+C38+C42</f>
        <v>1845</v>
      </c>
      <c r="D45" s="600">
        <f>D36+D38+D42</f>
        <v>1372</v>
      </c>
      <c r="E45" s="261" t="s">
        <v>373</v>
      </c>
      <c r="F45" s="263" t="s">
        <v>374</v>
      </c>
      <c r="G45" s="599">
        <f>G42+G36</f>
        <v>1845</v>
      </c>
      <c r="H45" s="600">
        <f>H42+H36</f>
        <v>1372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71">
        <f>pdeReportingDate</f>
        <v>44699</v>
      </c>
      <c r="C50" s="671"/>
      <c r="D50" s="671"/>
      <c r="E50" s="671"/>
      <c r="F50" s="671"/>
      <c r="G50" s="671"/>
      <c r="H50" s="671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2" t="str">
        <f>authorName</f>
        <v>Е.ПЕЕВА</v>
      </c>
      <c r="C52" s="672"/>
      <c r="D52" s="672"/>
      <c r="E52" s="672"/>
      <c r="F52" s="672"/>
      <c r="G52" s="672"/>
      <c r="H52" s="672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951</v>
      </c>
      <c r="C58" s="670"/>
      <c r="D58" s="670"/>
      <c r="E58" s="670"/>
      <c r="F58" s="543"/>
      <c r="G58" s="44"/>
      <c r="H58" s="41"/>
    </row>
    <row r="59" spans="1:8" ht="15">
      <c r="A59" s="663"/>
      <c r="B59" s="670"/>
      <c r="C59" s="670"/>
      <c r="D59" s="670"/>
      <c r="E59" s="670"/>
      <c r="F59" s="543"/>
      <c r="G59" s="44"/>
      <c r="H59" s="41"/>
    </row>
    <row r="60" spans="1:8" ht="15">
      <c r="A60" s="663"/>
      <c r="B60" s="670"/>
      <c r="C60" s="670"/>
      <c r="D60" s="670"/>
      <c r="E60" s="670"/>
      <c r="F60" s="543"/>
      <c r="G60" s="44"/>
      <c r="H60" s="41"/>
    </row>
    <row r="61" spans="1:8" ht="15">
      <c r="A61" s="663"/>
      <c r="B61" s="670"/>
      <c r="C61" s="670"/>
      <c r="D61" s="670"/>
      <c r="E61" s="670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25" sqref="D2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31.03.2022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/>
      <c r="D11" s="188"/>
      <c r="E11" s="168"/>
      <c r="F11" s="168"/>
    </row>
    <row r="12" spans="1:13" ht="15">
      <c r="A12" s="268" t="s">
        <v>380</v>
      </c>
      <c r="B12" s="169" t="s">
        <v>381</v>
      </c>
      <c r="C12" s="188">
        <v>-226</v>
      </c>
      <c r="D12" s="188">
        <v>-55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-44</v>
      </c>
      <c r="D14" s="188">
        <v>-32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3</v>
      </c>
      <c r="D15" s="188">
        <v>-19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-267</v>
      </c>
      <c r="D21" s="628">
        <f>SUM(D11:D20)</f>
        <v>-106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8">
        <v>155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8">
        <v>-1533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-912</v>
      </c>
      <c r="D25" s="188">
        <v>-141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66</v>
      </c>
      <c r="D26" s="188">
        <v>15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323</v>
      </c>
      <c r="D27" s="188">
        <v>25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-1326</v>
      </c>
      <c r="D28" s="188">
        <v>-5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4775</v>
      </c>
      <c r="D29" s="188">
        <v>1065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-30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2896</v>
      </c>
      <c r="D33" s="628">
        <f>SUM(D23:D32)</f>
        <v>-419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2598</v>
      </c>
      <c r="D37" s="188">
        <v>2028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-4574</v>
      </c>
      <c r="D38" s="188">
        <v>-917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-679</v>
      </c>
      <c r="D40" s="188">
        <v>-560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-3</v>
      </c>
      <c r="D42" s="188">
        <v>-13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-2658</v>
      </c>
      <c r="D43" s="630">
        <f>SUM(D35:D42)</f>
        <v>538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-29</v>
      </c>
      <c r="D44" s="298">
        <f>D43+D33+D21</f>
        <v>13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400</v>
      </c>
      <c r="D45" s="300">
        <v>551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371</v>
      </c>
      <c r="D46" s="302">
        <f>D45+D44</f>
        <v>564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5" t="s">
        <v>946</v>
      </c>
      <c r="B51" s="675"/>
      <c r="C51" s="675"/>
      <c r="D51" s="675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71">
        <f>pdeReportingDate</f>
        <v>44699</v>
      </c>
      <c r="C54" s="671"/>
      <c r="D54" s="671"/>
      <c r="E54" s="671"/>
      <c r="F54" s="664"/>
      <c r="G54" s="664"/>
      <c r="H54" s="664"/>
      <c r="M54" s="92"/>
    </row>
    <row r="55" spans="1:13" s="41" customFormat="1" ht="1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">
      <c r="A56" s="662" t="s">
        <v>8</v>
      </c>
      <c r="B56" s="672" t="str">
        <f>authorName</f>
        <v>Е.ПЕЕВА</v>
      </c>
      <c r="C56" s="672"/>
      <c r="D56" s="672"/>
      <c r="E56" s="672"/>
      <c r="F56" s="75"/>
      <c r="G56" s="75"/>
      <c r="H56" s="75"/>
    </row>
    <row r="57" spans="1:8" s="41" customFormat="1" ht="1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">
      <c r="A59" s="663"/>
      <c r="B59" s="670" t="s">
        <v>951</v>
      </c>
      <c r="C59" s="670"/>
      <c r="D59" s="670"/>
      <c r="E59" s="670"/>
      <c r="F59" s="543"/>
      <c r="G59" s="44"/>
      <c r="H59" s="41"/>
    </row>
    <row r="60" spans="1:8" ht="15">
      <c r="A60" s="663"/>
      <c r="B60" s="670" t="s">
        <v>951</v>
      </c>
      <c r="C60" s="670"/>
      <c r="D60" s="670"/>
      <c r="E60" s="670"/>
      <c r="F60" s="543"/>
      <c r="G60" s="44"/>
      <c r="H60" s="41"/>
    </row>
    <row r="61" spans="1:8" ht="15">
      <c r="A61" s="663"/>
      <c r="B61" s="670" t="s">
        <v>951</v>
      </c>
      <c r="C61" s="670"/>
      <c r="D61" s="670"/>
      <c r="E61" s="670"/>
      <c r="F61" s="543"/>
      <c r="G61" s="44"/>
      <c r="H61" s="41"/>
    </row>
    <row r="62" spans="1:8" ht="15">
      <c r="A62" s="663"/>
      <c r="B62" s="670" t="s">
        <v>951</v>
      </c>
      <c r="C62" s="670"/>
      <c r="D62" s="670"/>
      <c r="E62" s="670"/>
      <c r="F62" s="543"/>
      <c r="G62" s="44"/>
      <c r="H62" s="41"/>
    </row>
    <row r="63" spans="1:8" ht="15">
      <c r="A63" s="663"/>
      <c r="B63" s="670"/>
      <c r="C63" s="670"/>
      <c r="D63" s="670"/>
      <c r="E63" s="670"/>
      <c r="F63" s="543"/>
      <c r="G63" s="44"/>
      <c r="H63" s="41"/>
    </row>
    <row r="64" spans="1:8" ht="15">
      <c r="A64" s="663"/>
      <c r="B64" s="670"/>
      <c r="C64" s="670"/>
      <c r="D64" s="670"/>
      <c r="E64" s="670"/>
      <c r="F64" s="543"/>
      <c r="G64" s="44"/>
      <c r="H64" s="41"/>
    </row>
    <row r="65" spans="1:8" ht="15">
      <c r="A65" s="663"/>
      <c r="B65" s="670"/>
      <c r="C65" s="670"/>
      <c r="D65" s="670"/>
      <c r="E65" s="670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3" sqref="I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31.03.2022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.7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0.7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11303</v>
      </c>
      <c r="J13" s="553">
        <f>'1-Баланс'!H30+'1-Баланс'!H33</f>
        <v>-3284</v>
      </c>
      <c r="K13" s="554"/>
      <c r="L13" s="553">
        <f>SUM(C13:K13)</f>
        <v>25848</v>
      </c>
      <c r="M13" s="555">
        <f>'1-Баланс'!H40</f>
        <v>1277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92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92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92</v>
      </c>
      <c r="J15" s="307"/>
      <c r="K15" s="307"/>
      <c r="L15" s="553">
        <f t="shared" si="1"/>
        <v>92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11395</v>
      </c>
      <c r="J17" s="622">
        <f t="shared" si="2"/>
        <v>-3284</v>
      </c>
      <c r="K17" s="622">
        <f t="shared" si="2"/>
        <v>0</v>
      </c>
      <c r="L17" s="553">
        <f t="shared" si="1"/>
        <v>25940</v>
      </c>
      <c r="M17" s="623">
        <f t="shared" si="2"/>
        <v>1277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554</v>
      </c>
      <c r="J18" s="553">
        <f>+'1-Баланс'!G33</f>
        <v>0</v>
      </c>
      <c r="K18" s="554"/>
      <c r="L18" s="553">
        <f t="shared" si="1"/>
        <v>554</v>
      </c>
      <c r="M18" s="607">
        <v>101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-76</v>
      </c>
      <c r="J30" s="307"/>
      <c r="K30" s="307"/>
      <c r="L30" s="553">
        <f t="shared" si="1"/>
        <v>-76</v>
      </c>
      <c r="M30" s="308">
        <v>76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11873</v>
      </c>
      <c r="J31" s="622">
        <f t="shared" si="6"/>
        <v>-3284</v>
      </c>
      <c r="K31" s="622">
        <f t="shared" si="6"/>
        <v>0</v>
      </c>
      <c r="L31" s="553">
        <f t="shared" si="1"/>
        <v>26418</v>
      </c>
      <c r="M31" s="623">
        <f t="shared" si="6"/>
        <v>1454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11873</v>
      </c>
      <c r="J34" s="556">
        <f t="shared" si="7"/>
        <v>-3284</v>
      </c>
      <c r="K34" s="556">
        <f t="shared" si="7"/>
        <v>0</v>
      </c>
      <c r="L34" s="620">
        <f t="shared" si="1"/>
        <v>26418</v>
      </c>
      <c r="M34" s="557">
        <f>M31+M32+M33</f>
        <v>1454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71">
        <f>pdeReportingDate</f>
        <v>44699</v>
      </c>
      <c r="C38" s="671"/>
      <c r="D38" s="671"/>
      <c r="E38" s="671"/>
      <c r="F38" s="671"/>
      <c r="G38" s="671"/>
      <c r="H38" s="671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2" t="str">
        <f>authorName</f>
        <v>Е.ПЕЕВА</v>
      </c>
      <c r="C40" s="672"/>
      <c r="D40" s="672"/>
      <c r="E40" s="672"/>
      <c r="F40" s="672"/>
      <c r="G40" s="672"/>
      <c r="H40" s="672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">
      <c r="A43" s="663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">
      <c r="A44" s="663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">
      <c r="A45" s="663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">
      <c r="A46" s="663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">
      <c r="A49" s="663"/>
      <c r="B49" s="670"/>
      <c r="C49" s="670"/>
      <c r="D49" s="670"/>
      <c r="E49" s="670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H20" sqref="H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45</v>
      </c>
      <c r="E11" s="319"/>
      <c r="F11" s="319"/>
      <c r="G11" s="320">
        <f>D11+E11-F11</f>
        <v>45</v>
      </c>
      <c r="H11" s="319"/>
      <c r="I11" s="319"/>
      <c r="J11" s="320">
        <f>G11+H11-I11</f>
        <v>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764</v>
      </c>
      <c r="E12" s="319"/>
      <c r="F12" s="319"/>
      <c r="G12" s="320">
        <f aca="true" t="shared" si="2" ref="G12:G41">D12+E12-F12</f>
        <v>764</v>
      </c>
      <c r="H12" s="319"/>
      <c r="I12" s="319"/>
      <c r="J12" s="320">
        <f aca="true" t="shared" si="3" ref="J12:J41">G12+H12-I12</f>
        <v>764</v>
      </c>
      <c r="K12" s="319">
        <v>94</v>
      </c>
      <c r="L12" s="319">
        <v>8</v>
      </c>
      <c r="M12" s="319"/>
      <c r="N12" s="320">
        <f aca="true" t="shared" si="4" ref="N12:N41">K12+L12-M12</f>
        <v>102</v>
      </c>
      <c r="O12" s="319"/>
      <c r="P12" s="319"/>
      <c r="Q12" s="320">
        <f t="shared" si="0"/>
        <v>102</v>
      </c>
      <c r="R12" s="331">
        <f t="shared" si="1"/>
        <v>662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7</v>
      </c>
      <c r="E13" s="319">
        <v>2</v>
      </c>
      <c r="F13" s="319"/>
      <c r="G13" s="320">
        <f t="shared" si="2"/>
        <v>9</v>
      </c>
      <c r="H13" s="319"/>
      <c r="I13" s="319"/>
      <c r="J13" s="320">
        <f t="shared" si="3"/>
        <v>9</v>
      </c>
      <c r="K13" s="319">
        <v>7</v>
      </c>
      <c r="L13" s="319"/>
      <c r="M13" s="319"/>
      <c r="N13" s="320">
        <f t="shared" si="4"/>
        <v>7</v>
      </c>
      <c r="O13" s="319"/>
      <c r="P13" s="319"/>
      <c r="Q13" s="320">
        <f t="shared" si="0"/>
        <v>7</v>
      </c>
      <c r="R13" s="331">
        <f t="shared" si="1"/>
        <v>2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15</v>
      </c>
      <c r="E18" s="319"/>
      <c r="F18" s="319"/>
      <c r="G18" s="320">
        <f t="shared" si="2"/>
        <v>15</v>
      </c>
      <c r="H18" s="319"/>
      <c r="I18" s="319"/>
      <c r="J18" s="320">
        <f t="shared" si="3"/>
        <v>15</v>
      </c>
      <c r="K18" s="319">
        <v>3</v>
      </c>
      <c r="L18" s="319"/>
      <c r="M18" s="319"/>
      <c r="N18" s="320">
        <f t="shared" si="4"/>
        <v>3</v>
      </c>
      <c r="O18" s="319"/>
      <c r="P18" s="319"/>
      <c r="Q18" s="320">
        <f t="shared" si="0"/>
        <v>3</v>
      </c>
      <c r="R18" s="331">
        <f t="shared" si="1"/>
        <v>12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831</v>
      </c>
      <c r="E19" s="321">
        <f>SUM(E11:E18)</f>
        <v>2</v>
      </c>
      <c r="F19" s="321">
        <f>SUM(F11:F18)</f>
        <v>0</v>
      </c>
      <c r="G19" s="320">
        <f t="shared" si="2"/>
        <v>833</v>
      </c>
      <c r="H19" s="321">
        <f>SUM(H11:H18)</f>
        <v>0</v>
      </c>
      <c r="I19" s="321">
        <f>SUM(I11:I18)</f>
        <v>0</v>
      </c>
      <c r="J19" s="320">
        <f t="shared" si="3"/>
        <v>833</v>
      </c>
      <c r="K19" s="321">
        <f>SUM(K11:K18)</f>
        <v>104</v>
      </c>
      <c r="L19" s="321">
        <f>SUM(L11:L18)</f>
        <v>8</v>
      </c>
      <c r="M19" s="321">
        <f>SUM(M11:M18)</f>
        <v>0</v>
      </c>
      <c r="N19" s="320">
        <f t="shared" si="4"/>
        <v>112</v>
      </c>
      <c r="O19" s="321">
        <f>SUM(O11:O18)</f>
        <v>0</v>
      </c>
      <c r="P19" s="321">
        <f>SUM(P11:P18)</f>
        <v>0</v>
      </c>
      <c r="Q19" s="320">
        <f t="shared" si="0"/>
        <v>112</v>
      </c>
      <c r="R19" s="331">
        <f t="shared" si="1"/>
        <v>721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9868</v>
      </c>
      <c r="E20" s="319"/>
      <c r="F20" s="319"/>
      <c r="G20" s="320">
        <f t="shared" si="2"/>
        <v>9868</v>
      </c>
      <c r="H20" s="319"/>
      <c r="I20" s="319"/>
      <c r="J20" s="320">
        <f t="shared" si="3"/>
        <v>9868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9868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9443</v>
      </c>
      <c r="E41" s="319"/>
      <c r="F41" s="319">
        <v>9443</v>
      </c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20270</v>
      </c>
      <c r="E42" s="340">
        <f>E19+E20+E21+E27+E40+E41</f>
        <v>2</v>
      </c>
      <c r="F42" s="340">
        <f aca="true" t="shared" si="11" ref="F42:R42">F19+F20+F21+F27+F40+F41</f>
        <v>9443</v>
      </c>
      <c r="G42" s="340">
        <f t="shared" si="11"/>
        <v>10829</v>
      </c>
      <c r="H42" s="340">
        <f t="shared" si="11"/>
        <v>0</v>
      </c>
      <c r="I42" s="340">
        <f t="shared" si="11"/>
        <v>0</v>
      </c>
      <c r="J42" s="340">
        <f t="shared" si="11"/>
        <v>10829</v>
      </c>
      <c r="K42" s="340">
        <f t="shared" si="11"/>
        <v>104</v>
      </c>
      <c r="L42" s="340">
        <f t="shared" si="11"/>
        <v>8</v>
      </c>
      <c r="M42" s="340">
        <f t="shared" si="11"/>
        <v>0</v>
      </c>
      <c r="N42" s="340">
        <f t="shared" si="11"/>
        <v>112</v>
      </c>
      <c r="O42" s="340">
        <f t="shared" si="11"/>
        <v>0</v>
      </c>
      <c r="P42" s="340">
        <f t="shared" si="11"/>
        <v>0</v>
      </c>
      <c r="Q42" s="340">
        <f t="shared" si="11"/>
        <v>112</v>
      </c>
      <c r="R42" s="341">
        <f t="shared" si="11"/>
        <v>10717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71">
        <f>pdeReportingDate</f>
        <v>44699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2" t="str">
        <f>authorName</f>
        <v>Е.ПЕЕВА</v>
      </c>
      <c r="D47" s="672"/>
      <c r="E47" s="672"/>
      <c r="F47" s="672"/>
      <c r="G47" s="672"/>
      <c r="H47" s="672"/>
      <c r="I47" s="672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">
      <c r="B50" s="663"/>
      <c r="C50" s="670" t="s">
        <v>951</v>
      </c>
      <c r="D50" s="670"/>
      <c r="E50" s="670"/>
      <c r="F50" s="670"/>
      <c r="G50" s="543"/>
      <c r="H50" s="44"/>
      <c r="I50" s="41"/>
    </row>
    <row r="51" spans="2:9" ht="15">
      <c r="B51" s="663"/>
      <c r="C51" s="670" t="s">
        <v>951</v>
      </c>
      <c r="D51" s="670"/>
      <c r="E51" s="670"/>
      <c r="F51" s="670"/>
      <c r="G51" s="543"/>
      <c r="H51" s="44"/>
      <c r="I51" s="41"/>
    </row>
    <row r="52" spans="2:9" ht="15">
      <c r="B52" s="663"/>
      <c r="C52" s="670" t="s">
        <v>951</v>
      </c>
      <c r="D52" s="670"/>
      <c r="E52" s="670"/>
      <c r="F52" s="670"/>
      <c r="G52" s="543"/>
      <c r="H52" s="44"/>
      <c r="I52" s="41"/>
    </row>
    <row r="53" spans="2:9" ht="15">
      <c r="B53" s="663"/>
      <c r="C53" s="670" t="s">
        <v>951</v>
      </c>
      <c r="D53" s="670"/>
      <c r="E53" s="670"/>
      <c r="F53" s="670"/>
      <c r="G53" s="543"/>
      <c r="H53" s="44"/>
      <c r="I53" s="41"/>
    </row>
    <row r="54" spans="2:9" ht="15">
      <c r="B54" s="663"/>
      <c r="C54" s="670"/>
      <c r="D54" s="670"/>
      <c r="E54" s="670"/>
      <c r="F54" s="670"/>
      <c r="G54" s="543"/>
      <c r="H54" s="44"/>
      <c r="I54" s="41"/>
    </row>
    <row r="55" spans="2:9" ht="15">
      <c r="B55" s="663"/>
      <c r="C55" s="670"/>
      <c r="D55" s="670"/>
      <c r="E55" s="670"/>
      <c r="F55" s="670"/>
      <c r="G55" s="543"/>
      <c r="H55" s="44"/>
      <c r="I55" s="41"/>
    </row>
    <row r="56" spans="2:9" ht="15">
      <c r="B56" s="663"/>
      <c r="C56" s="670"/>
      <c r="D56" s="670"/>
      <c r="E56" s="670"/>
      <c r="F56" s="670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11130</v>
      </c>
      <c r="D13" s="353">
        <f>SUM(D14:D16)</f>
        <v>0</v>
      </c>
      <c r="E13" s="360">
        <f>SUM(E14:E16)</f>
        <v>11130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>
        <v>11130</v>
      </c>
      <c r="D16" s="359"/>
      <c r="E16" s="360">
        <f t="shared" si="0"/>
        <v>11130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604</v>
      </c>
      <c r="D18" s="353">
        <f>+D19+D20</f>
        <v>159</v>
      </c>
      <c r="E18" s="360">
        <f t="shared" si="0"/>
        <v>445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604</v>
      </c>
      <c r="D20" s="359">
        <v>159</v>
      </c>
      <c r="E20" s="360">
        <f t="shared" si="0"/>
        <v>445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11734</v>
      </c>
      <c r="D21" s="431">
        <f>D13+D17+D18</f>
        <v>159</v>
      </c>
      <c r="E21" s="432">
        <f>E13+E17+E18</f>
        <v>11575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668"/>
      <c r="D27" s="668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668"/>
      <c r="D28" s="668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668"/>
      <c r="D29" s="668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668">
        <v>9</v>
      </c>
      <c r="D30" s="668">
        <v>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668">
        <v>1261</v>
      </c>
      <c r="D31" s="668">
        <v>1261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668">
        <v>52846</v>
      </c>
      <c r="D32" s="668">
        <v>52846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668"/>
      <c r="D33" s="668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668"/>
      <c r="D34" s="668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34</v>
      </c>
      <c r="D35" s="353">
        <f>SUM(D36:D39)</f>
        <v>34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668">
        <v>10</v>
      </c>
      <c r="D36" s="668">
        <v>10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668">
        <v>24</v>
      </c>
      <c r="D37" s="668">
        <v>24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668"/>
      <c r="D38" s="668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668"/>
      <c r="D39" s="668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7</v>
      </c>
      <c r="D40" s="353">
        <f>SUM(D41:D44)</f>
        <v>7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668"/>
      <c r="D41" s="668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668"/>
      <c r="D42" s="668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668"/>
      <c r="D43" s="668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668">
        <v>7</v>
      </c>
      <c r="D44" s="668">
        <v>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54157</v>
      </c>
      <c r="D45" s="429">
        <f>D26+D30+D31+D33+D32+D34+D35+D40</f>
        <v>54157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65891</v>
      </c>
      <c r="D46" s="435">
        <f>D45+D23+D21+D11</f>
        <v>54316</v>
      </c>
      <c r="E46" s="436">
        <f>E45+E23+E21+E11</f>
        <v>11575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2737</v>
      </c>
      <c r="D58" s="129">
        <f>D59+D61</f>
        <v>332</v>
      </c>
      <c r="E58" s="127">
        <f t="shared" si="1"/>
        <v>2405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669">
        <v>2737</v>
      </c>
      <c r="D59" s="669">
        <v>332</v>
      </c>
      <c r="E59" s="127">
        <f t="shared" si="1"/>
        <v>2405</v>
      </c>
      <c r="F59" s="187"/>
    </row>
    <row r="60" spans="1:6" ht="15">
      <c r="A60" s="390" t="s">
        <v>673</v>
      </c>
      <c r="B60" s="126" t="s">
        <v>674</v>
      </c>
      <c r="C60" s="669"/>
      <c r="D60" s="669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669"/>
      <c r="D61" s="669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669"/>
      <c r="D62" s="669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669"/>
      <c r="D63" s="669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669"/>
      <c r="D64" s="669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669">
        <v>40000</v>
      </c>
      <c r="D65" s="669">
        <f>4000+2200</f>
        <v>6200</v>
      </c>
      <c r="E65" s="127">
        <f t="shared" si="1"/>
        <v>33800</v>
      </c>
      <c r="F65" s="187"/>
    </row>
    <row r="66" spans="1:6" ht="15">
      <c r="A66" s="361" t="s">
        <v>682</v>
      </c>
      <c r="B66" s="126" t="s">
        <v>683</v>
      </c>
      <c r="C66" s="669"/>
      <c r="D66" s="669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669"/>
      <c r="D67" s="669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42737</v>
      </c>
      <c r="D68" s="426">
        <f>D54+D58+D63+D64+D65+D66</f>
        <v>6532</v>
      </c>
      <c r="E68" s="427">
        <f t="shared" si="1"/>
        <v>36205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247</v>
      </c>
      <c r="D70" s="188"/>
      <c r="E70" s="127">
        <f t="shared" si="1"/>
        <v>247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3</v>
      </c>
      <c r="D73" s="128">
        <f>SUM(D74:D76)</f>
        <v>3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3</v>
      </c>
      <c r="D76" s="188">
        <v>3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520</v>
      </c>
      <c r="D82" s="129">
        <f>SUM(D83:D86)</f>
        <v>520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669"/>
      <c r="D83" s="669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669">
        <v>520</v>
      </c>
      <c r="D84" s="669">
        <v>520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669"/>
      <c r="D85" s="669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669"/>
      <c r="D86" s="669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28174</v>
      </c>
      <c r="D87" s="125">
        <f>SUM(D88:D92)+D96</f>
        <v>28174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669">
        <v>27971</v>
      </c>
      <c r="D88" s="669">
        <v>27971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669">
        <v>60</v>
      </c>
      <c r="D89" s="669">
        <v>60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669"/>
      <c r="D90" s="669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669">
        <v>12</v>
      </c>
      <c r="D91" s="669">
        <v>12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129</v>
      </c>
      <c r="D92" s="129">
        <f>SUM(D93:D95)</f>
        <v>129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669">
        <v>57</v>
      </c>
      <c r="D93" s="669">
        <v>57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669"/>
      <c r="D94" s="669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669">
        <v>72</v>
      </c>
      <c r="D95" s="669">
        <v>72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669">
        <v>2</v>
      </c>
      <c r="D96" s="669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669"/>
      <c r="D97" s="669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28697</v>
      </c>
      <c r="D98" s="424">
        <f>D87+D82+D77+D73+D97</f>
        <v>28697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71681</v>
      </c>
      <c r="D99" s="418">
        <f>D98+D70+D68</f>
        <v>35229</v>
      </c>
      <c r="E99" s="418">
        <f>E98+E70+E68</f>
        <v>36452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71">
        <f>pdeReportingDate</f>
        <v>44699</v>
      </c>
      <c r="C111" s="671"/>
      <c r="D111" s="671"/>
      <c r="E111" s="671"/>
      <c r="F111" s="671"/>
      <c r="G111" s="51"/>
      <c r="H111" s="51"/>
    </row>
    <row r="112" spans="1:8" ht="15">
      <c r="A112" s="661"/>
      <c r="B112" s="671"/>
      <c r="C112" s="671"/>
      <c r="D112" s="671"/>
      <c r="E112" s="671"/>
      <c r="F112" s="671"/>
      <c r="G112" s="51"/>
      <c r="H112" s="51"/>
    </row>
    <row r="113" spans="1:8" ht="15">
      <c r="A113" s="662" t="s">
        <v>8</v>
      </c>
      <c r="B113" s="672" t="str">
        <f>authorName</f>
        <v>Е.ПЕЕВА</v>
      </c>
      <c r="C113" s="672"/>
      <c r="D113" s="672"/>
      <c r="E113" s="672"/>
      <c r="F113" s="672"/>
      <c r="G113" s="75"/>
      <c r="H113" s="75"/>
    </row>
    <row r="114" spans="1:8" ht="15">
      <c r="A114" s="662"/>
      <c r="B114" s="672"/>
      <c r="C114" s="672"/>
      <c r="D114" s="672"/>
      <c r="E114" s="672"/>
      <c r="F114" s="672"/>
      <c r="G114" s="75"/>
      <c r="H114" s="75"/>
    </row>
    <row r="115" spans="1:8" ht="1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951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951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951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951</v>
      </c>
      <c r="C119" s="670"/>
      <c r="D119" s="670"/>
      <c r="E119" s="670"/>
      <c r="F119" s="670"/>
      <c r="G119" s="663"/>
      <c r="H119" s="663"/>
    </row>
    <row r="120" spans="1:8" ht="15">
      <c r="A120" s="663"/>
      <c r="B120" s="670"/>
      <c r="C120" s="670"/>
      <c r="D120" s="670"/>
      <c r="E120" s="670"/>
      <c r="F120" s="670"/>
      <c r="G120" s="663"/>
      <c r="H120" s="663"/>
    </row>
    <row r="121" spans="1:8" ht="15">
      <c r="A121" s="663"/>
      <c r="B121" s="670"/>
      <c r="C121" s="670"/>
      <c r="D121" s="670"/>
      <c r="E121" s="670"/>
      <c r="F121" s="670"/>
      <c r="G121" s="663"/>
      <c r="H121" s="663"/>
    </row>
    <row r="122" spans="1:8" ht="1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1644175</v>
      </c>
      <c r="D20" s="440"/>
      <c r="E20" s="440"/>
      <c r="F20" s="440">
        <v>20645</v>
      </c>
      <c r="G20" s="440">
        <v>696</v>
      </c>
      <c r="H20" s="440">
        <v>141</v>
      </c>
      <c r="I20" s="441">
        <f t="shared" si="0"/>
        <v>21200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111297</v>
      </c>
      <c r="D26" s="440"/>
      <c r="E26" s="440"/>
      <c r="F26" s="440">
        <v>1236</v>
      </c>
      <c r="G26" s="440"/>
      <c r="H26" s="440">
        <v>5</v>
      </c>
      <c r="I26" s="441">
        <f t="shared" si="0"/>
        <v>1231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1755472</v>
      </c>
      <c r="D27" s="447">
        <f t="shared" si="2"/>
        <v>0</v>
      </c>
      <c r="E27" s="447">
        <f t="shared" si="2"/>
        <v>0</v>
      </c>
      <c r="F27" s="447">
        <f t="shared" si="2"/>
        <v>21881</v>
      </c>
      <c r="G27" s="447">
        <f t="shared" si="2"/>
        <v>696</v>
      </c>
      <c r="H27" s="447">
        <f t="shared" si="2"/>
        <v>146</v>
      </c>
      <c r="I27" s="448">
        <f t="shared" si="0"/>
        <v>22431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71">
        <f>pdeReportingDate</f>
        <v>44699</v>
      </c>
      <c r="C31" s="671"/>
      <c r="D31" s="671"/>
      <c r="E31" s="671"/>
      <c r="F31" s="671"/>
      <c r="G31" s="115"/>
      <c r="H31" s="115"/>
      <c r="I31" s="115"/>
    </row>
    <row r="32" spans="1:9" s="107" customFormat="1" ht="1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">
      <c r="A33" s="662" t="s">
        <v>8</v>
      </c>
      <c r="B33" s="672" t="str">
        <f>authorName</f>
        <v>Е.ПЕЕВА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">
      <c r="A34" s="662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">
      <c r="A35" s="662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3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31.03.2022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99553</v>
      </c>
      <c r="D6" s="644">
        <f aca="true" t="shared" si="0" ref="D6:D15">C6-E6</f>
        <v>0</v>
      </c>
      <c r="E6" s="643">
        <f>'1-Баланс'!G95</f>
        <v>99553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26418</v>
      </c>
      <c r="D7" s="644">
        <f t="shared" si="0"/>
        <v>15722</v>
      </c>
      <c r="E7" s="643">
        <f>'1-Баланс'!G18</f>
        <v>10696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554</v>
      </c>
      <c r="D8" s="644">
        <f t="shared" si="0"/>
        <v>0</v>
      </c>
      <c r="E8" s="643">
        <f>ABS('2-Отчет за доходите'!C44)-ABS('2-Отчет за доходите'!G44)</f>
        <v>554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400</v>
      </c>
      <c r="D9" s="644">
        <f t="shared" si="0"/>
        <v>0</v>
      </c>
      <c r="E9" s="643">
        <f>'3-Отчет за паричния поток'!C45</f>
        <v>400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371</v>
      </c>
      <c r="D10" s="644">
        <f t="shared" si="0"/>
        <v>0</v>
      </c>
      <c r="E10" s="643">
        <f>'3-Отчет за паричния поток'!C46</f>
        <v>371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26418</v>
      </c>
      <c r="D11" s="644">
        <f t="shared" si="0"/>
        <v>0</v>
      </c>
      <c r="E11" s="643">
        <f>'4-Отчет за собствения капитал'!L34</f>
        <v>26418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2022-05-19T12:31:28Z</dcterms:modified>
  <cp:category/>
  <cp:version/>
  <cp:contentType/>
  <cp:contentStatus/>
</cp:coreProperties>
</file>