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И КЪМ 31-03-2025\ДЕБИТУМ ИНВЕСТ АДСИЦ-ОК БЕЗ ОТЧЕТИ\"/>
    </mc:Choice>
  </mc:AlternateContent>
  <xr:revisionPtr revIDLastSave="0" documentId="13_ncr:1_{D75FB61C-FCAF-4E23-B99D-F6CF79EC5D1C}" xr6:coauthVersionLast="47" xr6:coauthVersionMax="47" xr10:uidLastSave="{00000000-0000-0000-0000-000000000000}"/>
  <bookViews>
    <workbookView xWindow="-108" yWindow="-108" windowWidth="23256" windowHeight="1245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7" i="9" l="1"/>
  <c r="D107" i="9"/>
  <c r="C107" i="9"/>
  <c r="F106" i="9"/>
  <c r="F105" i="9"/>
  <c r="F107" i="9" s="1"/>
  <c r="H1195" i="2" s="1"/>
  <c r="F104" i="9"/>
  <c r="D98" i="9"/>
  <c r="D99" i="9" s="1"/>
  <c r="E97" i="9"/>
  <c r="E96" i="9"/>
  <c r="E87" i="9" s="1"/>
  <c r="E95" i="9"/>
  <c r="E94" i="9"/>
  <c r="E93" i="9"/>
  <c r="F92" i="9"/>
  <c r="F87" i="9" s="1"/>
  <c r="F98" i="9" s="1"/>
  <c r="E92" i="9"/>
  <c r="H1129" i="2" s="1"/>
  <c r="E91" i="9"/>
  <c r="E90" i="9"/>
  <c r="E89" i="9"/>
  <c r="E88" i="9"/>
  <c r="D87" i="9"/>
  <c r="C87" i="9"/>
  <c r="C98" i="9" s="1"/>
  <c r="C99" i="9" s="1"/>
  <c r="E86" i="9"/>
  <c r="E85" i="9"/>
  <c r="E84" i="9"/>
  <c r="E83" i="9"/>
  <c r="E82" i="9" s="1"/>
  <c r="H1119" i="2" s="1"/>
  <c r="F82" i="9"/>
  <c r="D82" i="9"/>
  <c r="C82" i="9"/>
  <c r="H1033" i="2" s="1"/>
  <c r="E81" i="9"/>
  <c r="E80" i="9"/>
  <c r="E79" i="9"/>
  <c r="E78" i="9"/>
  <c r="E77" i="9" s="1"/>
  <c r="H1114" i="2" s="1"/>
  <c r="F77" i="9"/>
  <c r="D77" i="9"/>
  <c r="C77" i="9"/>
  <c r="H1028" i="2" s="1"/>
  <c r="E76" i="9"/>
  <c r="E75" i="9"/>
  <c r="E74" i="9"/>
  <c r="E73" i="9" s="1"/>
  <c r="H1110" i="2" s="1"/>
  <c r="F73" i="9"/>
  <c r="D73" i="9"/>
  <c r="C73" i="9"/>
  <c r="E70" i="9"/>
  <c r="H1109" i="2" s="1"/>
  <c r="D68" i="9"/>
  <c r="C68" i="9"/>
  <c r="E68" i="9" s="1"/>
  <c r="E67" i="9"/>
  <c r="E66" i="9"/>
  <c r="E65" i="9"/>
  <c r="E64" i="9"/>
  <c r="H1104" i="2" s="1"/>
  <c r="E63" i="9"/>
  <c r="E62" i="9"/>
  <c r="E61" i="9"/>
  <c r="E60" i="9"/>
  <c r="E59" i="9"/>
  <c r="F58" i="9"/>
  <c r="E58" i="9"/>
  <c r="E57" i="9"/>
  <c r="H1097" i="2" s="1"/>
  <c r="E56" i="9"/>
  <c r="E55" i="9"/>
  <c r="F54" i="9"/>
  <c r="F68" i="9" s="1"/>
  <c r="E54" i="9"/>
  <c r="D54" i="9"/>
  <c r="C54" i="9"/>
  <c r="D45" i="9"/>
  <c r="C45" i="9"/>
  <c r="C46" i="9" s="1"/>
  <c r="E44" i="9"/>
  <c r="E43" i="9"/>
  <c r="E42" i="9"/>
  <c r="E41" i="9"/>
  <c r="H1002" i="2" s="1"/>
  <c r="D40" i="9"/>
  <c r="C40" i="9"/>
  <c r="E39" i="9"/>
  <c r="E38" i="9"/>
  <c r="E37" i="9"/>
  <c r="E36" i="9"/>
  <c r="E35" i="9"/>
  <c r="H996" i="2" s="1"/>
  <c r="E34" i="9"/>
  <c r="E33" i="9"/>
  <c r="E32" i="9"/>
  <c r="E31" i="9"/>
  <c r="E30" i="9"/>
  <c r="E29" i="9"/>
  <c r="E28" i="9"/>
  <c r="E27" i="9"/>
  <c r="H988" i="2" s="1"/>
  <c r="D26" i="9"/>
  <c r="C26" i="9"/>
  <c r="E23" i="9"/>
  <c r="H986" i="2" s="1"/>
  <c r="E22" i="9"/>
  <c r="C21" i="9"/>
  <c r="H921" i="2" s="1"/>
  <c r="E20" i="9"/>
  <c r="E19" i="9"/>
  <c r="D18" i="9"/>
  <c r="E18" i="9" s="1"/>
  <c r="H982" i="2" s="1"/>
  <c r="C18" i="9"/>
  <c r="E17" i="9"/>
  <c r="E16" i="9"/>
  <c r="E15" i="9"/>
  <c r="H979" i="2" s="1"/>
  <c r="E14" i="9"/>
  <c r="E13" i="9" s="1"/>
  <c r="D13" i="9"/>
  <c r="C13" i="9"/>
  <c r="E11" i="9"/>
  <c r="H1134" i="2"/>
  <c r="H1043" i="2"/>
  <c r="H1055" i="2"/>
  <c r="H1065" i="2"/>
  <c r="H1004" i="2"/>
  <c r="H992" i="2"/>
  <c r="AA3" i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H1191" i="2"/>
  <c r="H1187" i="2"/>
  <c r="H1183" i="2"/>
  <c r="H1194" i="2"/>
  <c r="H1132" i="2"/>
  <c r="H1131" i="2"/>
  <c r="H1086" i="2"/>
  <c r="H1128" i="2"/>
  <c r="H1127" i="2"/>
  <c r="H1126" i="2"/>
  <c r="H1125" i="2"/>
  <c r="H1123" i="2"/>
  <c r="H1122" i="2"/>
  <c r="H1120" i="2"/>
  <c r="H1162" i="2"/>
  <c r="H1076" i="2"/>
  <c r="H1118" i="2"/>
  <c r="H1117" i="2"/>
  <c r="H1116" i="2"/>
  <c r="H1115" i="2"/>
  <c r="H1157" i="2"/>
  <c r="H1071" i="2"/>
  <c r="H1113" i="2"/>
  <c r="H1112" i="2"/>
  <c r="H1111" i="2"/>
  <c r="H1153" i="2"/>
  <c r="H1067" i="2"/>
  <c r="H1024" i="2"/>
  <c r="H1107" i="2"/>
  <c r="H1106" i="2"/>
  <c r="H1105" i="2"/>
  <c r="H1103" i="2"/>
  <c r="H1102" i="2"/>
  <c r="H1101" i="2"/>
  <c r="H1100" i="2"/>
  <c r="H1099" i="2"/>
  <c r="H1141" i="2"/>
  <c r="H1012" i="2"/>
  <c r="H1096" i="2"/>
  <c r="H1095" i="2"/>
  <c r="H1005" i="2"/>
  <c r="H1003" i="2"/>
  <c r="H969" i="2"/>
  <c r="H937" i="2"/>
  <c r="H1000" i="2"/>
  <c r="H999" i="2"/>
  <c r="H997" i="2"/>
  <c r="H964" i="2"/>
  <c r="H932" i="2"/>
  <c r="H995" i="2"/>
  <c r="H994" i="2"/>
  <c r="H993" i="2"/>
  <c r="H991" i="2"/>
  <c r="H990" i="2"/>
  <c r="H989" i="2"/>
  <c r="H955" i="2"/>
  <c r="H923" i="2"/>
  <c r="H984" i="2"/>
  <c r="H983" i="2"/>
  <c r="H981" i="2"/>
  <c r="H980" i="2"/>
  <c r="H978" i="2"/>
  <c r="H913" i="2"/>
  <c r="H976" i="2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H350" i="2"/>
  <c r="G13" i="7"/>
  <c r="H306" i="2" s="1"/>
  <c r="F13" i="7"/>
  <c r="H284" i="2" s="1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G31" i="5" s="1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H1192" i="2"/>
  <c r="H658" i="2"/>
  <c r="H560" i="2"/>
  <c r="J20" i="8"/>
  <c r="R20" i="8" s="1"/>
  <c r="H890" i="2" s="1"/>
  <c r="H654" i="2"/>
  <c r="H1172" i="2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1121" i="2"/>
  <c r="H1133" i="2"/>
  <c r="R36" i="8"/>
  <c r="H903" i="2" s="1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64" i="2"/>
  <c r="H918" i="2"/>
  <c r="H1130" i="2"/>
  <c r="G17" i="7"/>
  <c r="H310" i="2" s="1"/>
  <c r="C1321" i="2"/>
  <c r="C1134" i="2"/>
  <c r="C1001" i="2"/>
  <c r="C861" i="2"/>
  <c r="C715" i="2"/>
  <c r="C442" i="2"/>
  <c r="C208" i="2"/>
  <c r="C686" i="2"/>
  <c r="C625" i="2"/>
  <c r="C587" i="2"/>
  <c r="C556" i="2"/>
  <c r="C528" i="2"/>
  <c r="C500" i="2"/>
  <c r="C474" i="2"/>
  <c r="C444" i="2"/>
  <c r="C418" i="2"/>
  <c r="C391" i="2"/>
  <c r="C358" i="2"/>
  <c r="C325" i="2"/>
  <c r="C290" i="2"/>
  <c r="C259" i="2"/>
  <c r="C228" i="2"/>
  <c r="C197" i="2"/>
  <c r="F17" i="7"/>
  <c r="C17" i="7"/>
  <c r="H222" i="2" s="1"/>
  <c r="H862" i="2"/>
  <c r="H772" i="2"/>
  <c r="H48" i="2"/>
  <c r="E12" i="14"/>
  <c r="D12" i="14" s="1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F99" i="9" l="1"/>
  <c r="H977" i="2"/>
  <c r="E21" i="9"/>
  <c r="E98" i="9"/>
  <c r="E99" i="9" s="1"/>
  <c r="H1038" i="2"/>
  <c r="E26" i="9"/>
  <c r="E45" i="9" s="1"/>
  <c r="E46" i="9" s="1"/>
  <c r="E40" i="9"/>
  <c r="H1001" i="2" s="1"/>
  <c r="H1193" i="2"/>
  <c r="D21" i="9"/>
  <c r="H950" i="2"/>
  <c r="L14" i="7"/>
  <c r="H417" i="2" s="1"/>
  <c r="H170" i="2"/>
  <c r="G36" i="5"/>
  <c r="H174" i="2" s="1"/>
  <c r="G56" i="4"/>
  <c r="H107" i="2" s="1"/>
  <c r="I17" i="7"/>
  <c r="L18" i="7"/>
  <c r="H421" i="2" s="1"/>
  <c r="H82" i="2"/>
  <c r="D17" i="7"/>
  <c r="C94" i="4"/>
  <c r="H71" i="2" s="1"/>
  <c r="C86" i="2"/>
  <c r="C140" i="2"/>
  <c r="C59" i="2"/>
  <c r="C4" i="2"/>
  <c r="C1277" i="2"/>
  <c r="C1224" i="2"/>
  <c r="C1170" i="2"/>
  <c r="C1131" i="2"/>
  <c r="C1094" i="2"/>
  <c r="C1065" i="2"/>
  <c r="C1027" i="2"/>
  <c r="C993" i="2"/>
  <c r="C962" i="2"/>
  <c r="C926" i="2"/>
  <c r="C890" i="2"/>
  <c r="C860" i="2"/>
  <c r="C821" i="2"/>
  <c r="C788" i="2"/>
  <c r="C757" i="2"/>
  <c r="C709" i="2"/>
  <c r="C638" i="2"/>
  <c r="C574" i="2"/>
  <c r="C501" i="2"/>
  <c r="C423" i="2"/>
  <c r="C368" i="2"/>
  <c r="C309" i="2"/>
  <c r="C256" i="2"/>
  <c r="C206" i="2"/>
  <c r="C719" i="2"/>
  <c r="C678" i="2"/>
  <c r="C644" i="2"/>
  <c r="C624" i="2"/>
  <c r="C603" i="2"/>
  <c r="C584" i="2"/>
  <c r="C568" i="2"/>
  <c r="C554" i="2"/>
  <c r="C539" i="2"/>
  <c r="C527" i="2"/>
  <c r="C513" i="2"/>
  <c r="C498" i="2"/>
  <c r="C486" i="2"/>
  <c r="C472" i="2"/>
  <c r="C457" i="2"/>
  <c r="C443" i="2"/>
  <c r="C430" i="2"/>
  <c r="C416" i="2"/>
  <c r="C402" i="2"/>
  <c r="C388" i="2"/>
  <c r="C373" i="2"/>
  <c r="C356" i="2"/>
  <c r="C338" i="2"/>
  <c r="C323" i="2"/>
  <c r="C306" i="2"/>
  <c r="C288" i="2"/>
  <c r="C273" i="2"/>
  <c r="C257" i="2"/>
  <c r="C241" i="2"/>
  <c r="C226" i="2"/>
  <c r="C210" i="2"/>
  <c r="C196" i="2"/>
  <c r="A6" i="7"/>
  <c r="C82" i="2"/>
  <c r="C141" i="2"/>
  <c r="C48" i="2"/>
  <c r="C1332" i="2"/>
  <c r="C1276" i="2"/>
  <c r="C1213" i="2"/>
  <c r="C1163" i="2"/>
  <c r="C1129" i="2"/>
  <c r="C1091" i="2"/>
  <c r="C1057" i="2"/>
  <c r="C1026" i="2"/>
  <c r="C990" i="2"/>
  <c r="C955" i="2"/>
  <c r="C925" i="2"/>
  <c r="C885" i="2"/>
  <c r="C850" i="2"/>
  <c r="A6" i="5"/>
  <c r="C786" i="2"/>
  <c r="C750" i="2"/>
  <c r="C707" i="2"/>
  <c r="C632" i="2"/>
  <c r="C555" i="2"/>
  <c r="C496" i="2"/>
  <c r="C417" i="2"/>
  <c r="C355" i="2"/>
  <c r="C307" i="2"/>
  <c r="C252" i="2"/>
  <c r="C195" i="2"/>
  <c r="C717" i="2"/>
  <c r="C672" i="2"/>
  <c r="C642" i="2"/>
  <c r="C620" i="2"/>
  <c r="C602" i="2"/>
  <c r="C583" i="2"/>
  <c r="C567" i="2"/>
  <c r="C552" i="2"/>
  <c r="C538" i="2"/>
  <c r="C525" i="2"/>
  <c r="C511" i="2"/>
  <c r="C497" i="2"/>
  <c r="C483" i="2"/>
  <c r="C471" i="2"/>
  <c r="C455" i="2"/>
  <c r="C441" i="2"/>
  <c r="C428" i="2"/>
  <c r="C415" i="2"/>
  <c r="C400" i="2"/>
  <c r="C386" i="2"/>
  <c r="C371" i="2"/>
  <c r="C354" i="2"/>
  <c r="C337" i="2"/>
  <c r="C319" i="2"/>
  <c r="C304" i="2"/>
  <c r="C286" i="2"/>
  <c r="C271" i="2"/>
  <c r="C255" i="2"/>
  <c r="C240" i="2"/>
  <c r="C224" i="2"/>
  <c r="C209" i="2"/>
  <c r="C194" i="2"/>
  <c r="C96" i="2"/>
  <c r="C161" i="2"/>
  <c r="C37" i="2"/>
  <c r="C1320" i="2"/>
  <c r="C1256" i="2"/>
  <c r="C1203" i="2"/>
  <c r="C1154" i="2"/>
  <c r="C1118" i="2"/>
  <c r="C1083" i="2"/>
  <c r="C1053" i="2"/>
  <c r="C1014" i="2"/>
  <c r="C979" i="2"/>
  <c r="C949" i="2"/>
  <c r="C913" i="2"/>
  <c r="C877" i="2"/>
  <c r="C846" i="2"/>
  <c r="C812" i="2"/>
  <c r="C774" i="2"/>
  <c r="C746" i="2"/>
  <c r="C681" i="2"/>
  <c r="C610" i="2"/>
  <c r="C547" i="2"/>
  <c r="C473" i="2"/>
  <c r="C401" i="2"/>
  <c r="C349" i="2"/>
  <c r="C289" i="2"/>
  <c r="C235" i="2"/>
  <c r="C185" i="2"/>
  <c r="C703" i="2"/>
  <c r="C663" i="2"/>
  <c r="C637" i="2"/>
  <c r="C614" i="2"/>
  <c r="C595" i="2"/>
  <c r="C578" i="2"/>
  <c r="C564" i="2"/>
  <c r="C549" i="2"/>
  <c r="C535" i="2"/>
  <c r="C521" i="2"/>
  <c r="C508" i="2"/>
  <c r="C494" i="2"/>
  <c r="C480" i="2"/>
  <c r="C467" i="2"/>
  <c r="C452" i="2"/>
  <c r="C438" i="2"/>
  <c r="C424" i="2"/>
  <c r="C411" i="2"/>
  <c r="C397" i="2"/>
  <c r="C383" i="2"/>
  <c r="C365" i="2"/>
  <c r="C350" i="2"/>
  <c r="C333" i="2"/>
  <c r="C315" i="2"/>
  <c r="C300" i="2"/>
  <c r="C283" i="2"/>
  <c r="C267" i="2"/>
  <c r="C251" i="2"/>
  <c r="C236" i="2"/>
  <c r="C221" i="2"/>
  <c r="C205" i="2"/>
  <c r="C190" i="2"/>
  <c r="C104" i="2"/>
  <c r="C163" i="2"/>
  <c r="C27" i="2"/>
  <c r="C1310" i="2"/>
  <c r="C1255" i="2"/>
  <c r="C1191" i="2"/>
  <c r="C1147" i="2"/>
  <c r="C1117" i="2"/>
  <c r="C1078" i="2"/>
  <c r="C1043" i="2"/>
  <c r="C1013" i="2"/>
  <c r="C977" i="2"/>
  <c r="C942" i="2"/>
  <c r="C910" i="2"/>
  <c r="C874" i="2"/>
  <c r="C837" i="2"/>
  <c r="C810" i="2"/>
  <c r="C771" i="2"/>
  <c r="C740" i="2"/>
  <c r="C679" i="2"/>
  <c r="C604" i="2"/>
  <c r="C534" i="2"/>
  <c r="C470" i="2"/>
  <c r="C389" i="2"/>
  <c r="C334" i="2"/>
  <c r="C287" i="2"/>
  <c r="C231" i="2"/>
  <c r="C739" i="2"/>
  <c r="C702" i="2"/>
  <c r="C660" i="2"/>
  <c r="C633" i="2"/>
  <c r="C611" i="2"/>
  <c r="C594" i="2"/>
  <c r="C575" i="2"/>
  <c r="C562" i="2"/>
  <c r="C548" i="2"/>
  <c r="C533" i="2"/>
  <c r="C519" i="2"/>
  <c r="C506" i="2"/>
  <c r="C492" i="2"/>
  <c r="C478" i="2"/>
  <c r="C464" i="2"/>
  <c r="C451" i="2"/>
  <c r="C436" i="2"/>
  <c r="C422" i="2"/>
  <c r="C410" i="2"/>
  <c r="C396" i="2"/>
  <c r="C381" i="2"/>
  <c r="C363" i="2"/>
  <c r="C348" i="2"/>
  <c r="C331" i="2"/>
  <c r="C313" i="2"/>
  <c r="C296" i="2"/>
  <c r="C281" i="2"/>
  <c r="C265" i="2"/>
  <c r="C249" i="2"/>
  <c r="C234" i="2"/>
  <c r="C219" i="2"/>
  <c r="C203" i="2"/>
  <c r="C188" i="2"/>
  <c r="C172" i="2"/>
  <c r="C25" i="2"/>
  <c r="C1300" i="2"/>
  <c r="C1245" i="2"/>
  <c r="C1142" i="2"/>
  <c r="C1107" i="2"/>
  <c r="C1077" i="2"/>
  <c r="C1041" i="2"/>
  <c r="C1006" i="2"/>
  <c r="C975" i="2"/>
  <c r="C939" i="2"/>
  <c r="C901" i="2"/>
  <c r="C872" i="2"/>
  <c r="C834" i="2"/>
  <c r="C802" i="2"/>
  <c r="C770" i="2"/>
  <c r="C737" i="2"/>
  <c r="C665" i="2"/>
  <c r="C601" i="2"/>
  <c r="C523" i="2"/>
  <c r="C450" i="2"/>
  <c r="C387" i="2"/>
  <c r="C330" i="2"/>
  <c r="C276" i="2"/>
  <c r="C229" i="2"/>
  <c r="C118" i="2"/>
  <c r="C119" i="2"/>
  <c r="C69" i="2"/>
  <c r="C16" i="2"/>
  <c r="C1298" i="2"/>
  <c r="C1235" i="2"/>
  <c r="C1180" i="2"/>
  <c r="C1141" i="2"/>
  <c r="C1105" i="2"/>
  <c r="C1070" i="2"/>
  <c r="C1039" i="2"/>
  <c r="C1003" i="2"/>
  <c r="C966" i="2"/>
  <c r="C937" i="2"/>
  <c r="C898" i="2"/>
  <c r="C864" i="2"/>
  <c r="C833" i="2"/>
  <c r="C799" i="2"/>
  <c r="C763" i="2"/>
  <c r="C734" i="2"/>
  <c r="C654" i="2"/>
  <c r="C582" i="2"/>
  <c r="C520" i="2"/>
  <c r="C445" i="2"/>
  <c r="C376" i="2"/>
  <c r="C328" i="2"/>
  <c r="C272" i="2"/>
  <c r="C213" i="2"/>
  <c r="C261" i="2"/>
  <c r="C419" i="2"/>
  <c r="C557" i="2"/>
  <c r="C1019" i="2"/>
  <c r="C201" i="2"/>
  <c r="C232" i="2"/>
  <c r="C263" i="2"/>
  <c r="C294" i="2"/>
  <c r="C329" i="2"/>
  <c r="C361" i="2"/>
  <c r="C394" i="2"/>
  <c r="C421" i="2"/>
  <c r="C449" i="2"/>
  <c r="C477" i="2"/>
  <c r="C505" i="2"/>
  <c r="C532" i="2"/>
  <c r="C559" i="2"/>
  <c r="C592" i="2"/>
  <c r="C630" i="2"/>
  <c r="C691" i="2"/>
  <c r="C269" i="2"/>
  <c r="C507" i="2"/>
  <c r="C758" i="2"/>
  <c r="C897" i="2"/>
  <c r="C1030" i="2"/>
  <c r="C1171" i="2"/>
  <c r="C47" i="2"/>
  <c r="C292" i="2"/>
  <c r="C393" i="2"/>
  <c r="C475" i="2"/>
  <c r="C688" i="2"/>
  <c r="C748" i="2"/>
  <c r="C5" i="2"/>
  <c r="C207" i="2"/>
  <c r="C238" i="2"/>
  <c r="C268" i="2"/>
  <c r="C302" i="2"/>
  <c r="C335" i="2"/>
  <c r="C369" i="2"/>
  <c r="C399" i="2"/>
  <c r="C425" i="2"/>
  <c r="C454" i="2"/>
  <c r="C481" i="2"/>
  <c r="C509" i="2"/>
  <c r="C536" i="2"/>
  <c r="C565" i="2"/>
  <c r="C597" i="2"/>
  <c r="C639" i="2"/>
  <c r="C706" i="2"/>
  <c r="C297" i="2"/>
  <c r="C550" i="2"/>
  <c r="C784" i="2"/>
  <c r="C915" i="2"/>
  <c r="C1054" i="2"/>
  <c r="C1190" i="2"/>
  <c r="C68" i="2"/>
  <c r="C199" i="2"/>
  <c r="C327" i="2"/>
  <c r="C447" i="2"/>
  <c r="C530" i="2"/>
  <c r="C250" i="2"/>
  <c r="C884" i="2"/>
  <c r="C182" i="2"/>
  <c r="C212" i="2"/>
  <c r="C243" i="2"/>
  <c r="C275" i="2"/>
  <c r="C308" i="2"/>
  <c r="C340" i="2"/>
  <c r="C375" i="2"/>
  <c r="C404" i="2"/>
  <c r="C431" i="2"/>
  <c r="C458" i="2"/>
  <c r="C487" i="2"/>
  <c r="C514" i="2"/>
  <c r="C542" i="2"/>
  <c r="C570" i="2"/>
  <c r="C606" i="2"/>
  <c r="C647" i="2"/>
  <c r="C722" i="2"/>
  <c r="C314" i="2"/>
  <c r="C577" i="2"/>
  <c r="C798" i="2"/>
  <c r="C929" i="2"/>
  <c r="C1067" i="2"/>
  <c r="C1212" i="2"/>
  <c r="C151" i="2"/>
  <c r="C230" i="2"/>
  <c r="C359" i="2"/>
  <c r="C502" i="2"/>
  <c r="C479" i="2"/>
  <c r="C1155" i="2"/>
  <c r="C184" i="2"/>
  <c r="C214" i="2"/>
  <c r="C245" i="2"/>
  <c r="C277" i="2"/>
  <c r="C310" i="2"/>
  <c r="C342" i="2"/>
  <c r="C377" i="2"/>
  <c r="C405" i="2"/>
  <c r="C433" i="2"/>
  <c r="C461" i="2"/>
  <c r="C489" i="2"/>
  <c r="C516" i="2"/>
  <c r="C544" i="2"/>
  <c r="C571" i="2"/>
  <c r="C608" i="2"/>
  <c r="C650" i="2"/>
  <c r="C731" i="2"/>
  <c r="C351" i="2"/>
  <c r="C626" i="2"/>
  <c r="C815" i="2"/>
  <c r="C950" i="2"/>
  <c r="C1090" i="2"/>
  <c r="C1233" i="2"/>
  <c r="C129" i="2"/>
  <c r="C589" i="2"/>
  <c r="C186" i="2"/>
  <c r="C216" i="2"/>
  <c r="C247" i="2"/>
  <c r="C279" i="2"/>
  <c r="C311" i="2"/>
  <c r="C346" i="2"/>
  <c r="C379" i="2"/>
  <c r="C407" i="2"/>
  <c r="C434" i="2"/>
  <c r="C462" i="2"/>
  <c r="C491" i="2"/>
  <c r="C517" i="2"/>
  <c r="C546" i="2"/>
  <c r="C573" i="2"/>
  <c r="C609" i="2"/>
  <c r="C656" i="2"/>
  <c r="C735" i="2"/>
  <c r="C372" i="2"/>
  <c r="C651" i="2"/>
  <c r="C826" i="2"/>
  <c r="C963" i="2"/>
  <c r="C1103" i="2"/>
  <c r="C1267" i="2"/>
  <c r="C94" i="2"/>
  <c r="C628" i="2"/>
  <c r="C192" i="2"/>
  <c r="C223" i="2"/>
  <c r="C253" i="2"/>
  <c r="C285" i="2"/>
  <c r="C317" i="2"/>
  <c r="C352" i="2"/>
  <c r="C385" i="2"/>
  <c r="C413" i="2"/>
  <c r="C439" i="2"/>
  <c r="C469" i="2"/>
  <c r="C495" i="2"/>
  <c r="C524" i="2"/>
  <c r="C551" i="2"/>
  <c r="C581" i="2"/>
  <c r="C616" i="2"/>
  <c r="C671" i="2"/>
  <c r="C187" i="2"/>
  <c r="C414" i="2"/>
  <c r="C687" i="2"/>
  <c r="C848" i="2"/>
  <c r="C989" i="2"/>
  <c r="C1121" i="2"/>
  <c r="C1288" i="2"/>
  <c r="H974" i="2"/>
  <c r="H987" i="2"/>
  <c r="H985" i="2"/>
  <c r="H998" i="2"/>
  <c r="H1008" i="2"/>
  <c r="D44" i="6"/>
  <c r="D46" i="6" s="1"/>
  <c r="C31" i="5"/>
  <c r="G33" i="5" s="1"/>
  <c r="H171" i="2" s="1"/>
  <c r="G79" i="4"/>
  <c r="H120" i="2"/>
  <c r="H110" i="2"/>
  <c r="J17" i="7"/>
  <c r="H376" i="2" s="1"/>
  <c r="L13" i="7"/>
  <c r="H416" i="2" s="1"/>
  <c r="G34" i="4"/>
  <c r="H93" i="2" s="1"/>
  <c r="H37" i="4"/>
  <c r="H95" i="4" s="1"/>
  <c r="H218" i="2"/>
  <c r="H69" i="2"/>
  <c r="C622" i="2"/>
  <c r="C634" i="2"/>
  <c r="C649" i="2"/>
  <c r="C664" i="2"/>
  <c r="C680" i="2"/>
  <c r="C694" i="2"/>
  <c r="C708" i="2"/>
  <c r="C724" i="2"/>
  <c r="C781" i="2"/>
  <c r="C198" i="2"/>
  <c r="C218" i="2"/>
  <c r="C237" i="2"/>
  <c r="C258" i="2"/>
  <c r="C278" i="2"/>
  <c r="C299" i="2"/>
  <c r="C318" i="2"/>
  <c r="C336" i="2"/>
  <c r="C357" i="2"/>
  <c r="C378" i="2"/>
  <c r="C403" i="2"/>
  <c r="C429" i="2"/>
  <c r="C453" i="2"/>
  <c r="C482" i="2"/>
  <c r="C510" i="2"/>
  <c r="C537" i="2"/>
  <c r="C561" i="2"/>
  <c r="C585" i="2"/>
  <c r="C613" i="2"/>
  <c r="C640" i="2"/>
  <c r="C668" i="2"/>
  <c r="C692" i="2"/>
  <c r="C718" i="2"/>
  <c r="C741" i="2"/>
  <c r="C751" i="2"/>
  <c r="C765" i="2"/>
  <c r="C777" i="2"/>
  <c r="C790" i="2"/>
  <c r="C803" i="2"/>
  <c r="C816" i="2"/>
  <c r="C828" i="2"/>
  <c r="C840" i="2"/>
  <c r="C852" i="2"/>
  <c r="C865" i="2"/>
  <c r="C878" i="2"/>
  <c r="C892" i="2"/>
  <c r="C904" i="2"/>
  <c r="C917" i="2"/>
  <c r="C930" i="2"/>
  <c r="C943" i="2"/>
  <c r="C957" i="2"/>
  <c r="C969" i="2"/>
  <c r="C981" i="2"/>
  <c r="C994" i="2"/>
  <c r="C1007" i="2"/>
  <c r="C1021" i="2"/>
  <c r="C1033" i="2"/>
  <c r="C1045" i="2"/>
  <c r="C1058" i="2"/>
  <c r="C1071" i="2"/>
  <c r="C1085" i="2"/>
  <c r="C1097" i="2"/>
  <c r="C1109" i="2"/>
  <c r="C1122" i="2"/>
  <c r="C1135" i="2"/>
  <c r="C1149" i="2"/>
  <c r="C1165" i="2"/>
  <c r="C1183" i="2"/>
  <c r="C1205" i="2"/>
  <c r="C1227" i="2"/>
  <c r="C1248" i="2"/>
  <c r="C1269" i="2"/>
  <c r="C1291" i="2"/>
  <c r="C1313" i="2"/>
  <c r="C1334" i="2"/>
  <c r="C19" i="2"/>
  <c r="C40" i="2"/>
  <c r="C61" i="2"/>
  <c r="C169" i="2"/>
  <c r="C148" i="2"/>
  <c r="C127" i="2"/>
  <c r="C103" i="2"/>
  <c r="C80" i="2"/>
  <c r="C666" i="2"/>
  <c r="C682" i="2"/>
  <c r="C697" i="2"/>
  <c r="C710" i="2"/>
  <c r="C725" i="2"/>
  <c r="A6" i="6"/>
  <c r="C200" i="2"/>
  <c r="C222" i="2"/>
  <c r="C239" i="2"/>
  <c r="C260" i="2"/>
  <c r="C280" i="2"/>
  <c r="C301" i="2"/>
  <c r="C322" i="2"/>
  <c r="C339" i="2"/>
  <c r="C360" i="2"/>
  <c r="C380" i="2"/>
  <c r="C406" i="2"/>
  <c r="C435" i="2"/>
  <c r="C456" i="2"/>
  <c r="C485" i="2"/>
  <c r="C512" i="2"/>
  <c r="C540" i="2"/>
  <c r="C566" i="2"/>
  <c r="C588" i="2"/>
  <c r="C615" i="2"/>
  <c r="C643" i="2"/>
  <c r="C670" i="2"/>
  <c r="C698" i="2"/>
  <c r="C720" i="2"/>
  <c r="C742" i="2"/>
  <c r="C753" i="2"/>
  <c r="C766" i="2"/>
  <c r="C779" i="2"/>
  <c r="C791" i="2"/>
  <c r="C804" i="2"/>
  <c r="C818" i="2"/>
  <c r="C829" i="2"/>
  <c r="C842" i="2"/>
  <c r="C853" i="2"/>
  <c r="C866" i="2"/>
  <c r="C880" i="2"/>
  <c r="C893" i="2"/>
  <c r="C906" i="2"/>
  <c r="C918" i="2"/>
  <c r="C931" i="2"/>
  <c r="C945" i="2"/>
  <c r="C958" i="2"/>
  <c r="C971" i="2"/>
  <c r="C982" i="2"/>
  <c r="C995" i="2"/>
  <c r="C1009" i="2"/>
  <c r="C1022" i="2"/>
  <c r="C1035" i="2"/>
  <c r="C1046" i="2"/>
  <c r="C1059" i="2"/>
  <c r="C1073" i="2"/>
  <c r="C1086" i="2"/>
  <c r="C1099" i="2"/>
  <c r="C1110" i="2"/>
  <c r="C1123" i="2"/>
  <c r="C1137" i="2"/>
  <c r="C1150" i="2"/>
  <c r="C1166" i="2"/>
  <c r="C1184" i="2"/>
  <c r="C1207" i="2"/>
  <c r="C1228" i="2"/>
  <c r="C1249" i="2"/>
  <c r="C1271" i="2"/>
  <c r="C1292" i="2"/>
  <c r="C1314" i="2"/>
  <c r="A5" i="8"/>
  <c r="C20" i="2"/>
  <c r="C41" i="2"/>
  <c r="C63" i="2"/>
  <c r="C168" i="2"/>
  <c r="C147" i="2"/>
  <c r="C124" i="2"/>
  <c r="C102" i="2"/>
  <c r="C78" i="2"/>
  <c r="C652" i="2"/>
  <c r="C667" i="2"/>
  <c r="C683" i="2"/>
  <c r="C699" i="2"/>
  <c r="C713" i="2"/>
  <c r="C727" i="2"/>
  <c r="C181" i="2"/>
  <c r="C202" i="2"/>
  <c r="C225" i="2"/>
  <c r="C244" i="2"/>
  <c r="C262" i="2"/>
  <c r="C282" i="2"/>
  <c r="C303" i="2"/>
  <c r="C324" i="2"/>
  <c r="C343" i="2"/>
  <c r="C362" i="2"/>
  <c r="C382" i="2"/>
  <c r="C409" i="2"/>
  <c r="C437" i="2"/>
  <c r="C463" i="2"/>
  <c r="C488" i="2"/>
  <c r="C515" i="2"/>
  <c r="C543" i="2"/>
  <c r="C569" i="2"/>
  <c r="C593" i="2"/>
  <c r="C618" i="2"/>
  <c r="C645" i="2"/>
  <c r="C673" i="2"/>
  <c r="C701" i="2"/>
  <c r="C726" i="2"/>
  <c r="C743" i="2"/>
  <c r="C754" i="2"/>
  <c r="C767" i="2"/>
  <c r="C782" i="2"/>
  <c r="C794" i="2"/>
  <c r="C806" i="2"/>
  <c r="C819" i="2"/>
  <c r="C830" i="2"/>
  <c r="C844" i="2"/>
  <c r="C856" i="2"/>
  <c r="C868" i="2"/>
  <c r="C881" i="2"/>
  <c r="C894" i="2"/>
  <c r="C908" i="2"/>
  <c r="C921" i="2"/>
  <c r="C933" i="2"/>
  <c r="C946" i="2"/>
  <c r="C959" i="2"/>
  <c r="C973" i="2"/>
  <c r="C985" i="2"/>
  <c r="C997" i="2"/>
  <c r="C1010" i="2"/>
  <c r="C1023" i="2"/>
  <c r="C1037" i="2"/>
  <c r="C1049" i="2"/>
  <c r="C1061" i="2"/>
  <c r="C1074" i="2"/>
  <c r="C1087" i="2"/>
  <c r="C1101" i="2"/>
  <c r="C1113" i="2"/>
  <c r="C1125" i="2"/>
  <c r="C1138" i="2"/>
  <c r="C1151" i="2"/>
  <c r="C1167" i="2"/>
  <c r="C1186" i="2"/>
  <c r="C1208" i="2"/>
  <c r="C1229" i="2"/>
  <c r="C1251" i="2"/>
  <c r="C1272" i="2"/>
  <c r="C1293" i="2"/>
  <c r="C1316" i="2"/>
  <c r="C21" i="2"/>
  <c r="C43" i="2"/>
  <c r="C64" i="2"/>
  <c r="C167" i="2"/>
  <c r="C145" i="2"/>
  <c r="C123" i="2"/>
  <c r="C99" i="2"/>
  <c r="C76" i="2"/>
  <c r="C586" i="2"/>
  <c r="C600" i="2"/>
  <c r="C612" i="2"/>
  <c r="C627" i="2"/>
  <c r="C641" i="2"/>
  <c r="C653" i="2"/>
  <c r="C669" i="2"/>
  <c r="C685" i="2"/>
  <c r="C700" i="2"/>
  <c r="C716" i="2"/>
  <c r="C728" i="2"/>
  <c r="C183" i="2"/>
  <c r="C204" i="2"/>
  <c r="C227" i="2"/>
  <c r="C248" i="2"/>
  <c r="C264" i="2"/>
  <c r="C284" i="2"/>
  <c r="C305" i="2"/>
  <c r="C326" i="2"/>
  <c r="C347" i="2"/>
  <c r="C364" i="2"/>
  <c r="C384" i="2"/>
  <c r="C412" i="2"/>
  <c r="C440" i="2"/>
  <c r="C468" i="2"/>
  <c r="C490" i="2"/>
  <c r="C518" i="2"/>
  <c r="C545" i="2"/>
  <c r="C572" i="2"/>
  <c r="C599" i="2"/>
  <c r="C621" i="2"/>
  <c r="C648" i="2"/>
  <c r="C676" i="2"/>
  <c r="C704" i="2"/>
  <c r="C732" i="2"/>
  <c r="C744" i="2"/>
  <c r="C755" i="2"/>
  <c r="C769" i="2"/>
  <c r="C783" i="2"/>
  <c r="C796" i="2"/>
  <c r="C807" i="2"/>
  <c r="C820" i="2"/>
  <c r="C832" i="2"/>
  <c r="C845" i="2"/>
  <c r="C858" i="2"/>
  <c r="C869" i="2"/>
  <c r="C882" i="2"/>
  <c r="C896" i="2"/>
  <c r="C909" i="2"/>
  <c r="C923" i="2"/>
  <c r="C934" i="2"/>
  <c r="C947" i="2"/>
  <c r="C961" i="2"/>
  <c r="C974" i="2"/>
  <c r="C987" i="2"/>
  <c r="C998" i="2"/>
  <c r="C1011" i="2"/>
  <c r="C1025" i="2"/>
  <c r="C1038" i="2"/>
  <c r="C1051" i="2"/>
  <c r="C1062" i="2"/>
  <c r="C1075" i="2"/>
  <c r="C1089" i="2"/>
  <c r="C1102" i="2"/>
  <c r="C1115" i="2"/>
  <c r="C1126" i="2"/>
  <c r="C1139" i="2"/>
  <c r="C1153" i="2"/>
  <c r="C1169" i="2"/>
  <c r="C1188" i="2"/>
  <c r="C1211" i="2"/>
  <c r="C1232" i="2"/>
  <c r="C1253" i="2"/>
  <c r="C1275" i="2"/>
  <c r="C1297" i="2"/>
  <c r="C1318" i="2"/>
  <c r="C3" i="2"/>
  <c r="C24" i="2"/>
  <c r="C45" i="2"/>
  <c r="C67" i="2"/>
  <c r="C164" i="2"/>
  <c r="C143" i="2"/>
  <c r="C120" i="2"/>
  <c r="C98" i="2"/>
  <c r="C75" i="2"/>
  <c r="A3" i="14"/>
  <c r="C576" i="2"/>
  <c r="C591" i="2"/>
  <c r="C605" i="2"/>
  <c r="C619" i="2"/>
  <c r="C631" i="2"/>
  <c r="C646" i="2"/>
  <c r="C661" i="2"/>
  <c r="C675" i="2"/>
  <c r="C689" i="2"/>
  <c r="C705" i="2"/>
  <c r="C721" i="2"/>
  <c r="C736" i="2"/>
  <c r="C191" i="2"/>
  <c r="C211" i="2"/>
  <c r="C233" i="2"/>
  <c r="C254" i="2"/>
  <c r="C274" i="2"/>
  <c r="C293" i="2"/>
  <c r="C312" i="2"/>
  <c r="C332" i="2"/>
  <c r="C353" i="2"/>
  <c r="C374" i="2"/>
  <c r="C395" i="2"/>
  <c r="C420" i="2"/>
  <c r="C448" i="2"/>
  <c r="C476" i="2"/>
  <c r="C504" i="2"/>
  <c r="C529" i="2"/>
  <c r="C553" i="2"/>
  <c r="C579" i="2"/>
  <c r="C607" i="2"/>
  <c r="C635" i="2"/>
  <c r="C659" i="2"/>
  <c r="C684" i="2"/>
  <c r="C712" i="2"/>
  <c r="C738" i="2"/>
  <c r="C749" i="2"/>
  <c r="C761" i="2"/>
  <c r="C773" i="2"/>
  <c r="C787" i="2"/>
  <c r="C800" i="2"/>
  <c r="C814" i="2"/>
  <c r="C824" i="2"/>
  <c r="C836" i="2"/>
  <c r="C849" i="2"/>
  <c r="C862" i="2"/>
  <c r="C876" i="2"/>
  <c r="C888" i="2"/>
  <c r="C900" i="2"/>
  <c r="C914" i="2"/>
  <c r="C927" i="2"/>
  <c r="C941" i="2"/>
  <c r="C953" i="2"/>
  <c r="C965" i="2"/>
  <c r="C978" i="2"/>
  <c r="C991" i="2"/>
  <c r="C1005" i="2"/>
  <c r="C1017" i="2"/>
  <c r="C1029" i="2"/>
  <c r="C1042" i="2"/>
  <c r="C1055" i="2"/>
  <c r="C1069" i="2"/>
  <c r="C1081" i="2"/>
  <c r="C1093" i="2"/>
  <c r="C1106" i="2"/>
  <c r="C1119" i="2"/>
  <c r="C1133" i="2"/>
  <c r="C1145" i="2"/>
  <c r="C1157" i="2"/>
  <c r="C1173" i="2"/>
  <c r="C1194" i="2"/>
  <c r="C1216" i="2"/>
  <c r="C1237" i="2"/>
  <c r="C1259" i="2"/>
  <c r="C1280" i="2"/>
  <c r="C1302" i="2"/>
  <c r="C1324" i="2"/>
  <c r="C8" i="2"/>
  <c r="C29" i="2"/>
  <c r="C51" i="2"/>
  <c r="C72" i="2"/>
  <c r="C159" i="2"/>
  <c r="C137" i="2"/>
  <c r="C115" i="2"/>
  <c r="C8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G28" i="8"/>
  <c r="I43" i="8"/>
  <c r="H640" i="2" s="1"/>
  <c r="F27" i="1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H1098" i="2"/>
  <c r="G19" i="8"/>
  <c r="J30" i="8"/>
  <c r="H1094" i="2"/>
  <c r="H572" i="2"/>
  <c r="H31" i="5"/>
  <c r="C44" i="6"/>
  <c r="H761" i="2"/>
  <c r="Q12" i="8"/>
  <c r="J14" i="8"/>
  <c r="H554" i="2"/>
  <c r="M41" i="8"/>
  <c r="Q40" i="8"/>
  <c r="H877" i="2" s="1"/>
  <c r="H1151" i="2"/>
  <c r="H1137" i="2"/>
  <c r="D41" i="8"/>
  <c r="N35" i="8"/>
  <c r="H1167" i="2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56" i="6"/>
  <c r="B54" i="6"/>
  <c r="D46" i="9" l="1"/>
  <c r="H975" i="2" s="1"/>
  <c r="H953" i="2"/>
  <c r="J31" i="7"/>
  <c r="J34" i="7" s="1"/>
  <c r="H393" i="2" s="1"/>
  <c r="H354" i="2"/>
  <c r="I31" i="7"/>
  <c r="D31" i="7"/>
  <c r="H244" i="2"/>
  <c r="H1007" i="2"/>
  <c r="C36" i="5"/>
  <c r="C33" i="5"/>
  <c r="H144" i="2" s="1"/>
  <c r="D5" i="12"/>
  <c r="D11" i="12"/>
  <c r="D13" i="12"/>
  <c r="H124" i="2"/>
  <c r="D12" i="12"/>
  <c r="D10" i="12"/>
  <c r="H39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H1093" i="2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H1050" i="2"/>
  <c r="H1049" i="2"/>
  <c r="H43" i="8"/>
  <c r="H610" i="2" s="1"/>
  <c r="F34" i="7"/>
  <c r="H305" i="2" s="1"/>
  <c r="H302" i="2"/>
  <c r="H1178" i="2"/>
  <c r="H1179" i="2"/>
  <c r="H852" i="2"/>
  <c r="R12" i="8"/>
  <c r="H882" i="2" s="1"/>
  <c r="L43" i="8"/>
  <c r="H730" i="2" s="1"/>
  <c r="N41" i="8"/>
  <c r="H728" i="2"/>
  <c r="O43" i="8"/>
  <c r="H820" i="2" s="1"/>
  <c r="H818" i="2"/>
  <c r="H943" i="2"/>
  <c r="H942" i="2"/>
  <c r="H1022" i="2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I34" i="7" l="1"/>
  <c r="H371" i="2" s="1"/>
  <c r="H368" i="2"/>
  <c r="H258" i="2"/>
  <c r="D34" i="7"/>
  <c r="H261" i="2" s="1"/>
  <c r="H147" i="2"/>
  <c r="C37" i="5"/>
  <c r="G37" i="5"/>
  <c r="D8" i="12"/>
  <c r="C42" i="5"/>
  <c r="D19" i="12"/>
  <c r="R28" i="8"/>
  <c r="H896" i="2" s="1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5" i="5" l="1"/>
  <c r="H156" i="2" s="1"/>
  <c r="H153" i="2"/>
  <c r="H175" i="2"/>
  <c r="G42" i="5"/>
  <c r="G44" i="5" s="1"/>
  <c r="H178" i="2" s="1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G45" i="5"/>
  <c r="H179" i="2" s="1"/>
  <c r="H176" i="2"/>
  <c r="C44" i="5"/>
  <c r="D23" i="12"/>
  <c r="D22" i="12"/>
  <c r="D24" i="1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<sst xmlns="http://schemas.openxmlformats.org/spreadsheetml/2006/main" count="4322" uniqueCount="1006">
  <si>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</si>
  <si>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</si>
  <si>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</si>
  <si>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</si>
  <si>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</si>
  <si>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</si>
  <si>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</si>
  <si>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</si>
  <si>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</si>
  <si>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</si>
  <si>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</si>
  <si>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</si>
  <si>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</si>
  <si>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</si>
  <si>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</si>
  <si>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</si>
  <si>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</si>
  <si>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</si>
  <si>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</si>
  <si>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</si>
  <si>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</si>
  <si>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</si>
  <si>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</si>
  <si>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</si>
  <si>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</si>
  <si>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</si>
  <si>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</si>
  <si>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</si>
  <si>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</si>
  <si>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</si>
  <si>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</si>
  <si>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</si>
  <si>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</si>
  <si>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</si>
  <si>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</si>
  <si>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</si>
  <si>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</si>
  <si>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</si>
  <si>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</si>
  <si>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</si>
  <si>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</si>
  <si>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</si>
  <si>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</si>
  <si>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</si>
  <si>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</si>
  <si>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</si>
  <si>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</si>
  <si>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</si>
  <si>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</si>
  <si>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</si>
  <si>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</si>
  <si>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</si>
  <si>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</si>
  <si>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</si>
  <si>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</si>
  <si>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</si>
  <si>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</si>
  <si>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</si>
  <si>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</si>
  <si>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</si>
  <si>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</si>
  <si>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</si>
  <si>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</si>
  <si>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</si>
  <si>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</si>
  <si>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</si>
  <si>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</si>
  <si>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</si>
  <si>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</si>
  <si>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</si>
  <si>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</si>
  <si>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</si>
  <si>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</si>
  <si>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</si>
  <si>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</si>
  <si>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</si>
  <si>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</si>
  <si>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</si>
  <si>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</si>
  <si>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</si>
  <si>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</si>
  <si>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</si>
  <si>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</si>
  <si>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</si>
  <si>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</si>
  <si>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</si>
  <si>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</si>
  <si>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</si>
  <si>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</si>
  <si>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</si>
  <si>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</si>
  <si>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</si>
  <si>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</si>
  <si>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</si>
  <si>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</si>
  <si>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</si>
  <si>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</si>
  <si>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</si>
  <si>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</si>
  <si>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</si>
  <si>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</si>
  <si>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</si>
  <si>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</si>
  <si>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</si>
  <si>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</si>
  <si>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</si>
  <si>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</si>
  <si>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</si>
  <si>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</si>
  <si>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</si>
  <si>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</si>
  <si>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</si>
  <si>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</si>
  <si>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</si>
  <si>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</si>
  <si>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</si>
  <si>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</si>
  <si>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</si>
  <si>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</si>
  <si>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</si>
  <si>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</si>
  <si>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</si>
  <si>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</si>
  <si>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</si>
  <si>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</si>
  <si>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</si>
  <si>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</si>
  <si>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</si>
  <si>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</si>
  <si>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</si>
  <si>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</si>
  <si>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</si>
  <si>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</si>
  <si>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</si>
  <si>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</si>
  <si>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</si>
  <si>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</si>
  <si>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</si>
  <si>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</si>
  <si>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</si>
  <si>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</si>
  <si>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</si>
  <si>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</si>
  <si>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</si>
  <si>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</si>
  <si>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</si>
  <si>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</si>
  <si>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</si>
  <si>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</si>
  <si>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</si>
  <si>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</si>
  <si>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</si>
  <si>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</si>
  <si>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</si>
  <si>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</si>
  <si>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</si>
  <si>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</si>
  <si>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</si>
  <si>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</si>
  <si>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</si>
  <si>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</si>
  <si>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</si>
  <si>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</si>
  <si>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</si>
  <si>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</si>
  <si>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</si>
  <si>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</si>
  <si>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</si>
  <si>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</si>
  <si>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</si>
  <si>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</si>
  <si>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</si>
  <si>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</si>
  <si>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</si>
  <si>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</si>
  <si>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</si>
  <si>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</si>
  <si>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</si>
  <si>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</si>
  <si>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</si>
  <si>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</si>
  <si>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</si>
  <si>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</si>
  <si>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</si>
  <si>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</si>
  <si>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</si>
  <si>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</si>
  <si>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</si>
  <si>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</si>
  <si>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</si>
  <si>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</si>
  <si>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</si>
  <si>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</si>
  <si>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</si>
  <si>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</si>
  <si>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</si>
  <si>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</si>
  <si>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</si>
  <si>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</si>
  <si>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</si>
  <si>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</si>
  <si>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</si>
  <si>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</si>
  <si>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</si>
  <si>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</si>
  <si>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</si>
  <si>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</si>
  <si>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</si>
  <si>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</si>
  <si>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</si>
  <si>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</si>
  <si>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</si>
  <si>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</si>
  <si>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</si>
  <si>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</si>
  <si>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</si>
  <si>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</si>
  <si>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</si>
  <si>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</si>
  <si>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</si>
  <si>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</si>
  <si>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</si>
  <si>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</si>
  <si>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</si>
  <si>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</si>
  <si>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</si>
  <si>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</si>
  <si>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</si>
  <si>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</si>
  <si>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</si>
  <si>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</si>
  <si>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</si>
  <si>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</si>
  <si>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</si>
  <si>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</si>
  <si>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</si>
  <si>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</si>
  <si>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</si>
  <si>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</si>
  <si>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</si>
  <si>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</si>
  <si>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</si>
  <si>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</si>
  <si>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</si>
  <si>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</si>
  <si>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</si>
  <si>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</si>
  <si>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</si>
  <si>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</si>
  <si>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</si>
  <si>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</si>
  <si>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</si>
  <si>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</si>
  <si>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</si>
  <si>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</si>
  <si>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</si>
  <si>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</si>
  <si>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</si>
  <si>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</si>
  <si>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</si>
  <si>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</si>
  <si>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</si>
  <si>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</si>
  <si>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</si>
  <si>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</si>
  <si>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</si>
  <si>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</si>
  <si>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</si>
  <si>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</si>
  <si>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</si>
  <si>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</si>
  <si>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</si>
  <si>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</si>
  <si>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</si>
  <si>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</si>
  <si>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</si>
  <si>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</si>
  <si>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</si>
  <si>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</si>
  <si>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</si>
  <si>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</si>
  <si>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</si>
  <si>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</si>
  <si>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</si>
  <si>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</si>
  <si>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</si>
  <si>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</si>
  <si>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</si>
  <si>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</si>
  <si>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</si>
  <si>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</si>
  <si>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</si>
  <si>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</si>
  <si>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</si>
  <si>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</si>
  <si>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</si>
  <si>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</si>
  <si>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</si>
  <si>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</si>
  <si>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</si>
  <si>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</si>
  <si>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</si>
  <si>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</si>
  <si>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</si>
  <si>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</si>
  <si>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</si>
  <si>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</si>
  <si>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</si>
  <si>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</si>
  <si>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</si>
  <si>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</si>
  <si>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</si>
  <si>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</si>
  <si>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</si>
  <si>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</si>
  <si>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</si>
  <si>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</si>
  <si>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</si>
  <si>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</si>
  <si>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</si>
  <si>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</si>
  <si>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</si>
  <si>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</si>
  <si>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</si>
  <si>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</si>
  <si>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</si>
  <si>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</si>
  <si>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</si>
  <si>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</si>
  <si>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</si>
  <si>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</si>
  <si>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</si>
  <si>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</si>
  <si>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</si>
  <si>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</si>
  <si>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</si>
  <si>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</si>
  <si>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</si>
  <si>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</si>
  <si>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</si>
  <si>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</si>
  <si>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</si>
  <si>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</si>
  <si>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</si>
  <si>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</si>
  <si>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</si>
  <si>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</si>
  <si>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</si>
  <si>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</si>
  <si>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</si>
  <si>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</si>
  <si>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</si>
  <si>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</si>
  <si>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</si>
  <si>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</si>
  <si>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</si>
  <si>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</si>
  <si>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</si>
  <si>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</si>
  <si>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</si>
  <si>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</si>
  <si>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</si>
  <si>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</si>
  <si>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</si>
  <si>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</si>
  <si>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</si>
  <si>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</si>
  <si>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</si>
  <si>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</si>
  <si>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</si>
  <si>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</si>
  <si>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</si>
  <si>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</si>
  <si>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</si>
  <si>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</si>
  <si>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</si>
  <si>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</si>
  <si>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</si>
  <si>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</si>
  <si>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</si>
  <si>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</si>
  <si>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</si>
  <si>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</si>
  <si>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</si>
  <si>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</si>
  <si>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</si>
  <si>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</si>
  <si>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</si>
  <si>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</si>
  <si>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</si>
  <si>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</si>
  <si>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</si>
  <si>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</si>
  <si>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</si>
  <si>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</si>
  <si>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</si>
  <si>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</si>
  <si>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</si>
  <si>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</si>
  <si>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</si>
  <si>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</si>
  <si>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</si>
  <si>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</si>
  <si>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</si>
  <si>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</si>
  <si>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</si>
  <si>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</si>
  <si>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</si>
  <si>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</si>
  <si>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</si>
  <si>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</si>
  <si>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</si>
  <si>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</si>
  <si>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</si>
  <si>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</si>
  <si>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</si>
  <si>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</si>
  <si>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</si>
  <si>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</si>
  <si>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</si>
  <si>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</si>
  <si>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</si>
  <si>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</si>
  <si>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</si>
  <si>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</si>
  <si>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</si>
  <si>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</si>
  <si>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</si>
  <si>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</si>
  <si>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</si>
  <si>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</si>
  <si>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</si>
  <si>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</si>
  <si>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</si>
  <si>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</si>
  <si>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</si>
  <si>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</si>
  <si>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</si>
  <si>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</si>
  <si>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</si>
  <si>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</si>
  <si>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</si>
  <si>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</si>
  <si>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</si>
  <si>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</si>
  <si>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</si>
  <si>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</si>
  <si>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</si>
  <si>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</si>
  <si>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</si>
  <si>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</si>
  <si>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</si>
  <si>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</si>
  <si>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</si>
  <si>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</si>
  <si>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</si>
  <si>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</si>
  <si>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</si>
  <si>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</si>
  <si>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</si>
  <si>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</si>
  <si>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</si>
  <si>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</si>
  <si>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</si>
  <si>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</si>
  <si>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</si>
  <si>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</si>
  <si>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</si>
  <si>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</si>
  <si>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</si>
  <si>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</si>
  <si>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</si>
  <si>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</si>
  <si>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</si>
  <si>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</si>
  <si>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</si>
  <si>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</si>
  <si>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</si>
  <si>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</si>
  <si>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</si>
  <si>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</si>
  <si>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</si>
  <si>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</si>
  <si>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</si>
  <si>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</si>
  <si>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</si>
  <si>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</si>
  <si>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</si>
  <si>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</si>
  <si>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</si>
  <si>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</si>
  <si>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</si>
  <si>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</si>
  <si>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</si>
  <si>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</si>
  <si>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</si>
  <si>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</si>
  <si>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</si>
  <si>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</si>
  <si>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</si>
  <si>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</si>
  <si>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</si>
  <si>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</si>
  <si>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</si>
  <si>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</si>
  <si>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</si>
  <si>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</si>
  <si>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</si>
  <si>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</si>
  <si>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</si>
  <si>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</si>
  <si>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</si>
  <si>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</si>
  <si>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</si>
  <si>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</si>
  <si>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</si>
  <si>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</si>
  <si>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</si>
  <si>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</si>
  <si>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</si>
  <si>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</si>
  <si>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</si>
  <si>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</si>
  <si>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</si>
  <si>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</si>
  <si>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</si>
  <si>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</si>
  <si>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</si>
  <si>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</si>
  <si>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</si>
  <si>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</si>
  <si>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</si>
  <si>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</si>
  <si>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</si>
  <si>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</si>
  <si>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</si>
  <si>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</si>
  <si>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</si>
  <si>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</si>
  <si>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</si>
  <si>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</si>
  <si>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</si>
  <si>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</si>
  <si>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</si>
  <si>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</si>
  <si>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</si>
  <si>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</si>
  <si>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</si>
  <si>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</si>
  <si>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</si>
  <si>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</si>
  <si>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</si>
  <si>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</si>
  <si>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</si>
  <si>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</si>
  <si>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</si>
  <si>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</si>
  <si>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</si>
  <si>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</si>
  <si>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</si>
  <si>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</si>
  <si>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</si>
  <si>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</si>
  <si>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</si>
  <si>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</si>
  <si>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</si>
  <si>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</si>
  <si>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</si>
  <si>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</si>
  <si>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</si>
  <si>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</si>
  <si>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</si>
  <si>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</si>
  <si>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</si>
  <si>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</si>
  <si>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</si>
  <si>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</si>
  <si>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</si>
  <si>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</si>
  <si>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</si>
  <si>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</si>
  <si>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</si>
  <si>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</si>
  <si>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</si>
  <si>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</si>
  <si>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</si>
  <si>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</si>
  <si>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</si>
  <si>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</si>
  <si>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</si>
  <si>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</si>
  <si>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</si>
  <si>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</si>
  <si>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</si>
  <si>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</si>
  <si>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</si>
  <si>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</si>
  <si>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</si>
  <si>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</si>
  <si>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</si>
  <si>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</si>
  <si>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</si>
  <si>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</si>
  <si>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</si>
  <si>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</si>
  <si>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</si>
  <si>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</si>
  <si>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</si>
  <si>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</si>
  <si>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</si>
  <si>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</si>
  <si>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</si>
  <si>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</si>
  <si>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</si>
  <si>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</si>
  <si>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</si>
  <si>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</si>
  <si>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</si>
  <si>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</si>
  <si>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</si>
  <si>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</si>
  <si>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</si>
  <si>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</si>
  <si>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</si>
  <si>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</si>
  <si>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</si>
  <si>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</si>
  <si>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</si>
  <si>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</si>
  <si>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</si>
  <si>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</si>
  <si>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</si>
  <si>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</si>
  <si>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</si>
  <si>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</si>
  <si>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</si>
  <si>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</si>
  <si>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</si>
  <si>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</si>
  <si>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</si>
  <si>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</si>
  <si>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</si>
  <si>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</si>
  <si>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</si>
  <si>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</si>
  <si>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</si>
  <si>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</si>
  <si>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</si>
  <si>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</si>
  <si>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</si>
  <si>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</si>
  <si>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</si>
  <si>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</si>
  <si>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</si>
  <si>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</si>
  <si>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</si>
  <si>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</si>
  <si>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</si>
  <si>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</si>
  <si>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</si>
  <si>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</si>
  <si>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</si>
  <si>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</si>
  <si>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</si>
  <si>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</si>
  <si>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</si>
  <si>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</si>
  <si>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</si>
  <si>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</si>
  <si>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</si>
  <si>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</si>
  <si>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</si>
  <si>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</si>
  <si>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</si>
  <si>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</si>
  <si>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</si>
  <si>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</si>
  <si>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</si>
  <si>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</si>
  <si>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</si>
  <si>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</si>
  <si>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</si>
  <si>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</si>
  <si>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</si>
  <si>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</si>
  <si>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</si>
  <si>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</si>
  <si>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</si>
  <si>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</si>
  <si>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</si>
  <si>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</si>
  <si>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</si>
  <si>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</si>
  <si>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</si>
  <si>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</si>
  <si>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</si>
  <si>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</si>
  <si>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</si>
  <si>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</si>
  <si>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</si>
  <si>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</si>
  <si>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</si>
  <si>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</si>
  <si>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</si>
  <si>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</si>
  <si>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</si>
  <si>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</si>
  <si>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</si>
  <si>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</si>
  <si>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</si>
  <si>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</si>
  <si>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</si>
  <si>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</si>
  <si>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</si>
  <si>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</si>
  <si>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</si>
  <si>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</si>
  <si>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</si>
  <si>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</si>
  <si>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</si>
  <si>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</si>
  <si>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</si>
  <si>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</si>
  <si>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</si>
  <si>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</si>
  <si>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</si>
  <si>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</si>
  <si>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</si>
  <si>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</si>
  <si>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</si>
  <si>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</si>
  <si>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</si>
  <si>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</si>
  <si>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</si>
  <si>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</si>
  <si>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</si>
  <si>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</si>
  <si>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</si>
  <si>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</si>
  <si>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</si>
  <si>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</si>
  <si>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</si>
  <si>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</si>
  <si>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</si>
  <si>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</si>
  <si>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</si>
  <si>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</si>
  <si>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</si>
  <si>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</si>
  <si>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</si>
  <si>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</si>
  <si>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</si>
  <si>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</si>
  <si>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</si>
  <si>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</si>
  <si>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</si>
  <si>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</si>
  <si>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</si>
  <si>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</si>
  <si>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</si>
  <si>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</si>
  <si>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</si>
  <si>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</si>
  <si>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</si>
  <si>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</si>
  <si>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</si>
  <si>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</si>
  <si>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</si>
  <si>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</si>
  <si>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</si>
  <si>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</si>
  <si>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</si>
  <si>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</si>
  <si>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</si>
  <si>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</si>
  <si>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</si>
  <si>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</si>
  <si>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</si>
  <si>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</si>
  <si>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</si>
  <si>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</si>
  <si>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</si>
  <si>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</si>
  <si>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</si>
  <si>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</si>
  <si>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</si>
  <si>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</si>
  <si>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</si>
  <si>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</si>
  <si>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</si>
  <si>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</si>
  <si>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</si>
  <si>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</si>
  <si>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</si>
  <si>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</si>
  <si>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</si>
  <si>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</si>
  <si>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</si>
  <si>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</si>
  <si>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</si>
  <si>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</si>
  <si>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</si>
  <si>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</si>
  <si>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</si>
  <si>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</si>
  <si>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</si>
  <si>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</si>
  <si>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</si>
  <si>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</si>
  <si>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</si>
  <si>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</si>
  <si>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</si>
  <si>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</si>
  <si>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</si>
  <si>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</si>
  <si>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</si>
  <si>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</si>
  <si>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</si>
  <si>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</si>
  <si>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</si>
  <si>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</si>
  <si>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</si>
  <si>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</si>
  <si>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</si>
  <si>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</si>
  <si>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</si>
  <si>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</si>
  <si>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</si>
  <si>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</si>
  <si>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</si>
  <si>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</si>
  <si>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</si>
  <si>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</si>
  <si>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</si>
  <si>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</si>
  <si>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</si>
  <si>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</si>
  <si>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</si>
  <si>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</si>
  <si>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</si>
  <si>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</si>
  <si>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</si>
  <si>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</si>
  <si>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</si>
  <si>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</si>
  <si>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</si>
  <si>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</si>
  <si>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</si>
  <si>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</si>
  <si>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</si>
  <si>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</si>
  <si>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</si>
  <si>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</si>
  <si>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</si>
  <si>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</si>
  <si>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</si>
  <si>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</si>
  <si>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</si>
  <si>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</si>
  <si>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</si>
  <si>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</si>
  <si>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</si>
  <si>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</si>
  <si>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</si>
  <si>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</si>
  <si>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</si>
  <si>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</si>
  <si>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</si>
  <si>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</si>
  <si>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</si>
  <si>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</si>
  <si>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</si>
  <si>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</si>
  <si>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</si>
  <si>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</si>
  <si>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</si>
  <si>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</si>
  <si>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</si>
  <si>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</si>
  <si>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</si>
  <si>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</si>
  <si>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</si>
  <si>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</si>
  <si>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</si>
  <si>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</si>
  <si>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</si>
  <si>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</si>
  <si>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</si>
  <si>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</si>
  <si>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</si>
  <si>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</si>
  <si>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</si>
  <si>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</si>
  <si>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</si>
  <si>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</si>
  <si>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</si>
  <si>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</si>
  <si>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</si>
  <si>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</si>
  <si>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</si>
  <si>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</si>
  <si>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</si>
  <si>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</si>
  <si>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</si>
  <si>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</si>
  <si>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</si>
  <si>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</si>
  <si>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</si>
  <si>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</si>
  <si>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</si>
  <si>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</si>
  <si>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</si>
  <si>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</si>
  <si>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</si>
  <si>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</si>
  <si>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</si>
  <si>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</si>
  <si>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</si>
  <si>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</si>
  <si>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</si>
  <si>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</si>
  <si>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</si>
  <si>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</si>
  <si>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</si>
  <si>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</si>
  <si>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</si>
  <si>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</si>
  <si>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</si>
  <si>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</si>
  <si>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</si>
  <si>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</si>
  <si>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</si>
  <si>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</si>
  <si>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</si>
  <si>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</si>
  <si>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</si>
  <si>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</si>
  <si>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</si>
  <si>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</si>
  <si>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</si>
  <si>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</si>
  <si>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</si>
  <si>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</si>
  <si>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</si>
  <si>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</si>
  <si>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</si>
  <si>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</si>
  <si>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</si>
  <si>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</si>
  <si>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</si>
  <si>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</si>
  <si>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</si>
  <si>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</si>
  <si>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</si>
  <si>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</si>
  <si>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</si>
  <si>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</si>
  <si>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</si>
  <si>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</si>
  <si>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</si>
  <si>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</si>
  <si>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</si>
  <si>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</si>
  <si>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</si>
  <si>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</si>
  <si>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</si>
  <si>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</si>
  <si>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</si>
  <si>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</si>
  <si>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</si>
  <si>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</si>
  <si>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</si>
  <si>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</si>
  <si>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</si>
  <si>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</si>
  <si>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</si>
  <si>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</si>
  <si>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</si>
  <si>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</si>
  <si>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</si>
  <si>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</si>
  <si>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</si>
  <si>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</si>
  <si>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</si>
  <si>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</si>
  <si>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</si>
  <si>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</si>
  <si>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</si>
  <si>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</si>
  <si>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</si>
  <si>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</si>
  <si>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счетоводна къща</t>
  </si>
  <si>
    <t>към 31.03.2025 г.</t>
  </si>
  <si>
    <t>Прайм Бизнес Консултинг АД</t>
  </si>
  <si>
    <t>ДЕБИТУМ ИНВЕСТ АДСИЦ</t>
  </si>
  <si>
    <t>201089616</t>
  </si>
  <si>
    <t>Деян Величков Борисов</t>
  </si>
  <si>
    <t>Изпълнителен директор</t>
  </si>
  <si>
    <t>гр. София, бул.Тодор Александров 137, т.6</t>
  </si>
  <si>
    <t>на ДЕБИТУМ ИНВЕСТ АДСИЦ</t>
  </si>
  <si>
    <t>ЕИК по БУЛСТАТ: 201089616</t>
  </si>
  <si>
    <t>Деян Борисов</t>
  </si>
  <si>
    <t>debituminvest.com</t>
  </si>
  <si>
    <t>https://www.infostock.bg</t>
  </si>
  <si>
    <t>mitev.martin@proton.me</t>
  </si>
  <si>
    <t>0885388105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</si>
</sst>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2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8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65" fontId="2" fillId="0" borderId="0" xfId="11" applyNumberFormat="1" applyFont="1" applyAlignment="1">
      <alignment horizontal="left" vertical="center"/>
    </xf>
    <xf numFmtId="49" fontId="40" fillId="3" borderId="5" xfId="3" applyNumberFormat="1" applyFont="1" applyFill="1" applyBorder="1" applyAlignment="1" applyProtection="1">
      <protection locked="0"/>
    </xf>
    <xf numFmtId="49" fontId="40" fillId="3" borderId="5" xfId="15" applyNumberFormat="1" applyFont="1" applyFill="1" applyBorder="1" applyProtection="1">
      <protection locked="0"/>
    </xf>
    <xf numFmtId="49" fontId="40" fillId="3" borderId="37" xfId="3" applyNumberFormat="1" applyFont="1" applyFill="1" applyBorder="1" applyAlignment="1" applyProtection="1">
      <protection locked="0"/>
    </xf>
    <xf numFmtId="49" fontId="40" fillId="3" borderId="2" xfId="3" applyNumberFormat="1" applyFon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165" fontId="2" fillId="0" borderId="0" xfId="11" applyNumberFormat="1" applyFont="1" applyAlignment="1">
      <alignment horizontal="left" vertical="center"/>
    </xf>
    <xf numFmtId="0" fontId="2" fillId="0" borderId="0" xfId="1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 applyProtection="1">
      <alignment vertical="top" wrapText="1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fostock.b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11" zoomScaleNormal="100" zoomScaleSheetLayoutView="100" workbookViewId="0">
      <selection activeCell="B21" sqref="B21"/>
    </sheetView>
  </sheetViews>
  <sheetFormatPr defaultColWidth="9.109375" defaultRowHeight="15.6"/>
  <cols>
    <col min="1" max="1" width="30.6640625" style="607" customWidth="1"/>
    <col min="2" max="2" width="65.6640625" style="607" customWidth="1"/>
    <col min="3" max="3" width="4.109375" style="607" customWidth="1"/>
    <col min="4" max="4" width="4" style="607" customWidth="1"/>
    <col min="5" max="26" width="9.109375" style="607"/>
    <col min="27" max="27" width="9.88671875" style="607" bestFit="1" customWidth="1"/>
    <col min="28" max="16384" width="9.109375" style="607"/>
  </cols>
  <sheetData>
    <row r="1" spans="1:27">
      <c r="A1" s="1" t="s">
        <v>0</v>
      </c>
      <c r="B1" s="2"/>
      <c r="Z1" s="615">
        <v>1</v>
      </c>
      <c r="AA1" s="616">
        <f>IF(ISBLANK(_endDate),"",_endDate)</f>
        <v>45747</v>
      </c>
    </row>
    <row r="2" spans="1:27">
      <c r="A2" s="606" t="s">
        <v>1</v>
      </c>
      <c r="B2" s="6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5">
        <v>2</v>
      </c>
      <c r="AA2" s="616">
        <f>IF(ISBLANK(_pdeReportingDate),"",_pdeReportingDate)</f>
        <v>45773</v>
      </c>
    </row>
    <row r="3" spans="1:27">
      <c r="A3" s="603" t="s">
        <v>2</v>
      </c>
      <c r="B3" s="604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11"/>
      <c r="Z3" s="615">
        <v>3</v>
      </c>
      <c r="AA3" s="616" t="str">
        <f>IF(ISBLANK(_authorName),"",_authorName)</f>
        <v>Прайм Бизнес Консултинг АД</v>
      </c>
    </row>
    <row r="4" spans="1:27">
      <c r="A4" s="601" t="s">
        <v>3</v>
      </c>
      <c r="B4" s="602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11"/>
    </row>
    <row r="5" spans="1:27" ht="46.8">
      <c r="A5" s="605" t="s">
        <v>4</v>
      </c>
      <c r="B5" s="3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11"/>
      <c r="X5" s="617"/>
    </row>
    <row r="6" spans="1:27"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11"/>
    </row>
    <row r="7" spans="1:27">
      <c r="A7" s="1"/>
      <c r="B7" s="2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11"/>
    </row>
    <row r="8" spans="1:27">
      <c r="A8" s="4" t="s">
        <v>5</v>
      </c>
      <c r="B8" s="5"/>
      <c r="E8" s="617"/>
      <c r="F8" s="617"/>
      <c r="G8" s="617"/>
      <c r="H8" s="617"/>
      <c r="I8" s="617"/>
      <c r="J8" s="617"/>
      <c r="K8" s="617"/>
      <c r="L8" s="617"/>
      <c r="N8" s="617"/>
      <c r="O8" s="617"/>
      <c r="P8" s="617"/>
      <c r="Q8" s="617"/>
      <c r="R8" s="617"/>
      <c r="S8" s="617"/>
      <c r="T8" s="617"/>
      <c r="U8" s="617"/>
      <c r="V8" s="617"/>
    </row>
    <row r="9" spans="1:27">
      <c r="A9" s="6" t="s">
        <v>6</v>
      </c>
      <c r="B9" s="514">
        <v>45658</v>
      </c>
      <c r="C9" s="618"/>
      <c r="D9" s="617"/>
      <c r="E9" s="617"/>
      <c r="F9" s="617"/>
      <c r="G9" s="617"/>
      <c r="H9" s="617"/>
      <c r="I9" s="617"/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</row>
    <row r="10" spans="1:27">
      <c r="A10" s="6" t="s">
        <v>7</v>
      </c>
      <c r="B10" s="514">
        <v>45747</v>
      </c>
      <c r="C10" s="618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</row>
    <row r="11" spans="1:27">
      <c r="A11" s="6" t="s">
        <v>8</v>
      </c>
      <c r="B11" s="514">
        <v>45773</v>
      </c>
      <c r="C11" s="619"/>
      <c r="E11" s="617"/>
      <c r="F11" s="617"/>
      <c r="G11" s="617"/>
      <c r="H11" s="617"/>
      <c r="I11" s="617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</row>
    <row r="12" spans="1:27">
      <c r="A12" s="622"/>
      <c r="B12" s="7"/>
      <c r="D12" s="617"/>
      <c r="E12" s="617"/>
      <c r="F12" s="617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</row>
    <row r="13" spans="1:27">
      <c r="A13" s="605" t="s">
        <v>9</v>
      </c>
      <c r="B13" s="3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</row>
    <row r="14" spans="1:27">
      <c r="A14" s="6" t="s">
        <v>10</v>
      </c>
      <c r="B14" s="513" t="s">
        <v>994</v>
      </c>
      <c r="D14" s="617"/>
      <c r="E14" s="617"/>
      <c r="F14" s="617"/>
      <c r="G14" s="617"/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</row>
    <row r="15" spans="1:27">
      <c r="A15" s="8" t="s">
        <v>11</v>
      </c>
      <c r="B15" s="515" t="s">
        <v>984</v>
      </c>
      <c r="D15" s="617"/>
      <c r="E15" s="617"/>
      <c r="F15" s="617"/>
      <c r="G15" s="617"/>
      <c r="H15" s="617"/>
      <c r="I15" s="617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</row>
    <row r="16" spans="1:27">
      <c r="A16" s="6" t="s">
        <v>12</v>
      </c>
      <c r="B16" s="513" t="s">
        <v>995</v>
      </c>
      <c r="D16" s="617"/>
      <c r="E16" s="617"/>
      <c r="F16" s="617"/>
      <c r="G16" s="617"/>
      <c r="H16" s="617"/>
      <c r="I16" s="617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</row>
    <row r="17" spans="1:22">
      <c r="A17" s="6" t="s">
        <v>13</v>
      </c>
      <c r="B17" s="513" t="s">
        <v>996</v>
      </c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</row>
    <row r="18" spans="1:22">
      <c r="A18" s="6" t="s">
        <v>14</v>
      </c>
      <c r="B18" s="513" t="s">
        <v>997</v>
      </c>
      <c r="D18" s="617"/>
      <c r="E18" s="617"/>
      <c r="F18" s="617"/>
      <c r="G18" s="617"/>
      <c r="H18" s="617"/>
      <c r="I18" s="617"/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</row>
    <row r="19" spans="1:22">
      <c r="A19" s="6" t="s">
        <v>15</v>
      </c>
      <c r="B19" s="513" t="s">
        <v>998</v>
      </c>
      <c r="D19" s="617"/>
      <c r="E19" s="617"/>
      <c r="F19" s="617"/>
      <c r="G19" s="617"/>
      <c r="H19" s="617"/>
      <c r="I19" s="617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</row>
    <row r="20" spans="1:22">
      <c r="A20" s="6" t="s">
        <v>16</v>
      </c>
      <c r="B20" s="513" t="s">
        <v>998</v>
      </c>
      <c r="D20" s="617"/>
      <c r="E20" s="617"/>
      <c r="F20" s="617"/>
      <c r="G20" s="617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</row>
    <row r="21" spans="1:22">
      <c r="A21" s="8" t="s">
        <v>17</v>
      </c>
      <c r="B21" s="633" t="s">
        <v>1005</v>
      </c>
      <c r="D21" s="617"/>
      <c r="E21" s="617"/>
      <c r="F21" s="617"/>
      <c r="G21" s="617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</row>
    <row r="22" spans="1:22">
      <c r="A22" s="8" t="s">
        <v>18</v>
      </c>
      <c r="B22" s="634"/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</row>
    <row r="23" spans="1:22">
      <c r="A23" s="8" t="s">
        <v>19</v>
      </c>
      <c r="B23" s="635" t="s">
        <v>1004</v>
      </c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</row>
    <row r="24" spans="1:22">
      <c r="A24" s="8" t="s">
        <v>20</v>
      </c>
      <c r="B24" s="636" t="s">
        <v>1002</v>
      </c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</row>
    <row r="25" spans="1:22">
      <c r="A25" s="6" t="s">
        <v>21</v>
      </c>
      <c r="B25" s="633" t="s">
        <v>1003</v>
      </c>
      <c r="D25" s="617"/>
      <c r="E25" s="617"/>
      <c r="F25" s="617"/>
      <c r="G25" s="617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</row>
    <row r="26" spans="1:22">
      <c r="A26" s="8" t="s">
        <v>22</v>
      </c>
      <c r="B26" s="515" t="s">
        <v>993</v>
      </c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</row>
    <row r="27" spans="1:22">
      <c r="A27" s="8" t="s">
        <v>23</v>
      </c>
      <c r="B27" s="515" t="s">
        <v>991</v>
      </c>
      <c r="D27" s="617"/>
      <c r="E27" s="617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</row>
    <row r="28" spans="1:22">
      <c r="A28" s="630" t="s">
        <v>989</v>
      </c>
      <c r="B28" s="631" t="s">
        <v>990</v>
      </c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</row>
    <row r="29" spans="1:22">
      <c r="A29" s="9"/>
      <c r="B29" s="9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</row>
    <row r="30" spans="1:22">
      <c r="A30" s="10" t="s">
        <v>24</v>
      </c>
      <c r="B30" s="9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</row>
    <row r="31" spans="1:22">
      <c r="D31" s="617"/>
      <c r="E31" s="617"/>
      <c r="F31" s="617"/>
      <c r="G31" s="617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</row>
    <row r="32" spans="1:22">
      <c r="D32" s="617"/>
      <c r="E32" s="617"/>
      <c r="F32" s="617"/>
      <c r="G32" s="617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</row>
    <row r="33" spans="4:22"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</row>
    <row r="34" spans="4:22"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</row>
    <row r="35" spans="4:22"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</row>
    <row r="36" spans="4:22"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</row>
    <row r="37" spans="4:22"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</row>
    <row r="38" spans="4:22">
      <c r="D38" s="617"/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</row>
    <row r="39" spans="4:22"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</row>
    <row r="40" spans="4:22">
      <c r="D40" s="617"/>
      <c r="E40" s="617"/>
      <c r="F40" s="617"/>
      <c r="G40" s="617"/>
      <c r="H40" s="617"/>
      <c r="I40" s="6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</row>
    <row r="41" spans="4:22">
      <c r="D41" s="617"/>
      <c r="E41" s="617"/>
      <c r="F41" s="617"/>
      <c r="G41" s="617"/>
      <c r="H41" s="617"/>
      <c r="I41" s="617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</row>
    <row r="42" spans="4:22">
      <c r="D42" s="617"/>
      <c r="E42" s="617"/>
      <c r="F42" s="617"/>
      <c r="G42" s="617"/>
      <c r="H42" s="617"/>
      <c r="I42" s="617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</row>
    <row r="43" spans="4:22"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</row>
    <row r="44" spans="4:22"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</row>
    <row r="45" spans="4:22">
      <c r="D45" s="617"/>
      <c r="E45" s="617"/>
      <c r="F45" s="617"/>
      <c r="G45" s="617"/>
      <c r="H45" s="617"/>
      <c r="I45" s="617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</row>
    <row r="46" spans="4:22">
      <c r="D46" s="617"/>
      <c r="E46" s="617"/>
      <c r="F46" s="617"/>
      <c r="G46" s="617"/>
      <c r="H46" s="617"/>
      <c r="I46" s="617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</row>
    <row r="47" spans="4:22">
      <c r="D47" s="617"/>
      <c r="E47" s="617"/>
      <c r="F47" s="617"/>
      <c r="G47" s="617"/>
      <c r="H47" s="617"/>
      <c r="I47" s="617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</row>
    <row r="48" spans="4:22">
      <c r="D48" s="617"/>
      <c r="E48" s="617"/>
      <c r="F48" s="617"/>
      <c r="G48" s="617"/>
      <c r="H48" s="617"/>
      <c r="I48" s="617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</row>
    <row r="49" spans="4:22">
      <c r="D49" s="617"/>
      <c r="E49" s="617"/>
      <c r="F49" s="617"/>
      <c r="G49" s="617"/>
      <c r="H49" s="617"/>
      <c r="I49" s="617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</row>
    <row r="50" spans="4:22">
      <c r="D50" s="617"/>
      <c r="E50" s="617"/>
      <c r="F50" s="617"/>
      <c r="G50" s="617"/>
      <c r="H50" s="617"/>
      <c r="I50" s="617"/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</row>
    <row r="51" spans="4:22"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</row>
    <row r="52" spans="4:22">
      <c r="D52" s="617"/>
      <c r="E52" s="617"/>
      <c r="F52" s="617"/>
      <c r="G52" s="617"/>
      <c r="H52" s="617"/>
      <c r="I52" s="617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</row>
    <row r="53" spans="4:22">
      <c r="D53" s="617"/>
      <c r="E53" s="617"/>
      <c r="F53" s="617"/>
      <c r="G53" s="617"/>
      <c r="H53" s="617"/>
      <c r="I53" s="617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</row>
    <row r="54" spans="4:22">
      <c r="D54" s="617"/>
      <c r="E54" s="617"/>
      <c r="F54" s="617"/>
      <c r="G54" s="617"/>
      <c r="H54" s="617"/>
      <c r="I54" s="617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</row>
  </sheetData>
  <sheetProtection insertRows="0"/>
  <phoneticPr fontId="19" type="noConversion"/>
  <dataValidations count="2">
    <dataValidation type="list" allowBlank="1" showInputMessage="1" showErrorMessage="1" sqref="B15" xr:uid="{BE577206-9FA7-46AE-8F0C-5D48D94B680F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5" r:id="rId1" xr:uid="{31E3D245-183F-413C-9313-290080F47E5A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5" t="s">
        <v>867</v>
      </c>
      <c r="B1" s="586"/>
      <c r="C1" s="586"/>
      <c r="D1" s="586"/>
      <c r="E1" s="586"/>
      <c r="F1" s="586"/>
      <c r="G1" s="586"/>
      <c r="H1" s="586"/>
      <c r="I1" s="586"/>
      <c r="J1" s="587"/>
    </row>
    <row r="2" spans="1:10" ht="15.6">
      <c r="A2" s="586" t="str">
        <f>CONCATENATE("на информацията, въведена в справките на ",UPPER(pdeName))</f>
        <v>на информацията, въведена в справките на ДЕБИТУМ ИНВЕСТ АДСИЦ</v>
      </c>
      <c r="B2" s="586"/>
      <c r="C2" s="586"/>
      <c r="D2" s="586"/>
      <c r="E2" s="586"/>
      <c r="F2" s="586"/>
      <c r="G2" s="586"/>
      <c r="H2" s="586"/>
      <c r="I2" s="586"/>
      <c r="J2" s="587"/>
    </row>
    <row r="3" spans="1:10" ht="15.6">
      <c r="A3" s="586" t="str">
        <f>CONCATENATE("за периода от ",TEXT(startDate,"dd.mm.yyyy г.")," до ",TEXT(endDate,"dd.mm.yyyy г."))</f>
        <v>за периода от 01.01.2025 г. до 31.03.2025 г.</v>
      </c>
      <c r="B3" s="438"/>
      <c r="C3" s="438"/>
      <c r="D3" s="438"/>
      <c r="E3" s="438"/>
      <c r="F3" s="438"/>
      <c r="G3" s="438"/>
      <c r="H3" s="438"/>
      <c r="I3" s="438"/>
      <c r="J3" s="588"/>
    </row>
    <row r="5" spans="1:10" ht="25.5" customHeight="1">
      <c r="A5" s="591" t="s">
        <v>868</v>
      </c>
      <c r="B5" s="592" t="s">
        <v>869</v>
      </c>
      <c r="C5" s="593" t="s">
        <v>870</v>
      </c>
      <c r="D5" s="594" t="s">
        <v>871</v>
      </c>
      <c r="E5" s="593" t="s">
        <v>872</v>
      </c>
      <c r="F5" s="592" t="s">
        <v>873</v>
      </c>
      <c r="G5" s="591" t="s">
        <v>874</v>
      </c>
    </row>
    <row r="6" spans="1:10" ht="18.75" customHeight="1">
      <c r="A6" s="596" t="s">
        <v>875</v>
      </c>
      <c r="B6" s="589" t="s">
        <v>876</v>
      </c>
      <c r="C6" s="595">
        <f>'1-Баланс'!C95</f>
        <v>11653</v>
      </c>
      <c r="D6" s="621">
        <f t="shared" ref="D6:D15" si="0">C6-E6</f>
        <v>0</v>
      </c>
      <c r="E6" s="595">
        <f>'1-Баланс'!G95</f>
        <v>11653</v>
      </c>
      <c r="F6" s="590" t="s">
        <v>877</v>
      </c>
      <c r="G6" s="596" t="s">
        <v>875</v>
      </c>
    </row>
    <row r="7" spans="1:10" ht="18.75" customHeight="1">
      <c r="A7" s="596" t="s">
        <v>875</v>
      </c>
      <c r="B7" s="589" t="s">
        <v>878</v>
      </c>
      <c r="C7" s="595">
        <f>'1-Баланс'!G37</f>
        <v>756</v>
      </c>
      <c r="D7" s="621">
        <f t="shared" si="0"/>
        <v>106</v>
      </c>
      <c r="E7" s="595">
        <f>'1-Баланс'!G18</f>
        <v>650</v>
      </c>
      <c r="F7" s="590" t="s">
        <v>486</v>
      </c>
      <c r="G7" s="596" t="s">
        <v>875</v>
      </c>
    </row>
    <row r="8" spans="1:10" ht="18.75" customHeight="1">
      <c r="A8" s="596" t="s">
        <v>875</v>
      </c>
      <c r="B8" s="589" t="s">
        <v>879</v>
      </c>
      <c r="C8" s="595">
        <f>ABS('1-Баланс'!G32)-ABS('1-Баланс'!G33)</f>
        <v>80</v>
      </c>
      <c r="D8" s="621">
        <f t="shared" si="0"/>
        <v>0</v>
      </c>
      <c r="E8" s="595">
        <f>ABS('2-Отчет за доходите'!C44)-ABS('2-Отчет за доходите'!G44)</f>
        <v>80</v>
      </c>
      <c r="F8" s="590" t="s">
        <v>880</v>
      </c>
      <c r="G8" s="597" t="s">
        <v>881</v>
      </c>
    </row>
    <row r="9" spans="1:10" ht="18.75" customHeight="1">
      <c r="A9" s="596" t="s">
        <v>875</v>
      </c>
      <c r="B9" s="589" t="s">
        <v>882</v>
      </c>
      <c r="C9" s="595">
        <f>'1-Баланс'!D92</f>
        <v>68</v>
      </c>
      <c r="D9" s="621">
        <f t="shared" si="0"/>
        <v>0</v>
      </c>
      <c r="E9" s="595">
        <f>'3-Отчет за паричния поток'!C45</f>
        <v>68</v>
      </c>
      <c r="F9" s="590" t="s">
        <v>883</v>
      </c>
      <c r="G9" s="597" t="s">
        <v>884</v>
      </c>
    </row>
    <row r="10" spans="1:10" ht="18.75" customHeight="1">
      <c r="A10" s="596" t="s">
        <v>875</v>
      </c>
      <c r="B10" s="589" t="s">
        <v>885</v>
      </c>
      <c r="C10" s="595">
        <f>'1-Баланс'!C92</f>
        <v>64</v>
      </c>
      <c r="D10" s="621">
        <f t="shared" si="0"/>
        <v>0</v>
      </c>
      <c r="E10" s="595">
        <f>'3-Отчет за паричния поток'!C46</f>
        <v>64</v>
      </c>
      <c r="F10" s="590" t="s">
        <v>886</v>
      </c>
      <c r="G10" s="597" t="s">
        <v>884</v>
      </c>
    </row>
    <row r="11" spans="1:10" ht="18.75" customHeight="1">
      <c r="A11" s="596" t="s">
        <v>875</v>
      </c>
      <c r="B11" s="589" t="s">
        <v>878</v>
      </c>
      <c r="C11" s="595">
        <f>'1-Баланс'!G37</f>
        <v>756</v>
      </c>
      <c r="D11" s="621">
        <f t="shared" si="0"/>
        <v>0</v>
      </c>
      <c r="E11" s="595">
        <f>'4-Отчет за собствения капитал'!L34</f>
        <v>756</v>
      </c>
      <c r="F11" s="590" t="s">
        <v>887</v>
      </c>
      <c r="G11" s="597" t="s">
        <v>888</v>
      </c>
    </row>
    <row r="12" spans="1:10" ht="18.75" customHeight="1">
      <c r="A12" s="596" t="s">
        <v>875</v>
      </c>
      <c r="B12" s="589" t="s">
        <v>889</v>
      </c>
      <c r="C12" s="595">
        <f>'1-Баланс'!C36</f>
        <v>0</v>
      </c>
      <c r="D12" s="621">
        <f t="shared" si="0"/>
        <v>0</v>
      </c>
      <c r="E12" s="595">
        <f>'Справка 5'!C27+'Справка 5'!C97</f>
        <v>0</v>
      </c>
      <c r="F12" s="590" t="s">
        <v>890</v>
      </c>
      <c r="G12" s="597" t="s">
        <v>891</v>
      </c>
    </row>
    <row r="13" spans="1:10" ht="18.75" customHeight="1">
      <c r="A13" s="596" t="s">
        <v>875</v>
      </c>
      <c r="B13" s="589" t="s">
        <v>892</v>
      </c>
      <c r="C13" s="595">
        <f>'1-Баланс'!C37</f>
        <v>0</v>
      </c>
      <c r="D13" s="621">
        <f t="shared" si="0"/>
        <v>0</v>
      </c>
      <c r="E13" s="595">
        <f>'Справка 5'!C44+'Справка 5'!C114</f>
        <v>0</v>
      </c>
      <c r="F13" s="590" t="s">
        <v>893</v>
      </c>
      <c r="G13" s="597" t="s">
        <v>891</v>
      </c>
    </row>
    <row r="14" spans="1:10" ht="18.75" customHeight="1">
      <c r="A14" s="596" t="s">
        <v>875</v>
      </c>
      <c r="B14" s="589" t="s">
        <v>894</v>
      </c>
      <c r="C14" s="595">
        <f>'1-Баланс'!C38</f>
        <v>0</v>
      </c>
      <c r="D14" s="621">
        <f t="shared" si="0"/>
        <v>0</v>
      </c>
      <c r="E14" s="595">
        <f>'Справка 5'!C61+'Справка 5'!C131</f>
        <v>0</v>
      </c>
      <c r="F14" s="590" t="s">
        <v>895</v>
      </c>
      <c r="G14" s="597" t="s">
        <v>891</v>
      </c>
    </row>
    <row r="15" spans="1:10" ht="18.75" customHeight="1">
      <c r="A15" s="596" t="s">
        <v>875</v>
      </c>
      <c r="B15" s="589" t="s">
        <v>896</v>
      </c>
      <c r="C15" s="595">
        <f>'1-Баланс'!C39</f>
        <v>0</v>
      </c>
      <c r="D15" s="621">
        <f t="shared" si="0"/>
        <v>0</v>
      </c>
      <c r="E15" s="595">
        <f>'Справка 5'!C148+'Справка 5'!C78</f>
        <v>0</v>
      </c>
      <c r="F15" s="590" t="s">
        <v>897</v>
      </c>
      <c r="G15" s="597" t="s">
        <v>891</v>
      </c>
    </row>
    <row r="20" spans="3:3" ht="15.6">
      <c r="C20" s="61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3" t="s">
        <v>898</v>
      </c>
      <c r="B1" s="523" t="s">
        <v>899</v>
      </c>
      <c r="C1" s="523" t="s">
        <v>900</v>
      </c>
      <c r="D1" s="523" t="s">
        <v>901</v>
      </c>
    </row>
    <row r="2" spans="1:6" ht="24" customHeight="1">
      <c r="A2" s="573" t="s">
        <v>902</v>
      </c>
      <c r="B2" s="571"/>
      <c r="C2" s="571"/>
      <c r="D2" s="572"/>
    </row>
    <row r="3" spans="1:6" ht="31.2">
      <c r="A3" s="526">
        <v>1</v>
      </c>
      <c r="B3" s="524" t="s">
        <v>903</v>
      </c>
      <c r="C3" s="525" t="s">
        <v>904</v>
      </c>
      <c r="D3" s="570" t="e">
        <f>(ABS('1-Баланс'!G32)-ABS('1-Баланс'!G33))/'2-Отчет за доходите'!G16</f>
        <v>#DIV/0!</v>
      </c>
      <c r="E3" s="617"/>
    </row>
    <row r="4" spans="1:6" ht="31.2">
      <c r="A4" s="526">
        <v>2</v>
      </c>
      <c r="B4" s="524" t="s">
        <v>905</v>
      </c>
      <c r="C4" s="525" t="s">
        <v>906</v>
      </c>
      <c r="D4" s="570">
        <f>(ABS('1-Баланс'!G32)-ABS('1-Баланс'!G33))/'1-Баланс'!G37</f>
        <v>0.10582010582010581</v>
      </c>
    </row>
    <row r="5" spans="1:6" ht="31.2">
      <c r="A5" s="526">
        <v>3</v>
      </c>
      <c r="B5" s="524" t="s">
        <v>907</v>
      </c>
      <c r="C5" s="525" t="s">
        <v>908</v>
      </c>
      <c r="D5" s="570">
        <f>(ABS('1-Баланс'!G32)-ABS('1-Баланс'!G33))/('1-Баланс'!G56+'1-Баланс'!G79)</f>
        <v>7.341470129393411E-3</v>
      </c>
    </row>
    <row r="6" spans="1:6" ht="31.2">
      <c r="A6" s="526">
        <v>4</v>
      </c>
      <c r="B6" s="524" t="s">
        <v>909</v>
      </c>
      <c r="C6" s="525" t="s">
        <v>910</v>
      </c>
      <c r="D6" s="570">
        <f>(ABS('1-Баланс'!G32)-ABS('1-Баланс'!G33))/('1-Баланс'!C95)</f>
        <v>6.8651849309190769E-3</v>
      </c>
    </row>
    <row r="7" spans="1:6" ht="24" customHeight="1">
      <c r="A7" s="573" t="s">
        <v>911</v>
      </c>
      <c r="B7" s="571"/>
      <c r="C7" s="571"/>
      <c r="D7" s="572"/>
    </row>
    <row r="8" spans="1:6" ht="31.2">
      <c r="A8" s="526">
        <v>5</v>
      </c>
      <c r="B8" s="524" t="s">
        <v>912</v>
      </c>
      <c r="C8" s="525" t="s">
        <v>913</v>
      </c>
      <c r="D8" s="569">
        <f>'2-Отчет за доходите'!G36/'2-Отчет за доходите'!C36</f>
        <v>1.3018867924528301</v>
      </c>
      <c r="F8" s="617"/>
    </row>
    <row r="9" spans="1:6" ht="24" customHeight="1">
      <c r="A9" s="573" t="s">
        <v>914</v>
      </c>
      <c r="B9" s="571"/>
      <c r="C9" s="571"/>
      <c r="D9" s="572"/>
    </row>
    <row r="10" spans="1:6" ht="31.2">
      <c r="A10" s="526">
        <v>6</v>
      </c>
      <c r="B10" s="524" t="s">
        <v>915</v>
      </c>
      <c r="C10" s="525" t="s">
        <v>916</v>
      </c>
      <c r="D10" s="569">
        <f>'1-Баланс'!C94/'1-Баланс'!G79</f>
        <v>83.23571428571428</v>
      </c>
    </row>
    <row r="11" spans="1:6" ht="62.4">
      <c r="A11" s="526">
        <v>7</v>
      </c>
      <c r="B11" s="524" t="s">
        <v>917</v>
      </c>
      <c r="C11" s="525" t="s">
        <v>918</v>
      </c>
      <c r="D11" s="569">
        <f>('1-Баланс'!C76+'1-Баланс'!C85+'1-Баланс'!C92)/'1-Баланс'!G79</f>
        <v>83.23571428571428</v>
      </c>
    </row>
    <row r="12" spans="1:6" ht="46.8">
      <c r="A12" s="526">
        <v>8</v>
      </c>
      <c r="B12" s="524" t="s">
        <v>919</v>
      </c>
      <c r="C12" s="525" t="s">
        <v>920</v>
      </c>
      <c r="D12" s="569">
        <f>('1-Баланс'!C85+'1-Баланс'!C92)/'1-Баланс'!G79</f>
        <v>0.45714285714285713</v>
      </c>
    </row>
    <row r="13" spans="1:6" ht="31.2">
      <c r="A13" s="526">
        <v>9</v>
      </c>
      <c r="B13" s="524" t="s">
        <v>921</v>
      </c>
      <c r="C13" s="525" t="s">
        <v>922</v>
      </c>
      <c r="D13" s="569">
        <f>'1-Баланс'!C92/'1-Баланс'!G79</f>
        <v>0.45714285714285713</v>
      </c>
      <c r="F13" s="617"/>
    </row>
    <row r="14" spans="1:6" ht="24" customHeight="1">
      <c r="A14" s="573" t="s">
        <v>923</v>
      </c>
      <c r="B14" s="571"/>
      <c r="C14" s="571"/>
      <c r="D14" s="572"/>
    </row>
    <row r="15" spans="1:6" ht="31.2">
      <c r="A15" s="526">
        <v>10</v>
      </c>
      <c r="B15" s="524" t="s">
        <v>924</v>
      </c>
      <c r="C15" s="525" t="s">
        <v>925</v>
      </c>
      <c r="D15" s="569" t="e">
        <f>'2-Отчет за доходите'!G16/('1-Баланс'!C20+'1-Баланс'!C21+'1-Баланс'!C22+'1-Баланс'!C28+'1-Баланс'!C65)</f>
        <v>#DIV/0!</v>
      </c>
    </row>
    <row r="16" spans="1:6" ht="31.2">
      <c r="A16" s="575">
        <v>11</v>
      </c>
      <c r="B16" s="524" t="s">
        <v>923</v>
      </c>
      <c r="C16" s="525" t="s">
        <v>926</v>
      </c>
      <c r="D16" s="576">
        <f>'2-Отчет за доходите'!G16/('1-Баланс'!C95)</f>
        <v>0</v>
      </c>
    </row>
    <row r="17" spans="1:5" ht="24" customHeight="1">
      <c r="A17" s="573" t="s">
        <v>927</v>
      </c>
      <c r="B17" s="571"/>
      <c r="C17" s="571"/>
      <c r="D17" s="572"/>
    </row>
    <row r="18" spans="1:5" ht="31.2">
      <c r="A18" s="526">
        <v>12</v>
      </c>
      <c r="B18" s="524" t="s">
        <v>928</v>
      </c>
      <c r="C18" s="525" t="s">
        <v>929</v>
      </c>
      <c r="D18" s="569">
        <f>'1-Баланс'!G56/('1-Баланс'!G37+'1-Баланс'!G56)</f>
        <v>0.93433509945279247</v>
      </c>
    </row>
    <row r="19" spans="1:5" ht="31.2">
      <c r="A19" s="526">
        <v>13</v>
      </c>
      <c r="B19" s="524" t="s">
        <v>930</v>
      </c>
      <c r="C19" s="525" t="s">
        <v>931</v>
      </c>
      <c r="D19" s="569">
        <f>D4/D5</f>
        <v>14.414021164021163</v>
      </c>
    </row>
    <row r="20" spans="1:5" ht="31.2">
      <c r="A20" s="526">
        <v>14</v>
      </c>
      <c r="B20" s="524" t="s">
        <v>932</v>
      </c>
      <c r="C20" s="525" t="s">
        <v>933</v>
      </c>
      <c r="D20" s="569">
        <f>D6/D5</f>
        <v>0.93512400240281479</v>
      </c>
    </row>
    <row r="21" spans="1:5" ht="38.25" customHeight="1">
      <c r="A21" s="526">
        <v>15</v>
      </c>
      <c r="B21" s="524" t="s">
        <v>934</v>
      </c>
      <c r="C21" s="525" t="s">
        <v>935</v>
      </c>
      <c r="D21" s="598">
        <f>'2-Отчет за доходите'!C37+'2-Отчет за доходите'!C25</f>
        <v>282</v>
      </c>
      <c r="E21" s="614"/>
    </row>
    <row r="22" spans="1:5" ht="46.8">
      <c r="A22" s="526">
        <v>16</v>
      </c>
      <c r="B22" s="524" t="s">
        <v>936</v>
      </c>
      <c r="C22" s="525" t="s">
        <v>937</v>
      </c>
      <c r="D22" s="574">
        <f>D21/'1-Баланс'!G37</f>
        <v>0.37301587301587302</v>
      </c>
    </row>
    <row r="23" spans="1:5" ht="31.2">
      <c r="A23" s="526">
        <v>17</v>
      </c>
      <c r="B23" s="524" t="s">
        <v>938</v>
      </c>
      <c r="C23" s="525" t="s">
        <v>939</v>
      </c>
      <c r="D23" s="574">
        <f>(D21+'2-Отчет за доходите'!C14)/'2-Отчет за доходите'!G31</f>
        <v>0.81739130434782614</v>
      </c>
    </row>
    <row r="24" spans="1:5" ht="31.2">
      <c r="A24" s="526">
        <v>18</v>
      </c>
      <c r="B24" s="524" t="s">
        <v>940</v>
      </c>
      <c r="C24" s="525" t="s">
        <v>941</v>
      </c>
      <c r="D24" s="574">
        <f>('1-Баланс'!G56+'1-Баланс'!G79)/(D21+'2-Отчет за доходите'!C14)</f>
        <v>38.641843971631204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6" bestFit="1" customWidth="1"/>
    <col min="2" max="2" width="12.109375" style="86" bestFit="1" customWidth="1"/>
    <col min="3" max="3" width="14.33203125" style="86" customWidth="1"/>
    <col min="4" max="4" width="14.109375" style="86" bestFit="1" customWidth="1"/>
    <col min="5" max="5" width="16.6640625" style="86" bestFit="1" customWidth="1"/>
    <col min="6" max="6" width="53.109375" style="86" customWidth="1"/>
    <col min="7" max="7" width="16" style="86" bestFit="1" customWidth="1"/>
    <col min="8" max="8" width="15.6640625" style="86" customWidth="1"/>
    <col min="9" max="16384" width="9.109375" style="86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3"/>
      <c r="J1" s="623"/>
      <c r="K1" s="623"/>
      <c r="L1" s="623"/>
      <c r="M1" s="623"/>
      <c r="N1" s="87" t="s">
        <v>950</v>
      </c>
    </row>
    <row r="2" spans="1:14" s="441" customFormat="1">
      <c r="A2" s="624"/>
      <c r="B2" s="624"/>
      <c r="C2" s="625"/>
      <c r="D2" s="624"/>
      <c r="E2" s="624"/>
      <c r="F2" s="626" t="s">
        <v>951</v>
      </c>
      <c r="G2" s="624"/>
      <c r="H2" s="624"/>
      <c r="I2" s="624"/>
      <c r="J2" s="624"/>
      <c r="K2" s="624"/>
      <c r="L2" s="624"/>
      <c r="M2" s="624"/>
      <c r="N2" s="624"/>
    </row>
    <row r="3" spans="1:14">
      <c r="A3" s="623" t="str">
        <f t="shared" ref="A3:A34" si="0">pdeName</f>
        <v>ДЕБИТУМ ИНВЕСТ АДСИЦ</v>
      </c>
      <c r="B3" s="623" t="str">
        <f t="shared" ref="B3:B34" si="1">pdeBulstat</f>
        <v>201089616</v>
      </c>
      <c r="C3" s="627">
        <f t="shared" ref="C3:C34" si="2">endDate</f>
        <v>45747</v>
      </c>
      <c r="D3" s="623" t="s">
        <v>41</v>
      </c>
      <c r="E3" s="623">
        <v>1</v>
      </c>
      <c r="F3" s="623" t="s">
        <v>40</v>
      </c>
      <c r="G3" s="623" t="s">
        <v>952</v>
      </c>
      <c r="H3" s="623">
        <f xml:space="preserve"> '1-Баланс'!C12</f>
        <v>0</v>
      </c>
      <c r="I3" s="623"/>
      <c r="J3" s="623"/>
      <c r="K3" s="623"/>
      <c r="L3" s="623"/>
      <c r="M3" s="623"/>
      <c r="N3" s="623"/>
    </row>
    <row r="4" spans="1:14">
      <c r="A4" s="623" t="str">
        <f t="shared" si="0"/>
        <v>ДЕБИТУМ ИНВЕСТ АДСИЦ</v>
      </c>
      <c r="B4" s="623" t="str">
        <f t="shared" si="1"/>
        <v>201089616</v>
      </c>
      <c r="C4" s="627">
        <f t="shared" si="2"/>
        <v>45747</v>
      </c>
      <c r="D4" s="623" t="s">
        <v>45</v>
      </c>
      <c r="E4" s="623">
        <v>1</v>
      </c>
      <c r="F4" s="623" t="s">
        <v>44</v>
      </c>
      <c r="G4" s="623" t="s">
        <v>952</v>
      </c>
      <c r="H4" s="623">
        <f xml:space="preserve"> '1-Баланс'!C13</f>
        <v>0</v>
      </c>
      <c r="I4" s="623"/>
      <c r="J4" s="617"/>
      <c r="K4" s="623"/>
      <c r="L4" s="623"/>
      <c r="M4" s="623"/>
      <c r="N4" s="623"/>
    </row>
    <row r="5" spans="1:14">
      <c r="A5" s="623" t="str">
        <f t="shared" si="0"/>
        <v>ДЕБИТУМ ИНВЕСТ АДСИЦ</v>
      </c>
      <c r="B5" s="623" t="str">
        <f t="shared" si="1"/>
        <v>201089616</v>
      </c>
      <c r="C5" s="627">
        <f t="shared" si="2"/>
        <v>45747</v>
      </c>
      <c r="D5" s="623" t="s">
        <v>49</v>
      </c>
      <c r="E5" s="623">
        <v>1</v>
      </c>
      <c r="F5" s="623" t="s">
        <v>48</v>
      </c>
      <c r="G5" s="623" t="s">
        <v>952</v>
      </c>
      <c r="H5" s="623">
        <f xml:space="preserve"> '1-Баланс'!C14</f>
        <v>0</v>
      </c>
      <c r="I5" s="623"/>
      <c r="J5" s="623"/>
      <c r="K5" s="623"/>
      <c r="L5" s="623"/>
      <c r="M5" s="623"/>
      <c r="N5" s="623"/>
    </row>
    <row r="6" spans="1:14">
      <c r="A6" s="623" t="str">
        <f t="shared" si="0"/>
        <v>ДЕБИТУМ ИНВЕСТ АДСИЦ</v>
      </c>
      <c r="B6" s="623" t="str">
        <f t="shared" si="1"/>
        <v>201089616</v>
      </c>
      <c r="C6" s="627">
        <f t="shared" si="2"/>
        <v>45747</v>
      </c>
      <c r="D6" s="623" t="s">
        <v>53</v>
      </c>
      <c r="E6" s="623">
        <v>1</v>
      </c>
      <c r="F6" s="623" t="s">
        <v>52</v>
      </c>
      <c r="G6" s="623" t="s">
        <v>952</v>
      </c>
      <c r="H6" s="623">
        <f xml:space="preserve"> '1-Баланс'!C15</f>
        <v>0</v>
      </c>
      <c r="I6" s="623"/>
      <c r="J6" s="623"/>
      <c r="K6" s="623"/>
      <c r="L6" s="623"/>
      <c r="M6" s="623"/>
      <c r="N6" s="623"/>
    </row>
    <row r="7" spans="1:14">
      <c r="A7" s="623" t="str">
        <f t="shared" si="0"/>
        <v>ДЕБИТУМ ИНВЕСТ АДСИЦ</v>
      </c>
      <c r="B7" s="623" t="str">
        <f t="shared" si="1"/>
        <v>201089616</v>
      </c>
      <c r="C7" s="627">
        <f t="shared" si="2"/>
        <v>45747</v>
      </c>
      <c r="D7" s="623" t="s">
        <v>57</v>
      </c>
      <c r="E7" s="623">
        <v>1</v>
      </c>
      <c r="F7" s="623" t="s">
        <v>56</v>
      </c>
      <c r="G7" s="623" t="s">
        <v>952</v>
      </c>
      <c r="H7" s="623">
        <f xml:space="preserve"> '1-Баланс'!C16</f>
        <v>0</v>
      </c>
      <c r="I7" s="623"/>
      <c r="J7" s="623"/>
      <c r="K7" s="623"/>
      <c r="L7" s="623"/>
      <c r="M7" s="623"/>
      <c r="N7" s="623"/>
    </row>
    <row r="8" spans="1:14">
      <c r="A8" s="623" t="str">
        <f t="shared" si="0"/>
        <v>ДЕБИТУМ ИНВЕСТ АДСИЦ</v>
      </c>
      <c r="B8" s="623" t="str">
        <f t="shared" si="1"/>
        <v>201089616</v>
      </c>
      <c r="C8" s="627">
        <f t="shared" si="2"/>
        <v>45747</v>
      </c>
      <c r="D8" s="623" t="s">
        <v>61</v>
      </c>
      <c r="E8" s="623">
        <v>1</v>
      </c>
      <c r="F8" s="623" t="s">
        <v>60</v>
      </c>
      <c r="G8" s="623" t="s">
        <v>952</v>
      </c>
      <c r="H8" s="623">
        <f xml:space="preserve"> '1-Баланс'!C17</f>
        <v>0</v>
      </c>
      <c r="I8" s="623"/>
      <c r="J8" s="623"/>
      <c r="K8" s="623"/>
      <c r="L8" s="623"/>
      <c r="M8" s="623"/>
      <c r="N8" s="623"/>
    </row>
    <row r="9" spans="1:14">
      <c r="A9" s="623" t="str">
        <f t="shared" si="0"/>
        <v>ДЕБИТУМ ИНВЕСТ АДСИЦ</v>
      </c>
      <c r="B9" s="623" t="str">
        <f t="shared" si="1"/>
        <v>201089616</v>
      </c>
      <c r="C9" s="627">
        <f t="shared" si="2"/>
        <v>45747</v>
      </c>
      <c r="D9" s="623" t="s">
        <v>65</v>
      </c>
      <c r="E9" s="623">
        <v>1</v>
      </c>
      <c r="F9" s="623" t="s">
        <v>64</v>
      </c>
      <c r="G9" s="623" t="s">
        <v>952</v>
      </c>
      <c r="H9" s="623">
        <f xml:space="preserve"> '1-Баланс'!C18</f>
        <v>0</v>
      </c>
      <c r="I9" s="623"/>
      <c r="J9" s="623"/>
      <c r="K9" s="623"/>
      <c r="L9" s="623"/>
      <c r="M9" s="623"/>
      <c r="N9" s="623"/>
    </row>
    <row r="10" spans="1:14">
      <c r="A10" s="623" t="str">
        <f t="shared" si="0"/>
        <v>ДЕБИТУМ ИНВЕСТ АДСИЦ</v>
      </c>
      <c r="B10" s="623" t="str">
        <f t="shared" si="1"/>
        <v>201089616</v>
      </c>
      <c r="C10" s="627">
        <f t="shared" si="2"/>
        <v>45747</v>
      </c>
      <c r="D10" s="623" t="s">
        <v>69</v>
      </c>
      <c r="E10" s="623">
        <v>1</v>
      </c>
      <c r="F10" s="623" t="s">
        <v>68</v>
      </c>
      <c r="G10" s="623" t="s">
        <v>952</v>
      </c>
      <c r="H10" s="623">
        <f xml:space="preserve"> '1-Баланс'!C19</f>
        <v>0</v>
      </c>
      <c r="I10" s="623"/>
      <c r="J10" s="623"/>
      <c r="K10" s="623"/>
      <c r="L10" s="623"/>
      <c r="M10" s="623"/>
      <c r="N10" s="623"/>
    </row>
    <row r="11" spans="1:14">
      <c r="A11" s="623" t="str">
        <f t="shared" si="0"/>
        <v>ДЕБИТУМ ИНВЕСТ АДСИЦ</v>
      </c>
      <c r="B11" s="623" t="str">
        <f t="shared" si="1"/>
        <v>201089616</v>
      </c>
      <c r="C11" s="627">
        <f t="shared" si="2"/>
        <v>45747</v>
      </c>
      <c r="D11" s="623" t="s">
        <v>72</v>
      </c>
      <c r="E11" s="623">
        <v>1</v>
      </c>
      <c r="F11" s="623" t="s">
        <v>38</v>
      </c>
      <c r="G11" s="623" t="s">
        <v>952</v>
      </c>
      <c r="H11" s="623">
        <f xml:space="preserve"> '1-Баланс'!C20</f>
        <v>0</v>
      </c>
      <c r="I11" s="623"/>
      <c r="J11" s="623"/>
      <c r="K11" s="623"/>
      <c r="L11" s="623"/>
      <c r="M11" s="623"/>
      <c r="N11" s="623"/>
    </row>
    <row r="12" spans="1:14">
      <c r="A12" s="623" t="str">
        <f t="shared" si="0"/>
        <v>ДЕБИТУМ ИНВЕСТ АДСИЦ</v>
      </c>
      <c r="B12" s="623" t="str">
        <f t="shared" si="1"/>
        <v>201089616</v>
      </c>
      <c r="C12" s="627">
        <f t="shared" si="2"/>
        <v>45747</v>
      </c>
      <c r="D12" s="623" t="s">
        <v>76</v>
      </c>
      <c r="E12" s="623">
        <v>1</v>
      </c>
      <c r="F12" s="623" t="s">
        <v>75</v>
      </c>
      <c r="G12" s="623" t="s">
        <v>952</v>
      </c>
      <c r="H12" s="623">
        <f xml:space="preserve"> '1-Баланс'!C21</f>
        <v>0</v>
      </c>
      <c r="I12" s="623"/>
      <c r="J12" s="623"/>
      <c r="K12" s="623"/>
      <c r="L12" s="623"/>
      <c r="M12" s="623"/>
      <c r="N12" s="623"/>
    </row>
    <row r="13" spans="1:14">
      <c r="A13" s="623" t="str">
        <f t="shared" si="0"/>
        <v>ДЕБИТУМ ИНВЕСТ АДСИЦ</v>
      </c>
      <c r="B13" s="623" t="str">
        <f t="shared" si="1"/>
        <v>201089616</v>
      </c>
      <c r="C13" s="627">
        <f t="shared" si="2"/>
        <v>45747</v>
      </c>
      <c r="D13" s="623" t="s">
        <v>80</v>
      </c>
      <c r="E13" s="623">
        <v>1</v>
      </c>
      <c r="F13" s="623" t="s">
        <v>79</v>
      </c>
      <c r="G13" s="623" t="s">
        <v>952</v>
      </c>
      <c r="H13" s="623">
        <f xml:space="preserve"> '1-Баланс'!C22</f>
        <v>0</v>
      </c>
      <c r="I13" s="623"/>
      <c r="J13" s="623"/>
      <c r="K13" s="623"/>
      <c r="L13" s="623"/>
      <c r="M13" s="623"/>
      <c r="N13" s="623"/>
    </row>
    <row r="14" spans="1:14">
      <c r="A14" s="623" t="str">
        <f t="shared" si="0"/>
        <v>ДЕБИТУМ ИНВЕСТ АДСИЦ</v>
      </c>
      <c r="B14" s="623" t="str">
        <f t="shared" si="1"/>
        <v>201089616</v>
      </c>
      <c r="C14" s="627">
        <f t="shared" si="2"/>
        <v>45747</v>
      </c>
      <c r="D14" s="623" t="s">
        <v>87</v>
      </c>
      <c r="E14" s="623">
        <v>1</v>
      </c>
      <c r="F14" s="623" t="s">
        <v>86</v>
      </c>
      <c r="G14" s="623" t="s">
        <v>952</v>
      </c>
      <c r="H14" s="623">
        <f xml:space="preserve"> '1-Баланс'!C24</f>
        <v>0</v>
      </c>
      <c r="I14" s="623"/>
      <c r="J14" s="623"/>
      <c r="K14" s="623"/>
      <c r="L14" s="623"/>
      <c r="M14" s="623"/>
      <c r="N14" s="623"/>
    </row>
    <row r="15" spans="1:14">
      <c r="A15" s="623" t="str">
        <f t="shared" si="0"/>
        <v>ДЕБИТУМ ИНВЕСТ АДСИЦ</v>
      </c>
      <c r="B15" s="623" t="str">
        <f t="shared" si="1"/>
        <v>201089616</v>
      </c>
      <c r="C15" s="627">
        <f t="shared" si="2"/>
        <v>45747</v>
      </c>
      <c r="D15" s="623" t="s">
        <v>91</v>
      </c>
      <c r="E15" s="623">
        <v>1</v>
      </c>
      <c r="F15" s="623" t="s">
        <v>90</v>
      </c>
      <c r="G15" s="623" t="s">
        <v>952</v>
      </c>
      <c r="H15" s="623">
        <f xml:space="preserve"> '1-Баланс'!C25</f>
        <v>0</v>
      </c>
      <c r="I15" s="623"/>
      <c r="J15" s="623"/>
      <c r="K15" s="623"/>
      <c r="L15" s="623"/>
      <c r="M15" s="623"/>
      <c r="N15" s="623"/>
    </row>
    <row r="16" spans="1:14">
      <c r="A16" s="623" t="str">
        <f t="shared" si="0"/>
        <v>ДЕБИТУМ ИНВЕСТ АДСИЦ</v>
      </c>
      <c r="B16" s="623" t="str">
        <f t="shared" si="1"/>
        <v>201089616</v>
      </c>
      <c r="C16" s="627">
        <f t="shared" si="2"/>
        <v>45747</v>
      </c>
      <c r="D16" s="623" t="s">
        <v>95</v>
      </c>
      <c r="E16" s="623">
        <v>1</v>
      </c>
      <c r="F16" s="623" t="s">
        <v>94</v>
      </c>
      <c r="G16" s="623" t="s">
        <v>952</v>
      </c>
      <c r="H16" s="623">
        <f xml:space="preserve"> '1-Баланс'!C26</f>
        <v>0</v>
      </c>
      <c r="I16" s="623"/>
      <c r="J16" s="623"/>
      <c r="K16" s="623"/>
      <c r="L16" s="623"/>
      <c r="M16" s="623"/>
      <c r="N16" s="623"/>
    </row>
    <row r="17" spans="1:8">
      <c r="A17" s="623" t="str">
        <f t="shared" si="0"/>
        <v>ДЕБИТУМ ИНВЕСТ АДСИЦ</v>
      </c>
      <c r="B17" s="623" t="str">
        <f t="shared" si="1"/>
        <v>201089616</v>
      </c>
      <c r="C17" s="627">
        <f t="shared" si="2"/>
        <v>45747</v>
      </c>
      <c r="D17" s="623" t="s">
        <v>99</v>
      </c>
      <c r="E17" s="623">
        <v>1</v>
      </c>
      <c r="F17" s="623" t="s">
        <v>98</v>
      </c>
      <c r="G17" s="623" t="s">
        <v>952</v>
      </c>
      <c r="H17" s="623">
        <f xml:space="preserve"> '1-Баланс'!C27</f>
        <v>0</v>
      </c>
    </row>
    <row r="18" spans="1:8">
      <c r="A18" s="623" t="str">
        <f t="shared" si="0"/>
        <v>ДЕБИТУМ ИНВЕСТ АДСИЦ</v>
      </c>
      <c r="B18" s="623" t="str">
        <f t="shared" si="1"/>
        <v>201089616</v>
      </c>
      <c r="C18" s="627">
        <f t="shared" si="2"/>
        <v>45747</v>
      </c>
      <c r="D18" s="623" t="s">
        <v>102</v>
      </c>
      <c r="E18" s="623">
        <v>1</v>
      </c>
      <c r="F18" s="623" t="s">
        <v>83</v>
      </c>
      <c r="G18" s="623" t="s">
        <v>952</v>
      </c>
      <c r="H18" s="623">
        <f xml:space="preserve"> '1-Баланс'!C28</f>
        <v>0</v>
      </c>
    </row>
    <row r="19" spans="1:8">
      <c r="A19" s="623" t="str">
        <f t="shared" si="0"/>
        <v>ДЕБИТУМ ИНВЕСТ АДСИЦ</v>
      </c>
      <c r="B19" s="623" t="str">
        <f t="shared" si="1"/>
        <v>201089616</v>
      </c>
      <c r="C19" s="627">
        <f t="shared" si="2"/>
        <v>45747</v>
      </c>
      <c r="D19" s="623" t="s">
        <v>111</v>
      </c>
      <c r="E19" s="623">
        <v>1</v>
      </c>
      <c r="F19" s="623" t="s">
        <v>110</v>
      </c>
      <c r="G19" s="623" t="s">
        <v>952</v>
      </c>
      <c r="H19" s="623">
        <f xml:space="preserve"> '1-Баланс'!C31</f>
        <v>0</v>
      </c>
    </row>
    <row r="20" spans="1:8">
      <c r="A20" s="623" t="str">
        <f t="shared" si="0"/>
        <v>ДЕБИТУМ ИНВЕСТ АДСИЦ</v>
      </c>
      <c r="B20" s="623" t="str">
        <f t="shared" si="1"/>
        <v>201089616</v>
      </c>
      <c r="C20" s="627">
        <f t="shared" si="2"/>
        <v>45747</v>
      </c>
      <c r="D20" s="623" t="s">
        <v>115</v>
      </c>
      <c r="E20" s="623">
        <v>1</v>
      </c>
      <c r="F20" s="623" t="s">
        <v>114</v>
      </c>
      <c r="G20" s="623" t="s">
        <v>952</v>
      </c>
      <c r="H20" s="623">
        <f xml:space="preserve"> '1-Баланс'!C32</f>
        <v>0</v>
      </c>
    </row>
    <row r="21" spans="1:8">
      <c r="A21" s="623" t="str">
        <f t="shared" si="0"/>
        <v>ДЕБИТУМ ИНВЕСТ АДСИЦ</v>
      </c>
      <c r="B21" s="623" t="str">
        <f t="shared" si="1"/>
        <v>201089616</v>
      </c>
      <c r="C21" s="627">
        <f t="shared" si="2"/>
        <v>45747</v>
      </c>
      <c r="D21" s="623" t="s">
        <v>119</v>
      </c>
      <c r="E21" s="623">
        <v>1</v>
      </c>
      <c r="F21" s="623" t="s">
        <v>107</v>
      </c>
      <c r="G21" s="623" t="s">
        <v>952</v>
      </c>
      <c r="H21" s="623">
        <f xml:space="preserve"> '1-Баланс'!C33</f>
        <v>0</v>
      </c>
    </row>
    <row r="22" spans="1:8">
      <c r="A22" s="623" t="str">
        <f t="shared" si="0"/>
        <v>ДЕБИТУМ ИНВЕСТ АДСИЦ</v>
      </c>
      <c r="B22" s="623" t="str">
        <f t="shared" si="1"/>
        <v>201089616</v>
      </c>
      <c r="C22" s="627">
        <f t="shared" si="2"/>
        <v>45747</v>
      </c>
      <c r="D22" s="623" t="s">
        <v>126</v>
      </c>
      <c r="E22" s="623">
        <v>1</v>
      </c>
      <c r="F22" s="623" t="s">
        <v>125</v>
      </c>
      <c r="G22" s="623" t="s">
        <v>952</v>
      </c>
      <c r="H22" s="623">
        <f xml:space="preserve"> '1-Баланс'!C35</f>
        <v>0</v>
      </c>
    </row>
    <row r="23" spans="1:8">
      <c r="A23" s="623" t="str">
        <f t="shared" si="0"/>
        <v>ДЕБИТУМ ИНВЕСТ АДСИЦ</v>
      </c>
      <c r="B23" s="623" t="str">
        <f t="shared" si="1"/>
        <v>201089616</v>
      </c>
      <c r="C23" s="627">
        <f t="shared" si="2"/>
        <v>45747</v>
      </c>
      <c r="D23" s="623" t="s">
        <v>128</v>
      </c>
      <c r="E23" s="623">
        <v>1</v>
      </c>
      <c r="F23" s="623" t="s">
        <v>127</v>
      </c>
      <c r="G23" s="623" t="s">
        <v>952</v>
      </c>
      <c r="H23" s="623">
        <f xml:space="preserve"> '1-Баланс'!C36</f>
        <v>0</v>
      </c>
    </row>
    <row r="24" spans="1:8">
      <c r="A24" s="623" t="str">
        <f t="shared" si="0"/>
        <v>ДЕБИТУМ ИНВЕСТ АДСИЦ</v>
      </c>
      <c r="B24" s="623" t="str">
        <f t="shared" si="1"/>
        <v>201089616</v>
      </c>
      <c r="C24" s="627">
        <f t="shared" si="2"/>
        <v>45747</v>
      </c>
      <c r="D24" s="623" t="s">
        <v>130</v>
      </c>
      <c r="E24" s="623">
        <v>1</v>
      </c>
      <c r="F24" s="623" t="s">
        <v>129</v>
      </c>
      <c r="G24" s="623" t="s">
        <v>952</v>
      </c>
      <c r="H24" s="623">
        <f xml:space="preserve"> '1-Баланс'!C37</f>
        <v>0</v>
      </c>
    </row>
    <row r="25" spans="1:8">
      <c r="A25" s="623" t="str">
        <f t="shared" si="0"/>
        <v>ДЕБИТУМ ИНВЕСТ АДСИЦ</v>
      </c>
      <c r="B25" s="623" t="str">
        <f t="shared" si="1"/>
        <v>201089616</v>
      </c>
      <c r="C25" s="627">
        <f t="shared" si="2"/>
        <v>45747</v>
      </c>
      <c r="D25" s="623" t="s">
        <v>134</v>
      </c>
      <c r="E25" s="623">
        <v>1</v>
      </c>
      <c r="F25" s="623" t="s">
        <v>133</v>
      </c>
      <c r="G25" s="623" t="s">
        <v>952</v>
      </c>
      <c r="H25" s="623">
        <f xml:space="preserve"> '1-Баланс'!C38</f>
        <v>0</v>
      </c>
    </row>
    <row r="26" spans="1:8">
      <c r="A26" s="623" t="str">
        <f t="shared" si="0"/>
        <v>ДЕБИТУМ ИНВЕСТ АДСИЦ</v>
      </c>
      <c r="B26" s="623" t="str">
        <f t="shared" si="1"/>
        <v>201089616</v>
      </c>
      <c r="C26" s="627">
        <f t="shared" si="2"/>
        <v>45747</v>
      </c>
      <c r="D26" s="623" t="s">
        <v>136</v>
      </c>
      <c r="E26" s="623">
        <v>1</v>
      </c>
      <c r="F26" s="623" t="s">
        <v>135</v>
      </c>
      <c r="G26" s="623" t="s">
        <v>952</v>
      </c>
      <c r="H26" s="623">
        <f xml:space="preserve"> '1-Баланс'!C39</f>
        <v>0</v>
      </c>
    </row>
    <row r="27" spans="1:8">
      <c r="A27" s="623" t="str">
        <f t="shared" si="0"/>
        <v>ДЕБИТУМ ИНВЕСТ АДСИЦ</v>
      </c>
      <c r="B27" s="623" t="str">
        <f t="shared" si="1"/>
        <v>201089616</v>
      </c>
      <c r="C27" s="627">
        <f t="shared" si="2"/>
        <v>45747</v>
      </c>
      <c r="D27" s="623" t="s">
        <v>138</v>
      </c>
      <c r="E27" s="623">
        <v>1</v>
      </c>
      <c r="F27" s="623" t="s">
        <v>137</v>
      </c>
      <c r="G27" s="623" t="s">
        <v>952</v>
      </c>
      <c r="H27" s="623">
        <f xml:space="preserve"> '1-Баланс'!C40</f>
        <v>0</v>
      </c>
    </row>
    <row r="28" spans="1:8">
      <c r="A28" s="623" t="str">
        <f t="shared" si="0"/>
        <v>ДЕБИТУМ ИНВЕСТ АДСИЦ</v>
      </c>
      <c r="B28" s="623" t="str">
        <f t="shared" si="1"/>
        <v>201089616</v>
      </c>
      <c r="C28" s="627">
        <f t="shared" si="2"/>
        <v>45747</v>
      </c>
      <c r="D28" s="623" t="s">
        <v>142</v>
      </c>
      <c r="E28" s="623">
        <v>1</v>
      </c>
      <c r="F28" s="623" t="s">
        <v>141</v>
      </c>
      <c r="G28" s="623" t="s">
        <v>952</v>
      </c>
      <c r="H28" s="623">
        <f xml:space="preserve"> '1-Баланс'!C41</f>
        <v>0</v>
      </c>
    </row>
    <row r="29" spans="1:8">
      <c r="A29" s="623" t="str">
        <f t="shared" si="0"/>
        <v>ДЕБИТУМ ИНВЕСТ АДСИЦ</v>
      </c>
      <c r="B29" s="623" t="str">
        <f t="shared" si="1"/>
        <v>201089616</v>
      </c>
      <c r="C29" s="627">
        <f t="shared" si="2"/>
        <v>45747</v>
      </c>
      <c r="D29" s="623" t="s">
        <v>144</v>
      </c>
      <c r="E29" s="623">
        <v>1</v>
      </c>
      <c r="F29" s="623" t="s">
        <v>143</v>
      </c>
      <c r="G29" s="623" t="s">
        <v>952</v>
      </c>
      <c r="H29" s="623">
        <f xml:space="preserve"> '1-Баланс'!C42</f>
        <v>0</v>
      </c>
    </row>
    <row r="30" spans="1:8">
      <c r="A30" s="623" t="str">
        <f t="shared" si="0"/>
        <v>ДЕБИТУМ ИНВЕСТ АДСИЦ</v>
      </c>
      <c r="B30" s="623" t="str">
        <f t="shared" si="1"/>
        <v>201089616</v>
      </c>
      <c r="C30" s="627">
        <f t="shared" si="2"/>
        <v>45747</v>
      </c>
      <c r="D30" s="623" t="s">
        <v>147</v>
      </c>
      <c r="E30" s="623">
        <v>1</v>
      </c>
      <c r="F30" s="623" t="s">
        <v>146</v>
      </c>
      <c r="G30" s="623" t="s">
        <v>952</v>
      </c>
      <c r="H30" s="623">
        <f xml:space="preserve"> '1-Баланс'!C43</f>
        <v>0</v>
      </c>
    </row>
    <row r="31" spans="1:8">
      <c r="A31" s="623" t="str">
        <f t="shared" si="0"/>
        <v>ДЕБИТУМ ИНВЕСТ АДСИЦ</v>
      </c>
      <c r="B31" s="623" t="str">
        <f t="shared" si="1"/>
        <v>201089616</v>
      </c>
      <c r="C31" s="627">
        <f t="shared" si="2"/>
        <v>45747</v>
      </c>
      <c r="D31" s="623" t="s">
        <v>150</v>
      </c>
      <c r="E31" s="623">
        <v>1</v>
      </c>
      <c r="F31" s="623" t="s">
        <v>149</v>
      </c>
      <c r="G31" s="623" t="s">
        <v>952</v>
      </c>
      <c r="H31" s="623">
        <f xml:space="preserve"> '1-Баланс'!C44</f>
        <v>0</v>
      </c>
    </row>
    <row r="32" spans="1:8">
      <c r="A32" s="623" t="str">
        <f t="shared" si="0"/>
        <v>ДЕБИТУМ ИНВЕСТ АДСИЦ</v>
      </c>
      <c r="B32" s="623" t="str">
        <f t="shared" si="1"/>
        <v>201089616</v>
      </c>
      <c r="C32" s="627">
        <f t="shared" si="2"/>
        <v>45747</v>
      </c>
      <c r="D32" s="623" t="s">
        <v>154</v>
      </c>
      <c r="E32" s="623">
        <v>1</v>
      </c>
      <c r="F32" s="623" t="s">
        <v>153</v>
      </c>
      <c r="G32" s="623" t="s">
        <v>952</v>
      </c>
      <c r="H32" s="623">
        <f xml:space="preserve"> '1-Баланс'!C45</f>
        <v>0</v>
      </c>
    </row>
    <row r="33" spans="1:8">
      <c r="A33" s="623" t="str">
        <f t="shared" si="0"/>
        <v>ДЕБИТУМ ИНВЕСТ АДСИЦ</v>
      </c>
      <c r="B33" s="623" t="str">
        <f t="shared" si="1"/>
        <v>201089616</v>
      </c>
      <c r="C33" s="627">
        <f t="shared" si="2"/>
        <v>45747</v>
      </c>
      <c r="D33" s="623" t="s">
        <v>158</v>
      </c>
      <c r="E33" s="623">
        <v>1</v>
      </c>
      <c r="F33" s="623" t="s">
        <v>157</v>
      </c>
      <c r="G33" s="623" t="s">
        <v>952</v>
      </c>
      <c r="H33" s="623">
        <f xml:space="preserve"> '1-Баланс'!C46</f>
        <v>0</v>
      </c>
    </row>
    <row r="34" spans="1:8">
      <c r="A34" s="623" t="str">
        <f t="shared" si="0"/>
        <v>ДЕБИТУМ ИНВЕСТ АДСИЦ</v>
      </c>
      <c r="B34" s="623" t="str">
        <f t="shared" si="1"/>
        <v>201089616</v>
      </c>
      <c r="C34" s="627">
        <f t="shared" si="2"/>
        <v>45747</v>
      </c>
      <c r="D34" s="623" t="s">
        <v>165</v>
      </c>
      <c r="E34" s="623">
        <v>1</v>
      </c>
      <c r="F34" s="623" t="s">
        <v>164</v>
      </c>
      <c r="G34" s="623" t="s">
        <v>952</v>
      </c>
      <c r="H34" s="623">
        <f xml:space="preserve"> '1-Баланс'!C48</f>
        <v>0</v>
      </c>
    </row>
    <row r="35" spans="1:8">
      <c r="A35" s="623" t="str">
        <f t="shared" ref="A35:A66" si="3">pdeName</f>
        <v>ДЕБИТУМ ИНВЕСТ АДСИЦ</v>
      </c>
      <c r="B35" s="623" t="str">
        <f t="shared" ref="B35:B66" si="4">pdeBulstat</f>
        <v>201089616</v>
      </c>
      <c r="C35" s="627">
        <f t="shared" ref="C35:C66" si="5">endDate</f>
        <v>45747</v>
      </c>
      <c r="D35" s="623" t="s">
        <v>169</v>
      </c>
      <c r="E35" s="623">
        <v>1</v>
      </c>
      <c r="F35" s="623" t="s">
        <v>168</v>
      </c>
      <c r="G35" s="623" t="s">
        <v>952</v>
      </c>
      <c r="H35" s="623">
        <f xml:space="preserve"> '1-Баланс'!C49</f>
        <v>0</v>
      </c>
    </row>
    <row r="36" spans="1:8">
      <c r="A36" s="623" t="str">
        <f t="shared" si="3"/>
        <v>ДЕБИТУМ ИНВЕСТ АДСИЦ</v>
      </c>
      <c r="B36" s="623" t="str">
        <f t="shared" si="4"/>
        <v>201089616</v>
      </c>
      <c r="C36" s="627">
        <f t="shared" si="5"/>
        <v>45747</v>
      </c>
      <c r="D36" s="623" t="s">
        <v>173</v>
      </c>
      <c r="E36" s="623">
        <v>1</v>
      </c>
      <c r="F36" s="623" t="s">
        <v>172</v>
      </c>
      <c r="G36" s="623" t="s">
        <v>952</v>
      </c>
      <c r="H36" s="623">
        <f xml:space="preserve"> '1-Баланс'!C50</f>
        <v>0</v>
      </c>
    </row>
    <row r="37" spans="1:8">
      <c r="A37" s="623" t="str">
        <f t="shared" si="3"/>
        <v>ДЕБИТУМ ИНВЕСТ АДСИЦ</v>
      </c>
      <c r="B37" s="623" t="str">
        <f t="shared" si="4"/>
        <v>201089616</v>
      </c>
      <c r="C37" s="627">
        <f t="shared" si="5"/>
        <v>45747</v>
      </c>
      <c r="D37" s="623" t="s">
        <v>175</v>
      </c>
      <c r="E37" s="623">
        <v>1</v>
      </c>
      <c r="F37" s="623" t="s">
        <v>98</v>
      </c>
      <c r="G37" s="623" t="s">
        <v>952</v>
      </c>
      <c r="H37" s="623">
        <f xml:space="preserve"> '1-Баланс'!C51</f>
        <v>0</v>
      </c>
    </row>
    <row r="38" spans="1:8">
      <c r="A38" s="623" t="str">
        <f t="shared" si="3"/>
        <v>ДЕБИТУМ ИНВЕСТ АДСИЦ</v>
      </c>
      <c r="B38" s="623" t="str">
        <f t="shared" si="4"/>
        <v>201089616</v>
      </c>
      <c r="C38" s="627">
        <f t="shared" si="5"/>
        <v>45747</v>
      </c>
      <c r="D38" s="623" t="s">
        <v>177</v>
      </c>
      <c r="E38" s="623">
        <v>1</v>
      </c>
      <c r="F38" s="623" t="s">
        <v>122</v>
      </c>
      <c r="G38" s="623" t="s">
        <v>952</v>
      </c>
      <c r="H38" s="623">
        <f xml:space="preserve"> '1-Баланс'!C52</f>
        <v>0</v>
      </c>
    </row>
    <row r="39" spans="1:8">
      <c r="A39" s="623" t="str">
        <f t="shared" si="3"/>
        <v>ДЕБИТУМ ИНВЕСТ АДСИЦ</v>
      </c>
      <c r="B39" s="623" t="str">
        <f t="shared" si="4"/>
        <v>201089616</v>
      </c>
      <c r="C39" s="627">
        <f t="shared" si="5"/>
        <v>45747</v>
      </c>
      <c r="D39" s="623" t="s">
        <v>184</v>
      </c>
      <c r="E39" s="623">
        <v>1</v>
      </c>
      <c r="F39" s="623" t="s">
        <v>183</v>
      </c>
      <c r="G39" s="623" t="s">
        <v>952</v>
      </c>
      <c r="H39" s="623">
        <f xml:space="preserve"> '1-Баланс'!C54</f>
        <v>0</v>
      </c>
    </row>
    <row r="40" spans="1:8">
      <c r="A40" s="623" t="str">
        <f t="shared" si="3"/>
        <v>ДЕБИТУМ ИНВЕСТ АДСИЦ</v>
      </c>
      <c r="B40" s="623" t="str">
        <f t="shared" si="4"/>
        <v>201089616</v>
      </c>
      <c r="C40" s="627">
        <f t="shared" si="5"/>
        <v>45747</v>
      </c>
      <c r="D40" s="623" t="s">
        <v>188</v>
      </c>
      <c r="E40" s="623">
        <v>1</v>
      </c>
      <c r="F40" s="623" t="s">
        <v>187</v>
      </c>
      <c r="G40" s="623" t="s">
        <v>952</v>
      </c>
      <c r="H40" s="623">
        <f xml:space="preserve"> '1-Баланс'!C55</f>
        <v>0</v>
      </c>
    </row>
    <row r="41" spans="1:8">
      <c r="A41" s="623" t="str">
        <f t="shared" si="3"/>
        <v>ДЕБИТУМ ИНВЕСТ АДСИЦ</v>
      </c>
      <c r="B41" s="623" t="str">
        <f t="shared" si="4"/>
        <v>201089616</v>
      </c>
      <c r="C41" s="627">
        <f t="shared" si="5"/>
        <v>45747</v>
      </c>
      <c r="D41" s="623" t="s">
        <v>192</v>
      </c>
      <c r="E41" s="623">
        <v>1</v>
      </c>
      <c r="F41" s="623" t="s">
        <v>36</v>
      </c>
      <c r="G41" s="623" t="s">
        <v>952</v>
      </c>
      <c r="H41" s="623">
        <f xml:space="preserve"> '1-Баланс'!C56</f>
        <v>0</v>
      </c>
    </row>
    <row r="42" spans="1:8">
      <c r="A42" s="623" t="str">
        <f t="shared" si="3"/>
        <v>ДЕБИТУМ ИНВЕСТ АДСИЦ</v>
      </c>
      <c r="B42" s="623" t="str">
        <f t="shared" si="4"/>
        <v>201089616</v>
      </c>
      <c r="C42" s="627">
        <f t="shared" si="5"/>
        <v>45747</v>
      </c>
      <c r="D42" s="623" t="s">
        <v>199</v>
      </c>
      <c r="E42" s="623">
        <v>1</v>
      </c>
      <c r="F42" s="623" t="s">
        <v>198</v>
      </c>
      <c r="G42" s="623" t="s">
        <v>952</v>
      </c>
      <c r="H42" s="623">
        <f xml:space="preserve"> '1-Баланс'!C59</f>
        <v>0</v>
      </c>
    </row>
    <row r="43" spans="1:8">
      <c r="A43" s="623" t="str">
        <f t="shared" si="3"/>
        <v>ДЕБИТУМ ИНВЕСТ АДСИЦ</v>
      </c>
      <c r="B43" s="623" t="str">
        <f t="shared" si="4"/>
        <v>201089616</v>
      </c>
      <c r="C43" s="627">
        <f t="shared" si="5"/>
        <v>45747</v>
      </c>
      <c r="D43" s="623" t="s">
        <v>203</v>
      </c>
      <c r="E43" s="623">
        <v>1</v>
      </c>
      <c r="F43" s="623" t="s">
        <v>202</v>
      </c>
      <c r="G43" s="623" t="s">
        <v>952</v>
      </c>
      <c r="H43" s="623">
        <f xml:space="preserve"> '1-Баланс'!C60</f>
        <v>0</v>
      </c>
    </row>
    <row r="44" spans="1:8">
      <c r="A44" s="623" t="str">
        <f t="shared" si="3"/>
        <v>ДЕБИТУМ ИНВЕСТ АДСИЦ</v>
      </c>
      <c r="B44" s="623" t="str">
        <f t="shared" si="4"/>
        <v>201089616</v>
      </c>
      <c r="C44" s="627">
        <f t="shared" si="5"/>
        <v>45747</v>
      </c>
      <c r="D44" s="623" t="s">
        <v>207</v>
      </c>
      <c r="E44" s="623">
        <v>1</v>
      </c>
      <c r="F44" s="623" t="s">
        <v>206</v>
      </c>
      <c r="G44" s="623" t="s">
        <v>952</v>
      </c>
      <c r="H44" s="623">
        <f xml:space="preserve"> '1-Баланс'!C61</f>
        <v>0</v>
      </c>
    </row>
    <row r="45" spans="1:8">
      <c r="A45" s="623" t="str">
        <f t="shared" si="3"/>
        <v>ДЕБИТУМ ИНВЕСТ АДСИЦ</v>
      </c>
      <c r="B45" s="623" t="str">
        <f t="shared" si="4"/>
        <v>201089616</v>
      </c>
      <c r="C45" s="627">
        <f t="shared" si="5"/>
        <v>45747</v>
      </c>
      <c r="D45" s="623" t="s">
        <v>211</v>
      </c>
      <c r="E45" s="623">
        <v>1</v>
      </c>
      <c r="F45" s="623" t="s">
        <v>210</v>
      </c>
      <c r="G45" s="623" t="s">
        <v>952</v>
      </c>
      <c r="H45" s="623">
        <f xml:space="preserve"> '1-Баланс'!C62</f>
        <v>0</v>
      </c>
    </row>
    <row r="46" spans="1:8">
      <c r="A46" s="623" t="str">
        <f t="shared" si="3"/>
        <v>ДЕБИТУМ ИНВЕСТ АДСИЦ</v>
      </c>
      <c r="B46" s="623" t="str">
        <f t="shared" si="4"/>
        <v>201089616</v>
      </c>
      <c r="C46" s="627">
        <f t="shared" si="5"/>
        <v>45747</v>
      </c>
      <c r="D46" s="623" t="s">
        <v>215</v>
      </c>
      <c r="E46" s="623">
        <v>1</v>
      </c>
      <c r="F46" s="623" t="s">
        <v>214</v>
      </c>
      <c r="G46" s="623" t="s">
        <v>952</v>
      </c>
      <c r="H46" s="623">
        <f xml:space="preserve"> '1-Баланс'!C63</f>
        <v>0</v>
      </c>
    </row>
    <row r="47" spans="1:8">
      <c r="A47" s="623" t="str">
        <f t="shared" si="3"/>
        <v>ДЕБИТУМ ИНВЕСТ АДСИЦ</v>
      </c>
      <c r="B47" s="623" t="str">
        <f t="shared" si="4"/>
        <v>201089616</v>
      </c>
      <c r="C47" s="627">
        <f t="shared" si="5"/>
        <v>45747</v>
      </c>
      <c r="D47" s="623" t="s">
        <v>219</v>
      </c>
      <c r="E47" s="623">
        <v>1</v>
      </c>
      <c r="F47" s="623" t="s">
        <v>218</v>
      </c>
      <c r="G47" s="623" t="s">
        <v>952</v>
      </c>
      <c r="H47" s="623">
        <f xml:space="preserve"> '1-Баланс'!C64</f>
        <v>0</v>
      </c>
    </row>
    <row r="48" spans="1:8">
      <c r="A48" s="623" t="str">
        <f t="shared" si="3"/>
        <v>ДЕБИТУМ ИНВЕСТ АДСИЦ</v>
      </c>
      <c r="B48" s="623" t="str">
        <f t="shared" si="4"/>
        <v>201089616</v>
      </c>
      <c r="C48" s="627">
        <f t="shared" si="5"/>
        <v>45747</v>
      </c>
      <c r="D48" s="623" t="s">
        <v>222</v>
      </c>
      <c r="E48" s="623">
        <v>1</v>
      </c>
      <c r="F48" s="623" t="s">
        <v>197</v>
      </c>
      <c r="G48" s="623" t="s">
        <v>952</v>
      </c>
      <c r="H48" s="623">
        <f xml:space="preserve"> '1-Баланс'!C65</f>
        <v>0</v>
      </c>
    </row>
    <row r="49" spans="1:8">
      <c r="A49" s="623" t="str">
        <f t="shared" si="3"/>
        <v>ДЕБИТУМ ИНВЕСТ АДСИЦ</v>
      </c>
      <c r="B49" s="623" t="str">
        <f t="shared" si="4"/>
        <v>201089616</v>
      </c>
      <c r="C49" s="627">
        <f t="shared" si="5"/>
        <v>45747</v>
      </c>
      <c r="D49" s="623" t="s">
        <v>231</v>
      </c>
      <c r="E49" s="623">
        <v>1</v>
      </c>
      <c r="F49" s="623" t="s">
        <v>230</v>
      </c>
      <c r="G49" s="623" t="s">
        <v>952</v>
      </c>
      <c r="H49" s="623">
        <f xml:space="preserve"> '1-Баланс'!C68</f>
        <v>0</v>
      </c>
    </row>
    <row r="50" spans="1:8">
      <c r="A50" s="623" t="str">
        <f t="shared" si="3"/>
        <v>ДЕБИТУМ ИНВЕСТ АДСИЦ</v>
      </c>
      <c r="B50" s="623" t="str">
        <f t="shared" si="4"/>
        <v>201089616</v>
      </c>
      <c r="C50" s="627">
        <f t="shared" si="5"/>
        <v>45747</v>
      </c>
      <c r="D50" s="623" t="s">
        <v>235</v>
      </c>
      <c r="E50" s="623">
        <v>1</v>
      </c>
      <c r="F50" s="623" t="s">
        <v>234</v>
      </c>
      <c r="G50" s="623" t="s">
        <v>952</v>
      </c>
      <c r="H50" s="623">
        <f xml:space="preserve"> '1-Баланс'!C69</f>
        <v>0</v>
      </c>
    </row>
    <row r="51" spans="1:8">
      <c r="A51" s="623" t="str">
        <f t="shared" si="3"/>
        <v>ДЕБИТУМ ИНВЕСТ АДСИЦ</v>
      </c>
      <c r="B51" s="623" t="str">
        <f t="shared" si="4"/>
        <v>201089616</v>
      </c>
      <c r="C51" s="627">
        <f t="shared" si="5"/>
        <v>45747</v>
      </c>
      <c r="D51" s="623" t="s">
        <v>238</v>
      </c>
      <c r="E51" s="623">
        <v>1</v>
      </c>
      <c r="F51" s="623" t="s">
        <v>237</v>
      </c>
      <c r="G51" s="623" t="s">
        <v>952</v>
      </c>
      <c r="H51" s="623">
        <f xml:space="preserve"> '1-Баланс'!C70</f>
        <v>0</v>
      </c>
    </row>
    <row r="52" spans="1:8">
      <c r="A52" s="623" t="str">
        <f t="shared" si="3"/>
        <v>ДЕБИТУМ ИНВЕСТ АДСИЦ</v>
      </c>
      <c r="B52" s="623" t="str">
        <f t="shared" si="4"/>
        <v>201089616</v>
      </c>
      <c r="C52" s="627">
        <f t="shared" si="5"/>
        <v>45747</v>
      </c>
      <c r="D52" s="623" t="s">
        <v>242</v>
      </c>
      <c r="E52" s="623">
        <v>1</v>
      </c>
      <c r="F52" s="623" t="s">
        <v>241</v>
      </c>
      <c r="G52" s="623" t="s">
        <v>952</v>
      </c>
      <c r="H52" s="623">
        <f xml:space="preserve"> '1-Баланс'!C71</f>
        <v>11589</v>
      </c>
    </row>
    <row r="53" spans="1:8">
      <c r="A53" s="623" t="str">
        <f t="shared" si="3"/>
        <v>ДЕБИТУМ ИНВЕСТ АДСИЦ</v>
      </c>
      <c r="B53" s="623" t="str">
        <f t="shared" si="4"/>
        <v>201089616</v>
      </c>
      <c r="C53" s="627">
        <f t="shared" si="5"/>
        <v>45747</v>
      </c>
      <c r="D53" s="623" t="s">
        <v>245</v>
      </c>
      <c r="E53" s="623">
        <v>1</v>
      </c>
      <c r="F53" s="623" t="s">
        <v>244</v>
      </c>
      <c r="G53" s="623" t="s">
        <v>952</v>
      </c>
      <c r="H53" s="623">
        <f xml:space="preserve"> '1-Баланс'!C72</f>
        <v>0</v>
      </c>
    </row>
    <row r="54" spans="1:8">
      <c r="A54" s="623" t="str">
        <f t="shared" si="3"/>
        <v>ДЕБИТУМ ИНВЕСТ АДСИЦ</v>
      </c>
      <c r="B54" s="623" t="str">
        <f t="shared" si="4"/>
        <v>201089616</v>
      </c>
      <c r="C54" s="627">
        <f t="shared" si="5"/>
        <v>45747</v>
      </c>
      <c r="D54" s="623" t="s">
        <v>247</v>
      </c>
      <c r="E54" s="623">
        <v>1</v>
      </c>
      <c r="F54" s="623" t="s">
        <v>246</v>
      </c>
      <c r="G54" s="623" t="s">
        <v>952</v>
      </c>
      <c r="H54" s="623">
        <f xml:space="preserve"> '1-Баланс'!C73</f>
        <v>0</v>
      </c>
    </row>
    <row r="55" spans="1:8">
      <c r="A55" s="623" t="str">
        <f t="shared" si="3"/>
        <v>ДЕБИТУМ ИНВЕСТ АДСИЦ</v>
      </c>
      <c r="B55" s="623" t="str">
        <f t="shared" si="4"/>
        <v>201089616</v>
      </c>
      <c r="C55" s="627">
        <f t="shared" si="5"/>
        <v>45747</v>
      </c>
      <c r="D55" s="623" t="s">
        <v>251</v>
      </c>
      <c r="E55" s="623">
        <v>1</v>
      </c>
      <c r="F55" s="623" t="s">
        <v>250</v>
      </c>
      <c r="G55" s="623" t="s">
        <v>952</v>
      </c>
      <c r="H55" s="623">
        <f xml:space="preserve"> '1-Баланс'!C74</f>
        <v>0</v>
      </c>
    </row>
    <row r="56" spans="1:8">
      <c r="A56" s="623" t="str">
        <f t="shared" si="3"/>
        <v>ДЕБИТУМ ИНВЕСТ АДСИЦ</v>
      </c>
      <c r="B56" s="623" t="str">
        <f t="shared" si="4"/>
        <v>201089616</v>
      </c>
      <c r="C56" s="627">
        <f t="shared" si="5"/>
        <v>45747</v>
      </c>
      <c r="D56" s="623" t="s">
        <v>253</v>
      </c>
      <c r="E56" s="623">
        <v>1</v>
      </c>
      <c r="F56" s="623" t="s">
        <v>252</v>
      </c>
      <c r="G56" s="623" t="s">
        <v>952</v>
      </c>
      <c r="H56" s="623">
        <f xml:space="preserve"> '1-Баланс'!C75</f>
        <v>0</v>
      </c>
    </row>
    <row r="57" spans="1:8">
      <c r="A57" s="623" t="str">
        <f t="shared" si="3"/>
        <v>ДЕБИТУМ ИНВЕСТ АДСИЦ</v>
      </c>
      <c r="B57" s="623" t="str">
        <f t="shared" si="4"/>
        <v>201089616</v>
      </c>
      <c r="C57" s="627">
        <f t="shared" si="5"/>
        <v>45747</v>
      </c>
      <c r="D57" s="623" t="s">
        <v>255</v>
      </c>
      <c r="E57" s="623">
        <v>1</v>
      </c>
      <c r="F57" s="623" t="s">
        <v>227</v>
      </c>
      <c r="G57" s="623" t="s">
        <v>952</v>
      </c>
      <c r="H57" s="623">
        <f xml:space="preserve"> '1-Баланс'!C76</f>
        <v>11589</v>
      </c>
    </row>
    <row r="58" spans="1:8">
      <c r="A58" s="623" t="str">
        <f t="shared" si="3"/>
        <v>ДЕБИТУМ ИНВЕСТ АДСИЦ</v>
      </c>
      <c r="B58" s="623" t="str">
        <f t="shared" si="4"/>
        <v>201089616</v>
      </c>
      <c r="C58" s="627">
        <f t="shared" si="5"/>
        <v>45747</v>
      </c>
      <c r="D58" s="623" t="s">
        <v>260</v>
      </c>
      <c r="E58" s="623">
        <v>1</v>
      </c>
      <c r="F58" s="623" t="s">
        <v>259</v>
      </c>
      <c r="G58" s="623" t="s">
        <v>952</v>
      </c>
      <c r="H58" s="623">
        <f xml:space="preserve"> '1-Баланс'!C79</f>
        <v>0</v>
      </c>
    </row>
    <row r="59" spans="1:8">
      <c r="A59" s="623" t="str">
        <f t="shared" si="3"/>
        <v>ДЕБИТУМ ИНВЕСТ АДСИЦ</v>
      </c>
      <c r="B59" s="623" t="str">
        <f t="shared" si="4"/>
        <v>201089616</v>
      </c>
      <c r="C59" s="627">
        <f t="shared" si="5"/>
        <v>45747</v>
      </c>
      <c r="D59" s="623" t="s">
        <v>264</v>
      </c>
      <c r="E59" s="623">
        <v>1</v>
      </c>
      <c r="F59" s="623" t="s">
        <v>263</v>
      </c>
      <c r="G59" s="623" t="s">
        <v>952</v>
      </c>
      <c r="H59" s="623">
        <f xml:space="preserve"> '1-Баланс'!C80</f>
        <v>0</v>
      </c>
    </row>
    <row r="60" spans="1:8">
      <c r="A60" s="623" t="str">
        <f t="shared" si="3"/>
        <v>ДЕБИТУМ ИНВЕСТ АДСИЦ</v>
      </c>
      <c r="B60" s="623" t="str">
        <f t="shared" si="4"/>
        <v>201089616</v>
      </c>
      <c r="C60" s="627">
        <f t="shared" si="5"/>
        <v>45747</v>
      </c>
      <c r="D60" s="623" t="s">
        <v>266</v>
      </c>
      <c r="E60" s="623">
        <v>1</v>
      </c>
      <c r="F60" s="623" t="s">
        <v>265</v>
      </c>
      <c r="G60" s="623" t="s">
        <v>952</v>
      </c>
      <c r="H60" s="623">
        <f xml:space="preserve"> '1-Баланс'!C81</f>
        <v>0</v>
      </c>
    </row>
    <row r="61" spans="1:8">
      <c r="A61" s="623" t="str">
        <f t="shared" si="3"/>
        <v>ДЕБИТУМ ИНВЕСТ АДСИЦ</v>
      </c>
      <c r="B61" s="623" t="str">
        <f t="shared" si="4"/>
        <v>201089616</v>
      </c>
      <c r="C61" s="627">
        <f t="shared" si="5"/>
        <v>45747</v>
      </c>
      <c r="D61" s="623" t="s">
        <v>268</v>
      </c>
      <c r="E61" s="623">
        <v>1</v>
      </c>
      <c r="F61" s="623" t="s">
        <v>267</v>
      </c>
      <c r="G61" s="623" t="s">
        <v>952</v>
      </c>
      <c r="H61" s="623">
        <f xml:space="preserve"> '1-Баланс'!C82</f>
        <v>0</v>
      </c>
    </row>
    <row r="62" spans="1:8">
      <c r="A62" s="623" t="str">
        <f t="shared" si="3"/>
        <v>ДЕБИТУМ ИНВЕСТ АДСИЦ</v>
      </c>
      <c r="B62" s="623" t="str">
        <f t="shared" si="4"/>
        <v>201089616</v>
      </c>
      <c r="C62" s="627">
        <f t="shared" si="5"/>
        <v>45747</v>
      </c>
      <c r="D62" s="623" t="s">
        <v>270</v>
      </c>
      <c r="E62" s="623">
        <v>1</v>
      </c>
      <c r="F62" s="623" t="s">
        <v>269</v>
      </c>
      <c r="G62" s="623" t="s">
        <v>952</v>
      </c>
      <c r="H62" s="623">
        <f xml:space="preserve"> '1-Баланс'!C83</f>
        <v>0</v>
      </c>
    </row>
    <row r="63" spans="1:8">
      <c r="A63" s="623" t="str">
        <f t="shared" si="3"/>
        <v>ДЕБИТУМ ИНВЕСТ АДСИЦ</v>
      </c>
      <c r="B63" s="623" t="str">
        <f t="shared" si="4"/>
        <v>201089616</v>
      </c>
      <c r="C63" s="627">
        <f t="shared" si="5"/>
        <v>45747</v>
      </c>
      <c r="D63" s="623" t="s">
        <v>271</v>
      </c>
      <c r="E63" s="623">
        <v>1</v>
      </c>
      <c r="F63" s="623" t="s">
        <v>153</v>
      </c>
      <c r="G63" s="623" t="s">
        <v>952</v>
      </c>
      <c r="H63" s="623">
        <f xml:space="preserve"> '1-Баланс'!C84</f>
        <v>0</v>
      </c>
    </row>
    <row r="64" spans="1:8">
      <c r="A64" s="623" t="str">
        <f t="shared" si="3"/>
        <v>ДЕБИТУМ ИНВЕСТ АДСИЦ</v>
      </c>
      <c r="B64" s="623" t="str">
        <f t="shared" si="4"/>
        <v>201089616</v>
      </c>
      <c r="C64" s="627">
        <f t="shared" si="5"/>
        <v>45747</v>
      </c>
      <c r="D64" s="623" t="s">
        <v>273</v>
      </c>
      <c r="E64" s="623">
        <v>1</v>
      </c>
      <c r="F64" s="623" t="s">
        <v>258</v>
      </c>
      <c r="G64" s="623" t="s">
        <v>952</v>
      </c>
      <c r="H64" s="623">
        <f xml:space="preserve"> '1-Баланс'!C85</f>
        <v>0</v>
      </c>
    </row>
    <row r="65" spans="1:8">
      <c r="A65" s="623" t="str">
        <f t="shared" si="3"/>
        <v>ДЕБИТУМ ИНВЕСТ АДСИЦ</v>
      </c>
      <c r="B65" s="623" t="str">
        <f t="shared" si="4"/>
        <v>201089616</v>
      </c>
      <c r="C65" s="627">
        <f t="shared" si="5"/>
        <v>45747</v>
      </c>
      <c r="D65" s="623" t="s">
        <v>276</v>
      </c>
      <c r="E65" s="623">
        <v>1</v>
      </c>
      <c r="F65" s="623" t="s">
        <v>275</v>
      </c>
      <c r="G65" s="623" t="s">
        <v>952</v>
      </c>
      <c r="H65" s="623">
        <f xml:space="preserve"> '1-Баланс'!C88</f>
        <v>0</v>
      </c>
    </row>
    <row r="66" spans="1:8">
      <c r="A66" s="623" t="str">
        <f t="shared" si="3"/>
        <v>ДЕБИТУМ ИНВЕСТ АДСИЦ</v>
      </c>
      <c r="B66" s="623" t="str">
        <f t="shared" si="4"/>
        <v>201089616</v>
      </c>
      <c r="C66" s="627">
        <f t="shared" si="5"/>
        <v>45747</v>
      </c>
      <c r="D66" s="623" t="s">
        <v>278</v>
      </c>
      <c r="E66" s="623">
        <v>1</v>
      </c>
      <c r="F66" s="623" t="s">
        <v>277</v>
      </c>
      <c r="G66" s="623" t="s">
        <v>952</v>
      </c>
      <c r="H66" s="623">
        <f xml:space="preserve"> '1-Баланс'!C89</f>
        <v>64</v>
      </c>
    </row>
    <row r="67" spans="1:8">
      <c r="A67" s="623" t="str">
        <f t="shared" ref="A67:A98" si="6">pdeName</f>
        <v>ДЕБИТУМ ИНВЕСТ АДСИЦ</v>
      </c>
      <c r="B67" s="623" t="str">
        <f t="shared" ref="B67:B98" si="7">pdeBulstat</f>
        <v>201089616</v>
      </c>
      <c r="C67" s="627">
        <f t="shared" ref="C67:C98" si="8">endDate</f>
        <v>45747</v>
      </c>
      <c r="D67" s="623" t="s">
        <v>280</v>
      </c>
      <c r="E67" s="623">
        <v>1</v>
      </c>
      <c r="F67" s="623" t="s">
        <v>279</v>
      </c>
      <c r="G67" s="623" t="s">
        <v>952</v>
      </c>
      <c r="H67" s="623">
        <f xml:space="preserve"> '1-Баланс'!C90</f>
        <v>0</v>
      </c>
    </row>
    <row r="68" spans="1:8">
      <c r="A68" s="623" t="str">
        <f t="shared" si="6"/>
        <v>ДЕБИТУМ ИНВЕСТ АДСИЦ</v>
      </c>
      <c r="B68" s="623" t="str">
        <f t="shared" si="7"/>
        <v>201089616</v>
      </c>
      <c r="C68" s="627">
        <f t="shared" si="8"/>
        <v>45747</v>
      </c>
      <c r="D68" s="623" t="s">
        <v>282</v>
      </c>
      <c r="E68" s="623">
        <v>1</v>
      </c>
      <c r="F68" s="623" t="s">
        <v>281</v>
      </c>
      <c r="G68" s="623" t="s">
        <v>952</v>
      </c>
      <c r="H68" s="623">
        <f xml:space="preserve"> '1-Баланс'!C91</f>
        <v>0</v>
      </c>
    </row>
    <row r="69" spans="1:8">
      <c r="A69" s="623" t="str">
        <f t="shared" si="6"/>
        <v>ДЕБИТУМ ИНВЕСТ АДСИЦ</v>
      </c>
      <c r="B69" s="623" t="str">
        <f t="shared" si="7"/>
        <v>201089616</v>
      </c>
      <c r="C69" s="627">
        <f t="shared" si="8"/>
        <v>45747</v>
      </c>
      <c r="D69" s="623" t="s">
        <v>284</v>
      </c>
      <c r="E69" s="623">
        <v>1</v>
      </c>
      <c r="F69" s="623" t="s">
        <v>274</v>
      </c>
      <c r="G69" s="623" t="s">
        <v>952</v>
      </c>
      <c r="H69" s="623">
        <f xml:space="preserve"> '1-Баланс'!C92</f>
        <v>64</v>
      </c>
    </row>
    <row r="70" spans="1:8">
      <c r="A70" s="623" t="str">
        <f t="shared" si="6"/>
        <v>ДЕБИТУМ ИНВЕСТ АДСИЦ</v>
      </c>
      <c r="B70" s="623" t="str">
        <f t="shared" si="7"/>
        <v>201089616</v>
      </c>
      <c r="C70" s="627">
        <f t="shared" si="8"/>
        <v>45747</v>
      </c>
      <c r="D70" s="623" t="s">
        <v>286</v>
      </c>
      <c r="E70" s="623">
        <v>1</v>
      </c>
      <c r="F70" s="623" t="s">
        <v>285</v>
      </c>
      <c r="G70" s="623" t="s">
        <v>952</v>
      </c>
      <c r="H70" s="623">
        <f xml:space="preserve"> '1-Баланс'!C93</f>
        <v>0</v>
      </c>
    </row>
    <row r="71" spans="1:8">
      <c r="A71" s="623" t="str">
        <f t="shared" si="6"/>
        <v>ДЕБИТУМ ИНВЕСТ АДСИЦ</v>
      </c>
      <c r="B71" s="623" t="str">
        <f t="shared" si="7"/>
        <v>201089616</v>
      </c>
      <c r="C71" s="627">
        <f t="shared" si="8"/>
        <v>45747</v>
      </c>
      <c r="D71" s="623" t="s">
        <v>288</v>
      </c>
      <c r="E71" s="623">
        <v>1</v>
      </c>
      <c r="F71" s="623" t="s">
        <v>195</v>
      </c>
      <c r="G71" s="623" t="s">
        <v>952</v>
      </c>
      <c r="H71" s="623">
        <f xml:space="preserve"> '1-Баланс'!C94</f>
        <v>11653</v>
      </c>
    </row>
    <row r="72" spans="1:8">
      <c r="A72" s="623" t="str">
        <f t="shared" si="6"/>
        <v>ДЕБИТУМ ИНВЕСТ АДСИЦ</v>
      </c>
      <c r="B72" s="623" t="str">
        <f t="shared" si="7"/>
        <v>201089616</v>
      </c>
      <c r="C72" s="627">
        <f t="shared" si="8"/>
        <v>45747</v>
      </c>
      <c r="D72" s="623" t="s">
        <v>290</v>
      </c>
      <c r="E72" s="623">
        <v>1</v>
      </c>
      <c r="F72" s="623" t="s">
        <v>289</v>
      </c>
      <c r="G72" s="623" t="s">
        <v>952</v>
      </c>
      <c r="H72" s="623">
        <f xml:space="preserve"> '1-Баланс'!C95</f>
        <v>11653</v>
      </c>
    </row>
    <row r="73" spans="1:8">
      <c r="A73" s="623" t="str">
        <f t="shared" si="6"/>
        <v>ДЕБИТУМ ИНВЕСТ АДСИЦ</v>
      </c>
      <c r="B73" s="623" t="str">
        <f t="shared" si="7"/>
        <v>201089616</v>
      </c>
      <c r="C73" s="627">
        <f t="shared" si="8"/>
        <v>45747</v>
      </c>
      <c r="D73" s="623" t="s">
        <v>43</v>
      </c>
      <c r="E73" s="623">
        <v>1</v>
      </c>
      <c r="F73" s="623" t="s">
        <v>42</v>
      </c>
      <c r="G73" s="623" t="s">
        <v>953</v>
      </c>
      <c r="H73" s="623">
        <f>'1-Баланс'!G12</f>
        <v>650</v>
      </c>
    </row>
    <row r="74" spans="1:8">
      <c r="A74" s="623" t="str">
        <f t="shared" si="6"/>
        <v>ДЕБИТУМ ИНВЕСТ АДСИЦ</v>
      </c>
      <c r="B74" s="623" t="str">
        <f t="shared" si="7"/>
        <v>201089616</v>
      </c>
      <c r="C74" s="627">
        <f t="shared" si="8"/>
        <v>45747</v>
      </c>
      <c r="D74" s="623" t="s">
        <v>47</v>
      </c>
      <c r="E74" s="623">
        <v>1</v>
      </c>
      <c r="F74" s="623" t="s">
        <v>46</v>
      </c>
      <c r="G74" s="623" t="s">
        <v>953</v>
      </c>
      <c r="H74" s="623">
        <f>'1-Баланс'!G13</f>
        <v>0</v>
      </c>
    </row>
    <row r="75" spans="1:8">
      <c r="A75" s="623" t="str">
        <f t="shared" si="6"/>
        <v>ДЕБИТУМ ИНВЕСТ АДСИЦ</v>
      </c>
      <c r="B75" s="623" t="str">
        <f t="shared" si="7"/>
        <v>201089616</v>
      </c>
      <c r="C75" s="627">
        <f t="shared" si="8"/>
        <v>45747</v>
      </c>
      <c r="D75" s="623" t="s">
        <v>51</v>
      </c>
      <c r="E75" s="623">
        <v>1</v>
      </c>
      <c r="F75" s="623" t="s">
        <v>50</v>
      </c>
      <c r="G75" s="623" t="s">
        <v>953</v>
      </c>
      <c r="H75" s="623">
        <f>'1-Баланс'!G14</f>
        <v>0</v>
      </c>
    </row>
    <row r="76" spans="1:8">
      <c r="A76" s="623" t="str">
        <f t="shared" si="6"/>
        <v>ДЕБИТУМ ИНВЕСТ АДСИЦ</v>
      </c>
      <c r="B76" s="623" t="str">
        <f t="shared" si="7"/>
        <v>201089616</v>
      </c>
      <c r="C76" s="627">
        <f t="shared" si="8"/>
        <v>45747</v>
      </c>
      <c r="D76" s="623" t="s">
        <v>55</v>
      </c>
      <c r="E76" s="623">
        <v>1</v>
      </c>
      <c r="F76" s="623" t="s">
        <v>54</v>
      </c>
      <c r="G76" s="623" t="s">
        <v>953</v>
      </c>
      <c r="H76" s="623">
        <f>'1-Баланс'!G15</f>
        <v>0</v>
      </c>
    </row>
    <row r="77" spans="1:8">
      <c r="A77" s="623" t="str">
        <f t="shared" si="6"/>
        <v>ДЕБИТУМ ИНВЕСТ АДСИЦ</v>
      </c>
      <c r="B77" s="623" t="str">
        <f t="shared" si="7"/>
        <v>201089616</v>
      </c>
      <c r="C77" s="627">
        <f t="shared" si="8"/>
        <v>45747</v>
      </c>
      <c r="D77" s="623" t="s">
        <v>59</v>
      </c>
      <c r="E77" s="623">
        <v>1</v>
      </c>
      <c r="F77" s="623" t="s">
        <v>58</v>
      </c>
      <c r="G77" s="623" t="s">
        <v>953</v>
      </c>
      <c r="H77" s="623">
        <f>'1-Баланс'!G16</f>
        <v>0</v>
      </c>
    </row>
    <row r="78" spans="1:8">
      <c r="A78" s="623" t="str">
        <f t="shared" si="6"/>
        <v>ДЕБИТУМ ИНВЕСТ АДСИЦ</v>
      </c>
      <c r="B78" s="623" t="str">
        <f t="shared" si="7"/>
        <v>201089616</v>
      </c>
      <c r="C78" s="627">
        <f t="shared" si="8"/>
        <v>45747</v>
      </c>
      <c r="D78" s="623" t="s">
        <v>63</v>
      </c>
      <c r="E78" s="623">
        <v>1</v>
      </c>
      <c r="F78" s="623" t="s">
        <v>62</v>
      </c>
      <c r="G78" s="623" t="s">
        <v>953</v>
      </c>
      <c r="H78" s="623">
        <f>'1-Баланс'!G17</f>
        <v>0</v>
      </c>
    </row>
    <row r="79" spans="1:8">
      <c r="A79" s="623" t="str">
        <f t="shared" si="6"/>
        <v>ДЕБИТУМ ИНВЕСТ АДСИЦ</v>
      </c>
      <c r="B79" s="623" t="str">
        <f t="shared" si="7"/>
        <v>201089616</v>
      </c>
      <c r="C79" s="627">
        <f t="shared" si="8"/>
        <v>45747</v>
      </c>
      <c r="D79" s="623" t="s">
        <v>67</v>
      </c>
      <c r="E79" s="623">
        <v>1</v>
      </c>
      <c r="F79" s="623" t="s">
        <v>39</v>
      </c>
      <c r="G79" s="623" t="s">
        <v>953</v>
      </c>
      <c r="H79" s="623">
        <f>'1-Баланс'!G18</f>
        <v>650</v>
      </c>
    </row>
    <row r="80" spans="1:8">
      <c r="A80" s="623" t="str">
        <f t="shared" si="6"/>
        <v>ДЕБИТУМ ИНВЕСТ АДСИЦ</v>
      </c>
      <c r="B80" s="623" t="str">
        <f t="shared" si="7"/>
        <v>201089616</v>
      </c>
      <c r="C80" s="627">
        <f t="shared" si="8"/>
        <v>45747</v>
      </c>
      <c r="D80" s="623" t="s">
        <v>74</v>
      </c>
      <c r="E80" s="623">
        <v>1</v>
      </c>
      <c r="F80" s="623" t="s">
        <v>73</v>
      </c>
      <c r="G80" s="623" t="s">
        <v>953</v>
      </c>
      <c r="H80" s="623">
        <f>'1-Баланс'!G20</f>
        <v>2</v>
      </c>
    </row>
    <row r="81" spans="1:8">
      <c r="A81" s="623" t="str">
        <f t="shared" si="6"/>
        <v>ДЕБИТУМ ИНВЕСТ АДСИЦ</v>
      </c>
      <c r="B81" s="623" t="str">
        <f t="shared" si="7"/>
        <v>201089616</v>
      </c>
      <c r="C81" s="627">
        <f t="shared" si="8"/>
        <v>45747</v>
      </c>
      <c r="D81" s="623" t="s">
        <v>78</v>
      </c>
      <c r="E81" s="623">
        <v>1</v>
      </c>
      <c r="F81" s="623" t="s">
        <v>77</v>
      </c>
      <c r="G81" s="623" t="s">
        <v>953</v>
      </c>
      <c r="H81" s="623">
        <f>'1-Баланс'!G21</f>
        <v>0</v>
      </c>
    </row>
    <row r="82" spans="1:8">
      <c r="A82" s="623" t="str">
        <f t="shared" si="6"/>
        <v>ДЕБИТУМ ИНВЕСТ АДСИЦ</v>
      </c>
      <c r="B82" s="623" t="str">
        <f t="shared" si="7"/>
        <v>201089616</v>
      </c>
      <c r="C82" s="627">
        <f t="shared" si="8"/>
        <v>45747</v>
      </c>
      <c r="D82" s="623" t="s">
        <v>82</v>
      </c>
      <c r="E82" s="623">
        <v>1</v>
      </c>
      <c r="F82" s="623" t="s">
        <v>81</v>
      </c>
      <c r="G82" s="623" t="s">
        <v>953</v>
      </c>
      <c r="H82" s="623">
        <f>'1-Баланс'!G22</f>
        <v>8</v>
      </c>
    </row>
    <row r="83" spans="1:8">
      <c r="A83" s="623" t="str">
        <f t="shared" si="6"/>
        <v>ДЕБИТУМ ИНВЕСТ АДСИЦ</v>
      </c>
      <c r="B83" s="623" t="str">
        <f t="shared" si="7"/>
        <v>201089616</v>
      </c>
      <c r="C83" s="627">
        <f t="shared" si="8"/>
        <v>45747</v>
      </c>
      <c r="D83" s="623" t="s">
        <v>85</v>
      </c>
      <c r="E83" s="623">
        <v>1</v>
      </c>
      <c r="F83" s="623" t="s">
        <v>84</v>
      </c>
      <c r="G83" s="623" t="s">
        <v>953</v>
      </c>
      <c r="H83" s="623">
        <f>'1-Баланс'!G23</f>
        <v>0</v>
      </c>
    </row>
    <row r="84" spans="1:8">
      <c r="A84" s="623" t="str">
        <f t="shared" si="6"/>
        <v>ДЕБИТУМ ИНВЕСТ АДСИЦ</v>
      </c>
      <c r="B84" s="623" t="str">
        <f t="shared" si="7"/>
        <v>201089616</v>
      </c>
      <c r="C84" s="627">
        <f t="shared" si="8"/>
        <v>45747</v>
      </c>
      <c r="D84" s="623" t="s">
        <v>89</v>
      </c>
      <c r="E84" s="623">
        <v>1</v>
      </c>
      <c r="F84" s="623" t="s">
        <v>88</v>
      </c>
      <c r="G84" s="623" t="s">
        <v>953</v>
      </c>
      <c r="H84" s="623">
        <f>'1-Баланс'!G24</f>
        <v>0</v>
      </c>
    </row>
    <row r="85" spans="1:8">
      <c r="A85" s="623" t="str">
        <f t="shared" si="6"/>
        <v>ДЕБИТУМ ИНВЕСТ АДСИЦ</v>
      </c>
      <c r="B85" s="623" t="str">
        <f t="shared" si="7"/>
        <v>201089616</v>
      </c>
      <c r="C85" s="627">
        <f t="shared" si="8"/>
        <v>45747</v>
      </c>
      <c r="D85" s="623" t="s">
        <v>93</v>
      </c>
      <c r="E85" s="623">
        <v>1</v>
      </c>
      <c r="F85" s="623" t="s">
        <v>92</v>
      </c>
      <c r="G85" s="623" t="s">
        <v>953</v>
      </c>
      <c r="H85" s="623">
        <f>'1-Баланс'!G25</f>
        <v>8</v>
      </c>
    </row>
    <row r="86" spans="1:8">
      <c r="A86" s="623" t="str">
        <f t="shared" si="6"/>
        <v>ДЕБИТУМ ИНВЕСТ АДСИЦ</v>
      </c>
      <c r="B86" s="623" t="str">
        <f t="shared" si="7"/>
        <v>201089616</v>
      </c>
      <c r="C86" s="627">
        <f t="shared" si="8"/>
        <v>45747</v>
      </c>
      <c r="D86" s="623" t="s">
        <v>97</v>
      </c>
      <c r="E86" s="623">
        <v>1</v>
      </c>
      <c r="F86" s="623" t="s">
        <v>70</v>
      </c>
      <c r="G86" s="623" t="s">
        <v>953</v>
      </c>
      <c r="H86" s="623">
        <f>'1-Баланс'!G26</f>
        <v>10</v>
      </c>
    </row>
    <row r="87" spans="1:8">
      <c r="A87" s="623" t="str">
        <f t="shared" si="6"/>
        <v>ДЕБИТУМ ИНВЕСТ АДСИЦ</v>
      </c>
      <c r="B87" s="623" t="str">
        <f t="shared" si="7"/>
        <v>201089616</v>
      </c>
      <c r="C87" s="627">
        <f t="shared" si="8"/>
        <v>45747</v>
      </c>
      <c r="D87" s="623" t="s">
        <v>104</v>
      </c>
      <c r="E87" s="623">
        <v>1</v>
      </c>
      <c r="F87" s="623" t="s">
        <v>103</v>
      </c>
      <c r="G87" s="623" t="s">
        <v>953</v>
      </c>
      <c r="H87" s="623">
        <f>'1-Баланс'!G28</f>
        <v>16</v>
      </c>
    </row>
    <row r="88" spans="1:8">
      <c r="A88" s="623" t="str">
        <f t="shared" si="6"/>
        <v>ДЕБИТУМ ИНВЕСТ АДСИЦ</v>
      </c>
      <c r="B88" s="623" t="str">
        <f t="shared" si="7"/>
        <v>201089616</v>
      </c>
      <c r="C88" s="627">
        <f t="shared" si="8"/>
        <v>45747</v>
      </c>
      <c r="D88" s="623" t="s">
        <v>106</v>
      </c>
      <c r="E88" s="623">
        <v>1</v>
      </c>
      <c r="F88" s="623" t="s">
        <v>105</v>
      </c>
      <c r="G88" s="623" t="s">
        <v>953</v>
      </c>
      <c r="H88" s="623">
        <f>'1-Баланс'!G29</f>
        <v>265</v>
      </c>
    </row>
    <row r="89" spans="1:8">
      <c r="A89" s="623" t="str">
        <f t="shared" si="6"/>
        <v>ДЕБИТУМ ИНВЕСТ АДСИЦ</v>
      </c>
      <c r="B89" s="623" t="str">
        <f t="shared" si="7"/>
        <v>201089616</v>
      </c>
      <c r="C89" s="627">
        <f t="shared" si="8"/>
        <v>45747</v>
      </c>
      <c r="D89" s="623" t="s">
        <v>109</v>
      </c>
      <c r="E89" s="623">
        <v>1</v>
      </c>
      <c r="F89" s="623" t="s">
        <v>108</v>
      </c>
      <c r="G89" s="623" t="s">
        <v>953</v>
      </c>
      <c r="H89" s="623">
        <f>'1-Баланс'!G30</f>
        <v>-248</v>
      </c>
    </row>
    <row r="90" spans="1:8">
      <c r="A90" s="623" t="str">
        <f t="shared" si="6"/>
        <v>ДЕБИТУМ ИНВЕСТ АДСИЦ</v>
      </c>
      <c r="B90" s="623" t="str">
        <f t="shared" si="7"/>
        <v>201089616</v>
      </c>
      <c r="C90" s="627">
        <f t="shared" si="8"/>
        <v>45747</v>
      </c>
      <c r="D90" s="623" t="s">
        <v>113</v>
      </c>
      <c r="E90" s="623">
        <v>1</v>
      </c>
      <c r="F90" s="623" t="s">
        <v>112</v>
      </c>
      <c r="G90" s="623" t="s">
        <v>953</v>
      </c>
      <c r="H90" s="623">
        <f>'1-Баланс'!G31</f>
        <v>-1</v>
      </c>
    </row>
    <row r="91" spans="1:8">
      <c r="A91" s="623" t="str">
        <f t="shared" si="6"/>
        <v>ДЕБИТУМ ИНВЕСТ АДСИЦ</v>
      </c>
      <c r="B91" s="623" t="str">
        <f t="shared" si="7"/>
        <v>201089616</v>
      </c>
      <c r="C91" s="627">
        <f t="shared" si="8"/>
        <v>45747</v>
      </c>
      <c r="D91" s="623" t="s">
        <v>117</v>
      </c>
      <c r="E91" s="623">
        <v>1</v>
      </c>
      <c r="F91" s="623" t="s">
        <v>116</v>
      </c>
      <c r="G91" s="623" t="s">
        <v>953</v>
      </c>
      <c r="H91" s="623">
        <f>'1-Баланс'!G32</f>
        <v>80</v>
      </c>
    </row>
    <row r="92" spans="1:8">
      <c r="A92" s="623" t="str">
        <f t="shared" si="6"/>
        <v>ДЕБИТУМ ИНВЕСТ АДСИЦ</v>
      </c>
      <c r="B92" s="623" t="str">
        <f t="shared" si="7"/>
        <v>201089616</v>
      </c>
      <c r="C92" s="627">
        <f t="shared" si="8"/>
        <v>45747</v>
      </c>
      <c r="D92" s="623" t="s">
        <v>121</v>
      </c>
      <c r="E92" s="623">
        <v>1</v>
      </c>
      <c r="F92" s="623" t="s">
        <v>120</v>
      </c>
      <c r="G92" s="623" t="s">
        <v>953</v>
      </c>
      <c r="H92" s="623">
        <f>'1-Баланс'!G33</f>
        <v>0</v>
      </c>
    </row>
    <row r="93" spans="1:8">
      <c r="A93" s="623" t="str">
        <f t="shared" si="6"/>
        <v>ДЕБИТУМ ИНВЕСТ АДСИЦ</v>
      </c>
      <c r="B93" s="623" t="str">
        <f t="shared" si="7"/>
        <v>201089616</v>
      </c>
      <c r="C93" s="627">
        <f t="shared" si="8"/>
        <v>45747</v>
      </c>
      <c r="D93" s="623" t="s">
        <v>124</v>
      </c>
      <c r="E93" s="623">
        <v>1</v>
      </c>
      <c r="F93" s="623" t="s">
        <v>100</v>
      </c>
      <c r="G93" s="623" t="s">
        <v>953</v>
      </c>
      <c r="H93" s="623">
        <f>'1-Баланс'!G34</f>
        <v>96</v>
      </c>
    </row>
    <row r="94" spans="1:8">
      <c r="A94" s="623" t="str">
        <f t="shared" si="6"/>
        <v>ДЕБИТУМ ИНВЕСТ АДСИЦ</v>
      </c>
      <c r="B94" s="623" t="str">
        <f t="shared" si="7"/>
        <v>201089616</v>
      </c>
      <c r="C94" s="627">
        <f t="shared" si="8"/>
        <v>45747</v>
      </c>
      <c r="D94" s="623" t="s">
        <v>132</v>
      </c>
      <c r="E94" s="623">
        <v>1</v>
      </c>
      <c r="F94" s="623" t="s">
        <v>37</v>
      </c>
      <c r="G94" s="623" t="s">
        <v>953</v>
      </c>
      <c r="H94" s="623">
        <f>'1-Баланс'!G37</f>
        <v>756</v>
      </c>
    </row>
    <row r="95" spans="1:8">
      <c r="A95" s="623" t="str">
        <f t="shared" si="6"/>
        <v>ДЕБИТУМ ИНВЕСТ АДСИЦ</v>
      </c>
      <c r="B95" s="623" t="str">
        <f t="shared" si="7"/>
        <v>201089616</v>
      </c>
      <c r="C95" s="627">
        <f t="shared" si="8"/>
        <v>45747</v>
      </c>
      <c r="D95" s="623" t="s">
        <v>140</v>
      </c>
      <c r="E95" s="623">
        <v>1</v>
      </c>
      <c r="F95" s="623" t="s">
        <v>139</v>
      </c>
      <c r="G95" s="623" t="s">
        <v>953</v>
      </c>
      <c r="H95" s="623">
        <f>'1-Баланс'!G40</f>
        <v>0</v>
      </c>
    </row>
    <row r="96" spans="1:8">
      <c r="A96" s="623" t="str">
        <f t="shared" si="6"/>
        <v>ДЕБИТУМ ИНВЕСТ АДСИЦ</v>
      </c>
      <c r="B96" s="623" t="str">
        <f t="shared" si="7"/>
        <v>201089616</v>
      </c>
      <c r="C96" s="627">
        <f t="shared" si="8"/>
        <v>45747</v>
      </c>
      <c r="D96" s="623" t="s">
        <v>152</v>
      </c>
      <c r="E96" s="623">
        <v>1</v>
      </c>
      <c r="F96" s="623" t="s">
        <v>151</v>
      </c>
      <c r="G96" s="623" t="s">
        <v>953</v>
      </c>
      <c r="H96" s="623">
        <f>'1-Баланс'!G44</f>
        <v>0</v>
      </c>
    </row>
    <row r="97" spans="1:8">
      <c r="A97" s="623" t="str">
        <f t="shared" si="6"/>
        <v>ДЕБИТУМ ИНВЕСТ АДСИЦ</v>
      </c>
      <c r="B97" s="623" t="str">
        <f t="shared" si="7"/>
        <v>201089616</v>
      </c>
      <c r="C97" s="627">
        <f t="shared" si="8"/>
        <v>45747</v>
      </c>
      <c r="D97" s="623" t="s">
        <v>156</v>
      </c>
      <c r="E97" s="623">
        <v>1</v>
      </c>
      <c r="F97" s="623" t="s">
        <v>155</v>
      </c>
      <c r="G97" s="623" t="s">
        <v>953</v>
      </c>
      <c r="H97" s="623">
        <f>'1-Баланс'!G45</f>
        <v>0</v>
      </c>
    </row>
    <row r="98" spans="1:8">
      <c r="A98" s="623" t="str">
        <f t="shared" si="6"/>
        <v>ДЕБИТУМ ИНВЕСТ АДСИЦ</v>
      </c>
      <c r="B98" s="623" t="str">
        <f t="shared" si="7"/>
        <v>201089616</v>
      </c>
      <c r="C98" s="627">
        <f t="shared" si="8"/>
        <v>45747</v>
      </c>
      <c r="D98" s="623" t="s">
        <v>160</v>
      </c>
      <c r="E98" s="623">
        <v>1</v>
      </c>
      <c r="F98" s="623" t="s">
        <v>159</v>
      </c>
      <c r="G98" s="623" t="s">
        <v>953</v>
      </c>
      <c r="H98" s="623">
        <f>'1-Баланс'!G46</f>
        <v>0</v>
      </c>
    </row>
    <row r="99" spans="1:8">
      <c r="A99" s="623" t="str">
        <f t="shared" ref="A99:A125" si="9">pdeName</f>
        <v>ДЕБИТУМ ИНВЕСТ АДСИЦ</v>
      </c>
      <c r="B99" s="623" t="str">
        <f t="shared" ref="B99:B125" si="10">pdeBulstat</f>
        <v>201089616</v>
      </c>
      <c r="C99" s="627">
        <f t="shared" ref="C99:C125" si="11">endDate</f>
        <v>45747</v>
      </c>
      <c r="D99" s="623" t="s">
        <v>163</v>
      </c>
      <c r="E99" s="623">
        <v>1</v>
      </c>
      <c r="F99" s="623" t="s">
        <v>162</v>
      </c>
      <c r="G99" s="623" t="s">
        <v>953</v>
      </c>
      <c r="H99" s="623">
        <f>'1-Баланс'!G47</f>
        <v>0</v>
      </c>
    </row>
    <row r="100" spans="1:8">
      <c r="A100" s="623" t="str">
        <f t="shared" si="9"/>
        <v>ДЕБИТУМ ИНВЕСТ АДСИЦ</v>
      </c>
      <c r="B100" s="623" t="str">
        <f t="shared" si="10"/>
        <v>201089616</v>
      </c>
      <c r="C100" s="627">
        <f t="shared" si="11"/>
        <v>45747</v>
      </c>
      <c r="D100" s="623" t="s">
        <v>167</v>
      </c>
      <c r="E100" s="623">
        <v>1</v>
      </c>
      <c r="F100" s="623" t="s">
        <v>166</v>
      </c>
      <c r="G100" s="623" t="s">
        <v>953</v>
      </c>
      <c r="H100" s="623">
        <f>'1-Баланс'!G48</f>
        <v>10757</v>
      </c>
    </row>
    <row r="101" spans="1:8">
      <c r="A101" s="623" t="str">
        <f t="shared" si="9"/>
        <v>ДЕБИТУМ ИНВЕСТ АДСИЦ</v>
      </c>
      <c r="B101" s="623" t="str">
        <f t="shared" si="10"/>
        <v>201089616</v>
      </c>
      <c r="C101" s="627">
        <f t="shared" si="11"/>
        <v>45747</v>
      </c>
      <c r="D101" s="623" t="s">
        <v>171</v>
      </c>
      <c r="E101" s="623">
        <v>1</v>
      </c>
      <c r="F101" s="623" t="s">
        <v>170</v>
      </c>
      <c r="G101" s="623" t="s">
        <v>953</v>
      </c>
      <c r="H101" s="623">
        <f>'1-Баланс'!G49</f>
        <v>0</v>
      </c>
    </row>
    <row r="102" spans="1:8">
      <c r="A102" s="623" t="str">
        <f t="shared" si="9"/>
        <v>ДЕБИТУМ ИНВЕСТ АДСИЦ</v>
      </c>
      <c r="B102" s="623" t="str">
        <f t="shared" si="10"/>
        <v>201089616</v>
      </c>
      <c r="C102" s="627">
        <f t="shared" si="11"/>
        <v>45747</v>
      </c>
      <c r="D102" s="623" t="s">
        <v>174</v>
      </c>
      <c r="E102" s="623">
        <v>1</v>
      </c>
      <c r="F102" s="623" t="s">
        <v>148</v>
      </c>
      <c r="G102" s="623" t="s">
        <v>953</v>
      </c>
      <c r="H102" s="623">
        <f>'1-Баланс'!G50</f>
        <v>10757</v>
      </c>
    </row>
    <row r="103" spans="1:8">
      <c r="A103" s="623" t="str">
        <f t="shared" si="9"/>
        <v>ДЕБИТУМ ИНВЕСТ АДСИЦ</v>
      </c>
      <c r="B103" s="623" t="str">
        <f t="shared" si="10"/>
        <v>201089616</v>
      </c>
      <c r="C103" s="627">
        <f t="shared" si="11"/>
        <v>45747</v>
      </c>
      <c r="D103" s="623" t="s">
        <v>179</v>
      </c>
      <c r="E103" s="623">
        <v>1</v>
      </c>
      <c r="F103" s="623" t="s">
        <v>178</v>
      </c>
      <c r="G103" s="623" t="s">
        <v>953</v>
      </c>
      <c r="H103" s="623">
        <f>'1-Баланс'!G52</f>
        <v>0</v>
      </c>
    </row>
    <row r="104" spans="1:8">
      <c r="A104" s="623" t="str">
        <f t="shared" si="9"/>
        <v>ДЕБИТУМ ИНВЕСТ АДСИЦ</v>
      </c>
      <c r="B104" s="623" t="str">
        <f t="shared" si="10"/>
        <v>201089616</v>
      </c>
      <c r="C104" s="627">
        <f t="shared" si="11"/>
        <v>45747</v>
      </c>
      <c r="D104" s="623" t="s">
        <v>182</v>
      </c>
      <c r="E104" s="623">
        <v>1</v>
      </c>
      <c r="F104" s="623" t="s">
        <v>181</v>
      </c>
      <c r="G104" s="623" t="s">
        <v>953</v>
      </c>
      <c r="H104" s="623">
        <f>'1-Баланс'!G53</f>
        <v>0</v>
      </c>
    </row>
    <row r="105" spans="1:8">
      <c r="A105" s="623" t="str">
        <f t="shared" si="9"/>
        <v>ДЕБИТУМ ИНВЕСТ АДСИЦ</v>
      </c>
      <c r="B105" s="623" t="str">
        <f t="shared" si="10"/>
        <v>201089616</v>
      </c>
      <c r="C105" s="627">
        <f t="shared" si="11"/>
        <v>45747</v>
      </c>
      <c r="D105" s="623" t="s">
        <v>186</v>
      </c>
      <c r="E105" s="623">
        <v>1</v>
      </c>
      <c r="F105" s="623" t="s">
        <v>185</v>
      </c>
      <c r="G105" s="623" t="s">
        <v>953</v>
      </c>
      <c r="H105" s="623">
        <f>'1-Баланс'!G54</f>
        <v>0</v>
      </c>
    </row>
    <row r="106" spans="1:8">
      <c r="A106" s="623" t="str">
        <f t="shared" si="9"/>
        <v>ДЕБИТУМ ИНВЕСТ АДСИЦ</v>
      </c>
      <c r="B106" s="623" t="str">
        <f t="shared" si="10"/>
        <v>201089616</v>
      </c>
      <c r="C106" s="627">
        <f t="shared" si="11"/>
        <v>45747</v>
      </c>
      <c r="D106" s="623" t="s">
        <v>190</v>
      </c>
      <c r="E106" s="623">
        <v>1</v>
      </c>
      <c r="F106" s="623" t="s">
        <v>189</v>
      </c>
      <c r="G106" s="623" t="s">
        <v>953</v>
      </c>
      <c r="H106" s="623">
        <f>'1-Баланс'!G55</f>
        <v>0</v>
      </c>
    </row>
    <row r="107" spans="1:8">
      <c r="A107" s="623" t="str">
        <f t="shared" si="9"/>
        <v>ДЕБИТУМ ИНВЕСТ АДСИЦ</v>
      </c>
      <c r="B107" s="623" t="str">
        <f t="shared" si="10"/>
        <v>201089616</v>
      </c>
      <c r="C107" s="627">
        <f t="shared" si="11"/>
        <v>45747</v>
      </c>
      <c r="D107" s="623" t="s">
        <v>194</v>
      </c>
      <c r="E107" s="623">
        <v>1</v>
      </c>
      <c r="F107" s="623" t="s">
        <v>145</v>
      </c>
      <c r="G107" s="623" t="s">
        <v>953</v>
      </c>
      <c r="H107" s="623">
        <f>'1-Баланс'!G56</f>
        <v>10757</v>
      </c>
    </row>
    <row r="108" spans="1:8">
      <c r="A108" s="623" t="str">
        <f t="shared" si="9"/>
        <v>ДЕБИТУМ ИНВЕСТ АДСИЦ</v>
      </c>
      <c r="B108" s="623" t="str">
        <f t="shared" si="10"/>
        <v>201089616</v>
      </c>
      <c r="C108" s="627">
        <f t="shared" si="11"/>
        <v>45747</v>
      </c>
      <c r="D108" s="623" t="s">
        <v>201</v>
      </c>
      <c r="E108" s="623">
        <v>1</v>
      </c>
      <c r="F108" s="623" t="s">
        <v>200</v>
      </c>
      <c r="G108" s="623" t="s">
        <v>953</v>
      </c>
      <c r="H108" s="623">
        <f>'1-Баланс'!G59</f>
        <v>0</v>
      </c>
    </row>
    <row r="109" spans="1:8">
      <c r="A109" s="623" t="str">
        <f t="shared" si="9"/>
        <v>ДЕБИТУМ ИНВЕСТ АДСИЦ</v>
      </c>
      <c r="B109" s="623" t="str">
        <f t="shared" si="10"/>
        <v>201089616</v>
      </c>
      <c r="C109" s="627">
        <f t="shared" si="11"/>
        <v>45747</v>
      </c>
      <c r="D109" s="623" t="s">
        <v>205</v>
      </c>
      <c r="E109" s="623">
        <v>1</v>
      </c>
      <c r="F109" s="623" t="s">
        <v>204</v>
      </c>
      <c r="G109" s="623" t="s">
        <v>953</v>
      </c>
      <c r="H109" s="623">
        <f>'1-Баланс'!G60</f>
        <v>82</v>
      </c>
    </row>
    <row r="110" spans="1:8">
      <c r="A110" s="623" t="str">
        <f t="shared" si="9"/>
        <v>ДЕБИТУМ ИНВЕСТ АДСИЦ</v>
      </c>
      <c r="B110" s="623" t="str">
        <f t="shared" si="10"/>
        <v>201089616</v>
      </c>
      <c r="C110" s="627">
        <f t="shared" si="11"/>
        <v>45747</v>
      </c>
      <c r="D110" s="623" t="s">
        <v>209</v>
      </c>
      <c r="E110" s="623">
        <v>1</v>
      </c>
      <c r="F110" s="623" t="s">
        <v>208</v>
      </c>
      <c r="G110" s="623" t="s">
        <v>953</v>
      </c>
      <c r="H110" s="623">
        <f>'1-Баланс'!G61</f>
        <v>46</v>
      </c>
    </row>
    <row r="111" spans="1:8">
      <c r="A111" s="623" t="str">
        <f t="shared" si="9"/>
        <v>ДЕБИТУМ ИНВЕСТ АДСИЦ</v>
      </c>
      <c r="B111" s="623" t="str">
        <f t="shared" si="10"/>
        <v>201089616</v>
      </c>
      <c r="C111" s="627">
        <f t="shared" si="11"/>
        <v>45747</v>
      </c>
      <c r="D111" s="623" t="s">
        <v>213</v>
      </c>
      <c r="E111" s="623">
        <v>1</v>
      </c>
      <c r="F111" s="623" t="s">
        <v>212</v>
      </c>
      <c r="G111" s="623" t="s">
        <v>953</v>
      </c>
      <c r="H111" s="623">
        <f>'1-Баланс'!G62</f>
        <v>0</v>
      </c>
    </row>
    <row r="112" spans="1:8">
      <c r="A112" s="623" t="str">
        <f t="shared" si="9"/>
        <v>ДЕБИТУМ ИНВЕСТ АДСИЦ</v>
      </c>
      <c r="B112" s="623" t="str">
        <f t="shared" si="10"/>
        <v>201089616</v>
      </c>
      <c r="C112" s="627">
        <f t="shared" si="11"/>
        <v>45747</v>
      </c>
      <c r="D112" s="623" t="s">
        <v>217</v>
      </c>
      <c r="E112" s="623">
        <v>1</v>
      </c>
      <c r="F112" s="623" t="s">
        <v>216</v>
      </c>
      <c r="G112" s="623" t="s">
        <v>953</v>
      </c>
      <c r="H112" s="623">
        <f>'1-Баланс'!G63</f>
        <v>0</v>
      </c>
    </row>
    <row r="113" spans="1:8">
      <c r="A113" s="623" t="str">
        <f t="shared" si="9"/>
        <v>ДЕБИТУМ ИНВЕСТ АДСИЦ</v>
      </c>
      <c r="B113" s="623" t="str">
        <f t="shared" si="10"/>
        <v>201089616</v>
      </c>
      <c r="C113" s="627">
        <f t="shared" si="11"/>
        <v>45747</v>
      </c>
      <c r="D113" s="623" t="s">
        <v>221</v>
      </c>
      <c r="E113" s="623">
        <v>1</v>
      </c>
      <c r="F113" s="623" t="s">
        <v>220</v>
      </c>
      <c r="G113" s="623" t="s">
        <v>953</v>
      </c>
      <c r="H113" s="623">
        <f>'1-Баланс'!G64</f>
        <v>13</v>
      </c>
    </row>
    <row r="114" spans="1:8">
      <c r="A114" s="623" t="str">
        <f t="shared" si="9"/>
        <v>ДЕБИТУМ ИНВЕСТ АДСИЦ</v>
      </c>
      <c r="B114" s="623" t="str">
        <f t="shared" si="10"/>
        <v>201089616</v>
      </c>
      <c r="C114" s="627">
        <f t="shared" si="11"/>
        <v>45747</v>
      </c>
      <c r="D114" s="623" t="s">
        <v>224</v>
      </c>
      <c r="E114" s="623">
        <v>1</v>
      </c>
      <c r="F114" s="623" t="s">
        <v>223</v>
      </c>
      <c r="G114" s="623" t="s">
        <v>953</v>
      </c>
      <c r="H114" s="623">
        <f>'1-Баланс'!G65</f>
        <v>3</v>
      </c>
    </row>
    <row r="115" spans="1:8">
      <c r="A115" s="623" t="str">
        <f t="shared" si="9"/>
        <v>ДЕБИТУМ ИНВЕСТ АДСИЦ</v>
      </c>
      <c r="B115" s="623" t="str">
        <f t="shared" si="10"/>
        <v>201089616</v>
      </c>
      <c r="C115" s="627">
        <f t="shared" si="11"/>
        <v>45747</v>
      </c>
      <c r="D115" s="623" t="s">
        <v>226</v>
      </c>
      <c r="E115" s="623">
        <v>1</v>
      </c>
      <c r="F115" s="623" t="s">
        <v>225</v>
      </c>
      <c r="G115" s="623" t="s">
        <v>953</v>
      </c>
      <c r="H115" s="623">
        <f>'1-Баланс'!G66</f>
        <v>27</v>
      </c>
    </row>
    <row r="116" spans="1:8">
      <c r="A116" s="623" t="str">
        <f t="shared" si="9"/>
        <v>ДЕБИТУМ ИНВЕСТ АДСИЦ</v>
      </c>
      <c r="B116" s="623" t="str">
        <f t="shared" si="10"/>
        <v>201089616</v>
      </c>
      <c r="C116" s="627">
        <f t="shared" si="11"/>
        <v>45747</v>
      </c>
      <c r="D116" s="623" t="s">
        <v>229</v>
      </c>
      <c r="E116" s="623">
        <v>1</v>
      </c>
      <c r="F116" s="623" t="s">
        <v>228</v>
      </c>
      <c r="G116" s="623" t="s">
        <v>953</v>
      </c>
      <c r="H116" s="623">
        <f>'1-Баланс'!G67</f>
        <v>1</v>
      </c>
    </row>
    <row r="117" spans="1:8">
      <c r="A117" s="623" t="str">
        <f t="shared" si="9"/>
        <v>ДЕБИТУМ ИНВЕСТ АДСИЦ</v>
      </c>
      <c r="B117" s="623" t="str">
        <f t="shared" si="10"/>
        <v>201089616</v>
      </c>
      <c r="C117" s="627">
        <f t="shared" si="11"/>
        <v>45747</v>
      </c>
      <c r="D117" s="623" t="s">
        <v>233</v>
      </c>
      <c r="E117" s="623">
        <v>1</v>
      </c>
      <c r="F117" s="623" t="s">
        <v>232</v>
      </c>
      <c r="G117" s="623" t="s">
        <v>953</v>
      </c>
      <c r="H117" s="623">
        <f>'1-Баланс'!G68</f>
        <v>2</v>
      </c>
    </row>
    <row r="118" spans="1:8">
      <c r="A118" s="623" t="str">
        <f t="shared" si="9"/>
        <v>ДЕБИТУМ ИНВЕСТ АДСИЦ</v>
      </c>
      <c r="B118" s="623" t="str">
        <f t="shared" si="10"/>
        <v>201089616</v>
      </c>
      <c r="C118" s="627">
        <f t="shared" si="11"/>
        <v>45747</v>
      </c>
      <c r="D118" s="623" t="s">
        <v>236</v>
      </c>
      <c r="E118" s="623">
        <v>1</v>
      </c>
      <c r="F118" s="623" t="s">
        <v>98</v>
      </c>
      <c r="G118" s="623" t="s">
        <v>953</v>
      </c>
      <c r="H118" s="623">
        <f>'1-Баланс'!G69</f>
        <v>12</v>
      </c>
    </row>
    <row r="119" spans="1:8">
      <c r="A119" s="623" t="str">
        <f t="shared" si="9"/>
        <v>ДЕБИТУМ ИНВЕСТ АДСИЦ</v>
      </c>
      <c r="B119" s="623" t="str">
        <f t="shared" si="10"/>
        <v>201089616</v>
      </c>
      <c r="C119" s="627">
        <f t="shared" si="11"/>
        <v>45747</v>
      </c>
      <c r="D119" s="623" t="s">
        <v>240</v>
      </c>
      <c r="E119" s="623">
        <v>1</v>
      </c>
      <c r="F119" s="623" t="s">
        <v>239</v>
      </c>
      <c r="G119" s="623" t="s">
        <v>953</v>
      </c>
      <c r="H119" s="623">
        <f>'1-Баланс'!G70</f>
        <v>0</v>
      </c>
    </row>
    <row r="120" spans="1:8">
      <c r="A120" s="623" t="str">
        <f t="shared" si="9"/>
        <v>ДЕБИТУМ ИНВЕСТ АДСИЦ</v>
      </c>
      <c r="B120" s="623" t="str">
        <f t="shared" si="10"/>
        <v>201089616</v>
      </c>
      <c r="C120" s="627">
        <f t="shared" si="11"/>
        <v>45747</v>
      </c>
      <c r="D120" s="623" t="s">
        <v>243</v>
      </c>
      <c r="E120" s="623">
        <v>1</v>
      </c>
      <c r="F120" s="623" t="s">
        <v>148</v>
      </c>
      <c r="G120" s="623" t="s">
        <v>953</v>
      </c>
      <c r="H120" s="623">
        <f>'1-Баланс'!G71</f>
        <v>140</v>
      </c>
    </row>
    <row r="121" spans="1:8">
      <c r="A121" s="623" t="str">
        <f t="shared" si="9"/>
        <v>ДЕБИТУМ ИНВЕСТ АДСИЦ</v>
      </c>
      <c r="B121" s="623" t="str">
        <f t="shared" si="10"/>
        <v>201089616</v>
      </c>
      <c r="C121" s="627">
        <f t="shared" si="11"/>
        <v>45747</v>
      </c>
      <c r="D121" s="623" t="s">
        <v>249</v>
      </c>
      <c r="E121" s="623">
        <v>1</v>
      </c>
      <c r="F121" s="623" t="s">
        <v>248</v>
      </c>
      <c r="G121" s="623" t="s">
        <v>953</v>
      </c>
      <c r="H121" s="623">
        <f>'1-Баланс'!G73</f>
        <v>0</v>
      </c>
    </row>
    <row r="122" spans="1:8">
      <c r="A122" s="623" t="str">
        <f t="shared" si="9"/>
        <v>ДЕБИТУМ ИНВЕСТ АДСИЦ</v>
      </c>
      <c r="B122" s="623" t="str">
        <f t="shared" si="10"/>
        <v>201089616</v>
      </c>
      <c r="C122" s="627">
        <f t="shared" si="11"/>
        <v>45747</v>
      </c>
      <c r="D122" s="623" t="s">
        <v>254</v>
      </c>
      <c r="E122" s="623">
        <v>1</v>
      </c>
      <c r="F122" s="623" t="s">
        <v>181</v>
      </c>
      <c r="G122" s="623" t="s">
        <v>953</v>
      </c>
      <c r="H122" s="623">
        <f>'1-Баланс'!G75</f>
        <v>0</v>
      </c>
    </row>
    <row r="123" spans="1:8">
      <c r="A123" s="623" t="str">
        <f t="shared" si="9"/>
        <v>ДЕБИТУМ ИНВЕСТ АДСИЦ</v>
      </c>
      <c r="B123" s="623" t="str">
        <f t="shared" si="10"/>
        <v>201089616</v>
      </c>
      <c r="C123" s="627">
        <f t="shared" si="11"/>
        <v>45747</v>
      </c>
      <c r="D123" s="623" t="s">
        <v>257</v>
      </c>
      <c r="E123" s="623">
        <v>1</v>
      </c>
      <c r="F123" s="623" t="s">
        <v>256</v>
      </c>
      <c r="G123" s="623" t="s">
        <v>953</v>
      </c>
      <c r="H123" s="623">
        <f>'1-Баланс'!G77</f>
        <v>0</v>
      </c>
    </row>
    <row r="124" spans="1:8">
      <c r="A124" s="623" t="str">
        <f t="shared" si="9"/>
        <v>ДЕБИТУМ ИНВЕСТ АДСИЦ</v>
      </c>
      <c r="B124" s="623" t="str">
        <f t="shared" si="10"/>
        <v>201089616</v>
      </c>
      <c r="C124" s="627">
        <f t="shared" si="11"/>
        <v>45747</v>
      </c>
      <c r="D124" s="623" t="s">
        <v>262</v>
      </c>
      <c r="E124" s="623">
        <v>1</v>
      </c>
      <c r="F124" s="623" t="s">
        <v>196</v>
      </c>
      <c r="G124" s="623" t="s">
        <v>953</v>
      </c>
      <c r="H124" s="623">
        <f>'1-Баланс'!G79</f>
        <v>140</v>
      </c>
    </row>
    <row r="125" spans="1:8">
      <c r="A125" s="623" t="str">
        <f t="shared" si="9"/>
        <v>ДЕБИТУМ ИНВЕСТ АДСИЦ</v>
      </c>
      <c r="B125" s="623" t="str">
        <f t="shared" si="10"/>
        <v>201089616</v>
      </c>
      <c r="C125" s="627">
        <f t="shared" si="11"/>
        <v>45747</v>
      </c>
      <c r="D125" s="623" t="s">
        <v>292</v>
      </c>
      <c r="E125" s="623">
        <v>1</v>
      </c>
      <c r="F125" s="623" t="s">
        <v>954</v>
      </c>
      <c r="G125" s="623" t="s">
        <v>953</v>
      </c>
      <c r="H125" s="623">
        <f>'1-Баланс'!G95</f>
        <v>11653</v>
      </c>
    </row>
    <row r="126" spans="1:8" s="441" customFormat="1">
      <c r="A126" s="624"/>
      <c r="B126" s="624"/>
      <c r="C126" s="625"/>
      <c r="D126" s="624"/>
      <c r="E126" s="624"/>
      <c r="F126" s="626" t="s">
        <v>955</v>
      </c>
      <c r="G126" s="624"/>
      <c r="H126" s="624"/>
    </row>
    <row r="127" spans="1:8">
      <c r="A127" s="623" t="str">
        <f t="shared" ref="A127:A158" si="12">pdeName</f>
        <v>ДЕБИТУМ ИНВЕСТ АДСИЦ</v>
      </c>
      <c r="B127" s="623" t="str">
        <f t="shared" ref="B127:B158" si="13">pdeBulstat</f>
        <v>201089616</v>
      </c>
      <c r="C127" s="627">
        <f t="shared" ref="C127:C158" si="14">endDate</f>
        <v>45747</v>
      </c>
      <c r="D127" s="623" t="s">
        <v>303</v>
      </c>
      <c r="E127" s="623">
        <v>1</v>
      </c>
      <c r="F127" s="623" t="s">
        <v>302</v>
      </c>
      <c r="G127" s="623" t="s">
        <v>956</v>
      </c>
      <c r="H127" s="628">
        <f>'2-Отчет за доходите'!C12</f>
        <v>0</v>
      </c>
    </row>
    <row r="128" spans="1:8">
      <c r="A128" s="623" t="str">
        <f t="shared" si="12"/>
        <v>ДЕБИТУМ ИНВЕСТ АДСИЦ</v>
      </c>
      <c r="B128" s="623" t="str">
        <f t="shared" si="13"/>
        <v>201089616</v>
      </c>
      <c r="C128" s="627">
        <f t="shared" si="14"/>
        <v>45747</v>
      </c>
      <c r="D128" s="623" t="s">
        <v>307</v>
      </c>
      <c r="E128" s="623">
        <v>1</v>
      </c>
      <c r="F128" s="623" t="s">
        <v>306</v>
      </c>
      <c r="G128" s="623" t="s">
        <v>956</v>
      </c>
      <c r="H128" s="628">
        <f>'2-Отчет за доходите'!C13</f>
        <v>39</v>
      </c>
    </row>
    <row r="129" spans="1:8">
      <c r="A129" s="623" t="str">
        <f t="shared" si="12"/>
        <v>ДЕБИТУМ ИНВЕСТ АДСИЦ</v>
      </c>
      <c r="B129" s="623" t="str">
        <f t="shared" si="13"/>
        <v>201089616</v>
      </c>
      <c r="C129" s="627">
        <f t="shared" si="14"/>
        <v>45747</v>
      </c>
      <c r="D129" s="623" t="s">
        <v>311</v>
      </c>
      <c r="E129" s="623">
        <v>1</v>
      </c>
      <c r="F129" s="623" t="s">
        <v>310</v>
      </c>
      <c r="G129" s="623" t="s">
        <v>956</v>
      </c>
      <c r="H129" s="628">
        <f>'2-Отчет за доходите'!C14</f>
        <v>0</v>
      </c>
    </row>
    <row r="130" spans="1:8">
      <c r="A130" s="623" t="str">
        <f t="shared" si="12"/>
        <v>ДЕБИТУМ ИНВЕСТ АДСИЦ</v>
      </c>
      <c r="B130" s="623" t="str">
        <f t="shared" si="13"/>
        <v>201089616</v>
      </c>
      <c r="C130" s="627">
        <f t="shared" si="14"/>
        <v>45747</v>
      </c>
      <c r="D130" s="623" t="s">
        <v>315</v>
      </c>
      <c r="E130" s="623">
        <v>1</v>
      </c>
      <c r="F130" s="623" t="s">
        <v>314</v>
      </c>
      <c r="G130" s="623" t="s">
        <v>956</v>
      </c>
      <c r="H130" s="628">
        <f>'2-Отчет за доходите'!C15</f>
        <v>22</v>
      </c>
    </row>
    <row r="131" spans="1:8">
      <c r="A131" s="623" t="str">
        <f t="shared" si="12"/>
        <v>ДЕБИТУМ ИНВЕСТ АДСИЦ</v>
      </c>
      <c r="B131" s="623" t="str">
        <f t="shared" si="13"/>
        <v>201089616</v>
      </c>
      <c r="C131" s="627">
        <f t="shared" si="14"/>
        <v>45747</v>
      </c>
      <c r="D131" s="623" t="s">
        <v>318</v>
      </c>
      <c r="E131" s="623">
        <v>1</v>
      </c>
      <c r="F131" s="623" t="s">
        <v>317</v>
      </c>
      <c r="G131" s="623" t="s">
        <v>956</v>
      </c>
      <c r="H131" s="628">
        <f>'2-Отчет за доходите'!C16</f>
        <v>1</v>
      </c>
    </row>
    <row r="132" spans="1:8">
      <c r="A132" s="623" t="str">
        <f t="shared" si="12"/>
        <v>ДЕБИТУМ ИНВЕСТ АДСИЦ</v>
      </c>
      <c r="B132" s="623" t="str">
        <f t="shared" si="13"/>
        <v>201089616</v>
      </c>
      <c r="C132" s="627">
        <f t="shared" si="14"/>
        <v>45747</v>
      </c>
      <c r="D132" s="623" t="s">
        <v>321</v>
      </c>
      <c r="E132" s="623">
        <v>1</v>
      </c>
      <c r="F132" s="623" t="s">
        <v>320</v>
      </c>
      <c r="G132" s="623" t="s">
        <v>956</v>
      </c>
      <c r="H132" s="628">
        <f>'2-Отчет за доходите'!C17</f>
        <v>0</v>
      </c>
    </row>
    <row r="133" spans="1:8">
      <c r="A133" s="623" t="str">
        <f t="shared" si="12"/>
        <v>ДЕБИТУМ ИНВЕСТ АДСИЦ</v>
      </c>
      <c r="B133" s="623" t="str">
        <f t="shared" si="13"/>
        <v>201089616</v>
      </c>
      <c r="C133" s="627">
        <f t="shared" si="14"/>
        <v>45747</v>
      </c>
      <c r="D133" s="623" t="s">
        <v>323</v>
      </c>
      <c r="E133" s="623">
        <v>1</v>
      </c>
      <c r="F133" s="623" t="s">
        <v>322</v>
      </c>
      <c r="G133" s="623" t="s">
        <v>956</v>
      </c>
      <c r="H133" s="628">
        <f>'2-Отчет за доходите'!C18</f>
        <v>0</v>
      </c>
    </row>
    <row r="134" spans="1:8">
      <c r="A134" s="623" t="str">
        <f t="shared" si="12"/>
        <v>ДЕБИТУМ ИНВЕСТ АДСИЦ</v>
      </c>
      <c r="B134" s="623" t="str">
        <f t="shared" si="13"/>
        <v>201089616</v>
      </c>
      <c r="C134" s="627">
        <f t="shared" si="14"/>
        <v>45747</v>
      </c>
      <c r="D134" s="623" t="s">
        <v>327</v>
      </c>
      <c r="E134" s="623">
        <v>1</v>
      </c>
      <c r="F134" s="623" t="s">
        <v>326</v>
      </c>
      <c r="G134" s="623" t="s">
        <v>956</v>
      </c>
      <c r="H134" s="628">
        <f>'2-Отчет за доходите'!C19</f>
        <v>0</v>
      </c>
    </row>
    <row r="135" spans="1:8">
      <c r="A135" s="623" t="str">
        <f t="shared" si="12"/>
        <v>ДЕБИТУМ ИНВЕСТ АДСИЦ</v>
      </c>
      <c r="B135" s="623" t="str">
        <f t="shared" si="13"/>
        <v>201089616</v>
      </c>
      <c r="C135" s="627">
        <f t="shared" si="14"/>
        <v>45747</v>
      </c>
      <c r="D135" s="623" t="s">
        <v>331</v>
      </c>
      <c r="E135" s="623">
        <v>1</v>
      </c>
      <c r="F135" s="623" t="s">
        <v>330</v>
      </c>
      <c r="G135" s="623" t="s">
        <v>956</v>
      </c>
      <c r="H135" s="628">
        <f>'2-Отчет за доходите'!C20</f>
        <v>0</v>
      </c>
    </row>
    <row r="136" spans="1:8">
      <c r="A136" s="623" t="str">
        <f t="shared" si="12"/>
        <v>ДЕБИТУМ ИНВЕСТ АДСИЦ</v>
      </c>
      <c r="B136" s="623" t="str">
        <f t="shared" si="13"/>
        <v>201089616</v>
      </c>
      <c r="C136" s="627">
        <f t="shared" si="14"/>
        <v>45747</v>
      </c>
      <c r="D136" s="623" t="s">
        <v>333</v>
      </c>
      <c r="E136" s="623">
        <v>1</v>
      </c>
      <c r="F136" s="623" t="s">
        <v>332</v>
      </c>
      <c r="G136" s="623" t="s">
        <v>956</v>
      </c>
      <c r="H136" s="628">
        <f>'2-Отчет за доходите'!C21</f>
        <v>0</v>
      </c>
    </row>
    <row r="137" spans="1:8">
      <c r="A137" s="623" t="str">
        <f t="shared" si="12"/>
        <v>ДЕБИТУМ ИНВЕСТ АДСИЦ</v>
      </c>
      <c r="B137" s="623" t="str">
        <f t="shared" si="13"/>
        <v>201089616</v>
      </c>
      <c r="C137" s="627">
        <f t="shared" si="14"/>
        <v>45747</v>
      </c>
      <c r="D137" s="623" t="s">
        <v>335</v>
      </c>
      <c r="E137" s="623">
        <v>1</v>
      </c>
      <c r="F137" s="623" t="s">
        <v>300</v>
      </c>
      <c r="G137" s="623" t="s">
        <v>956</v>
      </c>
      <c r="H137" s="628">
        <f>'2-Отчет за доходите'!C22</f>
        <v>62</v>
      </c>
    </row>
    <row r="138" spans="1:8">
      <c r="A138" s="623" t="str">
        <f t="shared" si="12"/>
        <v>ДЕБИТУМ ИНВЕСТ АДСИЦ</v>
      </c>
      <c r="B138" s="623" t="str">
        <f t="shared" si="13"/>
        <v>201089616</v>
      </c>
      <c r="C138" s="627">
        <f t="shared" si="14"/>
        <v>45747</v>
      </c>
      <c r="D138" s="623" t="s">
        <v>344</v>
      </c>
      <c r="E138" s="623">
        <v>1</v>
      </c>
      <c r="F138" s="623" t="s">
        <v>343</v>
      </c>
      <c r="G138" s="623" t="s">
        <v>956</v>
      </c>
      <c r="H138" s="628">
        <f>'2-Отчет за доходите'!C25</f>
        <v>202</v>
      </c>
    </row>
    <row r="139" spans="1:8">
      <c r="A139" s="623" t="str">
        <f t="shared" si="12"/>
        <v>ДЕБИТУМ ИНВЕСТ АДСИЦ</v>
      </c>
      <c r="B139" s="623" t="str">
        <f t="shared" si="13"/>
        <v>201089616</v>
      </c>
      <c r="C139" s="627">
        <f t="shared" si="14"/>
        <v>45747</v>
      </c>
      <c r="D139" s="623" t="s">
        <v>348</v>
      </c>
      <c r="E139" s="623">
        <v>1</v>
      </c>
      <c r="F139" s="623" t="s">
        <v>347</v>
      </c>
      <c r="G139" s="623" t="s">
        <v>956</v>
      </c>
      <c r="H139" s="628">
        <f>'2-Отчет за доходите'!C26</f>
        <v>0</v>
      </c>
    </row>
    <row r="140" spans="1:8">
      <c r="A140" s="623" t="str">
        <f t="shared" si="12"/>
        <v>ДЕБИТУМ ИНВЕСТ АДСИЦ</v>
      </c>
      <c r="B140" s="623" t="str">
        <f t="shared" si="13"/>
        <v>201089616</v>
      </c>
      <c r="C140" s="627">
        <f t="shared" si="14"/>
        <v>45747</v>
      </c>
      <c r="D140" s="623" t="s">
        <v>352</v>
      </c>
      <c r="E140" s="623">
        <v>1</v>
      </c>
      <c r="F140" s="623" t="s">
        <v>351</v>
      </c>
      <c r="G140" s="623" t="s">
        <v>956</v>
      </c>
      <c r="H140" s="628">
        <f>'2-Отчет за доходите'!C27</f>
        <v>0</v>
      </c>
    </row>
    <row r="141" spans="1:8">
      <c r="A141" s="623" t="str">
        <f t="shared" si="12"/>
        <v>ДЕБИТУМ ИНВЕСТ АДСИЦ</v>
      </c>
      <c r="B141" s="623" t="str">
        <f t="shared" si="13"/>
        <v>201089616</v>
      </c>
      <c r="C141" s="627">
        <f t="shared" si="14"/>
        <v>45747</v>
      </c>
      <c r="D141" s="623" t="s">
        <v>354</v>
      </c>
      <c r="E141" s="623">
        <v>1</v>
      </c>
      <c r="F141" s="623" t="s">
        <v>98</v>
      </c>
      <c r="G141" s="623" t="s">
        <v>956</v>
      </c>
      <c r="H141" s="628">
        <f>'2-Отчет за доходите'!C28</f>
        <v>1</v>
      </c>
    </row>
    <row r="142" spans="1:8">
      <c r="A142" s="623" t="str">
        <f t="shared" si="12"/>
        <v>ДЕБИТУМ ИНВЕСТ АДСИЦ</v>
      </c>
      <c r="B142" s="623" t="str">
        <f t="shared" si="13"/>
        <v>201089616</v>
      </c>
      <c r="C142" s="627">
        <f t="shared" si="14"/>
        <v>45747</v>
      </c>
      <c r="D142" s="623" t="s">
        <v>355</v>
      </c>
      <c r="E142" s="623">
        <v>1</v>
      </c>
      <c r="F142" s="623" t="s">
        <v>340</v>
      </c>
      <c r="G142" s="623" t="s">
        <v>956</v>
      </c>
      <c r="H142" s="628">
        <f>'2-Отчет за доходите'!C29</f>
        <v>203</v>
      </c>
    </row>
    <row r="143" spans="1:8">
      <c r="A143" s="623" t="str">
        <f t="shared" si="12"/>
        <v>ДЕБИТУМ ИНВЕСТ АДСИЦ</v>
      </c>
      <c r="B143" s="623" t="str">
        <f t="shared" si="13"/>
        <v>201089616</v>
      </c>
      <c r="C143" s="627">
        <f t="shared" si="14"/>
        <v>45747</v>
      </c>
      <c r="D143" s="623" t="s">
        <v>357</v>
      </c>
      <c r="E143" s="623">
        <v>1</v>
      </c>
      <c r="F143" s="623" t="s">
        <v>356</v>
      </c>
      <c r="G143" s="623" t="s">
        <v>956</v>
      </c>
      <c r="H143" s="628">
        <f>'2-Отчет за доходите'!C31</f>
        <v>265</v>
      </c>
    </row>
    <row r="144" spans="1:8">
      <c r="A144" s="623" t="str">
        <f t="shared" si="12"/>
        <v>ДЕБИТУМ ИНВЕСТ АДСИЦ</v>
      </c>
      <c r="B144" s="623" t="str">
        <f t="shared" si="13"/>
        <v>201089616</v>
      </c>
      <c r="C144" s="627">
        <f t="shared" si="14"/>
        <v>45747</v>
      </c>
      <c r="D144" s="623" t="s">
        <v>361</v>
      </c>
      <c r="E144" s="623">
        <v>1</v>
      </c>
      <c r="F144" s="623" t="s">
        <v>360</v>
      </c>
      <c r="G144" s="623" t="s">
        <v>956</v>
      </c>
      <c r="H144" s="628">
        <f>'2-Отчет за доходите'!C33</f>
        <v>80</v>
      </c>
    </row>
    <row r="145" spans="1:8">
      <c r="A145" s="623" t="str">
        <f t="shared" si="12"/>
        <v>ДЕБИТУМ ИНВЕСТ АДСИЦ</v>
      </c>
      <c r="B145" s="623" t="str">
        <f t="shared" si="13"/>
        <v>201089616</v>
      </c>
      <c r="C145" s="627">
        <f t="shared" si="14"/>
        <v>45747</v>
      </c>
      <c r="D145" s="623" t="s">
        <v>365</v>
      </c>
      <c r="E145" s="623">
        <v>1</v>
      </c>
      <c r="F145" s="623" t="s">
        <v>364</v>
      </c>
      <c r="G145" s="623" t="s">
        <v>956</v>
      </c>
      <c r="H145" s="628">
        <f>'2-Отчет за доходите'!C34</f>
        <v>0</v>
      </c>
    </row>
    <row r="146" spans="1:8">
      <c r="A146" s="623" t="str">
        <f t="shared" si="12"/>
        <v>ДЕБИТУМ ИНВЕСТ АДСИЦ</v>
      </c>
      <c r="B146" s="623" t="str">
        <f t="shared" si="13"/>
        <v>201089616</v>
      </c>
      <c r="C146" s="627">
        <f t="shared" si="14"/>
        <v>45747</v>
      </c>
      <c r="D146" s="623" t="s">
        <v>369</v>
      </c>
      <c r="E146" s="623">
        <v>1</v>
      </c>
      <c r="F146" s="623" t="s">
        <v>368</v>
      </c>
      <c r="G146" s="623" t="s">
        <v>956</v>
      </c>
      <c r="H146" s="628">
        <f>'2-Отчет за доходите'!C35</f>
        <v>0</v>
      </c>
    </row>
    <row r="147" spans="1:8">
      <c r="A147" s="623" t="str">
        <f t="shared" si="12"/>
        <v>ДЕБИТУМ ИНВЕСТ АДСИЦ</v>
      </c>
      <c r="B147" s="623" t="str">
        <f t="shared" si="13"/>
        <v>201089616</v>
      </c>
      <c r="C147" s="627">
        <f t="shared" si="14"/>
        <v>45747</v>
      </c>
      <c r="D147" s="623" t="s">
        <v>373</v>
      </c>
      <c r="E147" s="623">
        <v>1</v>
      </c>
      <c r="F147" s="623" t="s">
        <v>372</v>
      </c>
      <c r="G147" s="623" t="s">
        <v>956</v>
      </c>
      <c r="H147" s="628">
        <f>'2-Отчет за доходите'!C36</f>
        <v>265</v>
      </c>
    </row>
    <row r="148" spans="1:8">
      <c r="A148" s="623" t="str">
        <f t="shared" si="12"/>
        <v>ДЕБИТУМ ИНВЕСТ АДСИЦ</v>
      </c>
      <c r="B148" s="623" t="str">
        <f t="shared" si="13"/>
        <v>201089616</v>
      </c>
      <c r="C148" s="627">
        <f t="shared" si="14"/>
        <v>45747</v>
      </c>
      <c r="D148" s="623" t="s">
        <v>377</v>
      </c>
      <c r="E148" s="623">
        <v>1</v>
      </c>
      <c r="F148" s="623" t="s">
        <v>376</v>
      </c>
      <c r="G148" s="623" t="s">
        <v>956</v>
      </c>
      <c r="H148" s="628">
        <f>'2-Отчет за доходите'!C37</f>
        <v>80</v>
      </c>
    </row>
    <row r="149" spans="1:8">
      <c r="A149" s="623" t="str">
        <f t="shared" si="12"/>
        <v>ДЕБИТУМ ИНВЕСТ АДСИЦ</v>
      </c>
      <c r="B149" s="623" t="str">
        <f t="shared" si="13"/>
        <v>201089616</v>
      </c>
      <c r="C149" s="627">
        <f t="shared" si="14"/>
        <v>45747</v>
      </c>
      <c r="D149" s="623" t="s">
        <v>381</v>
      </c>
      <c r="E149" s="623">
        <v>1</v>
      </c>
      <c r="F149" s="623" t="s">
        <v>380</v>
      </c>
      <c r="G149" s="623" t="s">
        <v>956</v>
      </c>
      <c r="H149" s="628">
        <f>'2-Отчет за доходите'!C38</f>
        <v>0</v>
      </c>
    </row>
    <row r="150" spans="1:8">
      <c r="A150" s="623" t="str">
        <f t="shared" si="12"/>
        <v>ДЕБИТУМ ИНВЕСТ АДСИЦ</v>
      </c>
      <c r="B150" s="623" t="str">
        <f t="shared" si="13"/>
        <v>201089616</v>
      </c>
      <c r="C150" s="627">
        <f t="shared" si="14"/>
        <v>45747</v>
      </c>
      <c r="D150" s="623" t="s">
        <v>383</v>
      </c>
      <c r="E150" s="623">
        <v>1</v>
      </c>
      <c r="F150" s="623" t="s">
        <v>382</v>
      </c>
      <c r="G150" s="623" t="s">
        <v>956</v>
      </c>
      <c r="H150" s="628">
        <f>'2-Отчет за доходите'!C39</f>
        <v>0</v>
      </c>
    </row>
    <row r="151" spans="1:8">
      <c r="A151" s="623" t="str">
        <f t="shared" si="12"/>
        <v>ДЕБИТУМ ИНВЕСТ АДСИЦ</v>
      </c>
      <c r="B151" s="623" t="str">
        <f t="shared" si="13"/>
        <v>201089616</v>
      </c>
      <c r="C151" s="627">
        <f t="shared" si="14"/>
        <v>45747</v>
      </c>
      <c r="D151" s="623" t="s">
        <v>385</v>
      </c>
      <c r="E151" s="623">
        <v>1</v>
      </c>
      <c r="F151" s="623" t="s">
        <v>384</v>
      </c>
      <c r="G151" s="623" t="s">
        <v>956</v>
      </c>
      <c r="H151" s="628">
        <f>'2-Отчет за доходите'!C40</f>
        <v>0</v>
      </c>
    </row>
    <row r="152" spans="1:8">
      <c r="A152" s="623" t="str">
        <f t="shared" si="12"/>
        <v>ДЕБИТУМ ИНВЕСТ АДСИЦ</v>
      </c>
      <c r="B152" s="623" t="str">
        <f t="shared" si="13"/>
        <v>201089616</v>
      </c>
      <c r="C152" s="627">
        <f t="shared" si="14"/>
        <v>45747</v>
      </c>
      <c r="D152" s="623" t="s">
        <v>387</v>
      </c>
      <c r="E152" s="623">
        <v>1</v>
      </c>
      <c r="F152" s="623" t="s">
        <v>386</v>
      </c>
      <c r="G152" s="623" t="s">
        <v>956</v>
      </c>
      <c r="H152" s="628">
        <f>'2-Отчет за доходите'!C41</f>
        <v>0</v>
      </c>
    </row>
    <row r="153" spans="1:8">
      <c r="A153" s="623" t="str">
        <f t="shared" si="12"/>
        <v>ДЕБИТУМ ИНВЕСТ АДСИЦ</v>
      </c>
      <c r="B153" s="623" t="str">
        <f t="shared" si="13"/>
        <v>201089616</v>
      </c>
      <c r="C153" s="627">
        <f t="shared" si="14"/>
        <v>45747</v>
      </c>
      <c r="D153" s="623" t="s">
        <v>389</v>
      </c>
      <c r="E153" s="623">
        <v>1</v>
      </c>
      <c r="F153" s="623" t="s">
        <v>388</v>
      </c>
      <c r="G153" s="623" t="s">
        <v>956</v>
      </c>
      <c r="H153" s="628">
        <f>'2-Отчет за доходите'!C42</f>
        <v>80</v>
      </c>
    </row>
    <row r="154" spans="1:8">
      <c r="A154" s="623" t="str">
        <f t="shared" si="12"/>
        <v>ДЕБИТУМ ИНВЕСТ АДСИЦ</v>
      </c>
      <c r="B154" s="623" t="str">
        <f t="shared" si="13"/>
        <v>201089616</v>
      </c>
      <c r="C154" s="627">
        <f t="shared" si="14"/>
        <v>45747</v>
      </c>
      <c r="D154" s="623" t="s">
        <v>393</v>
      </c>
      <c r="E154" s="623">
        <v>1</v>
      </c>
      <c r="F154" s="623" t="s">
        <v>392</v>
      </c>
      <c r="G154" s="623" t="s">
        <v>956</v>
      </c>
      <c r="H154" s="628">
        <f>'2-Отчет за доходите'!C43</f>
        <v>0</v>
      </c>
    </row>
    <row r="155" spans="1:8">
      <c r="A155" s="623" t="str">
        <f t="shared" si="12"/>
        <v>ДЕБИТУМ ИНВЕСТ АДСИЦ</v>
      </c>
      <c r="B155" s="623" t="str">
        <f t="shared" si="13"/>
        <v>201089616</v>
      </c>
      <c r="C155" s="627">
        <f t="shared" si="14"/>
        <v>45747</v>
      </c>
      <c r="D155" s="623" t="s">
        <v>396</v>
      </c>
      <c r="E155" s="623">
        <v>1</v>
      </c>
      <c r="F155" s="623" t="s">
        <v>395</v>
      </c>
      <c r="G155" s="623" t="s">
        <v>956</v>
      </c>
      <c r="H155" s="628">
        <f>'2-Отчет за доходите'!C44</f>
        <v>80</v>
      </c>
    </row>
    <row r="156" spans="1:8">
      <c r="A156" s="623" t="str">
        <f t="shared" si="12"/>
        <v>ДЕБИТУМ ИНВЕСТ АДСИЦ</v>
      </c>
      <c r="B156" s="623" t="str">
        <f t="shared" si="13"/>
        <v>201089616</v>
      </c>
      <c r="C156" s="627">
        <f t="shared" si="14"/>
        <v>45747</v>
      </c>
      <c r="D156" s="623" t="s">
        <v>400</v>
      </c>
      <c r="E156" s="623">
        <v>1</v>
      </c>
      <c r="F156" s="623" t="s">
        <v>399</v>
      </c>
      <c r="G156" s="623" t="s">
        <v>956</v>
      </c>
      <c r="H156" s="628">
        <f>'2-Отчет за доходите'!C45</f>
        <v>345</v>
      </c>
    </row>
    <row r="157" spans="1:8">
      <c r="A157" s="623" t="str">
        <f t="shared" si="12"/>
        <v>ДЕБИТУМ ИНВЕСТ АДСИЦ</v>
      </c>
      <c r="B157" s="623" t="str">
        <f t="shared" si="13"/>
        <v>201089616</v>
      </c>
      <c r="C157" s="627">
        <f t="shared" si="14"/>
        <v>45747</v>
      </c>
      <c r="D157" s="623" t="s">
        <v>305</v>
      </c>
      <c r="E157" s="623">
        <v>1</v>
      </c>
      <c r="F157" s="623" t="s">
        <v>304</v>
      </c>
      <c r="G157" s="623" t="s">
        <v>957</v>
      </c>
      <c r="H157" s="623">
        <f>'2-Отчет за доходите'!G12</f>
        <v>0</v>
      </c>
    </row>
    <row r="158" spans="1:8">
      <c r="A158" s="623" t="str">
        <f t="shared" si="12"/>
        <v>ДЕБИТУМ ИНВЕСТ АДСИЦ</v>
      </c>
      <c r="B158" s="623" t="str">
        <f t="shared" si="13"/>
        <v>201089616</v>
      </c>
      <c r="C158" s="627">
        <f t="shared" si="14"/>
        <v>45747</v>
      </c>
      <c r="D158" s="623" t="s">
        <v>309</v>
      </c>
      <c r="E158" s="623">
        <v>1</v>
      </c>
      <c r="F158" s="623" t="s">
        <v>308</v>
      </c>
      <c r="G158" s="623" t="s">
        <v>957</v>
      </c>
      <c r="H158" s="623">
        <f>'2-Отчет за доходите'!G13</f>
        <v>0</v>
      </c>
    </row>
    <row r="159" spans="1:8">
      <c r="A159" s="623" t="str">
        <f t="shared" ref="A159:A179" si="15">pdeName</f>
        <v>ДЕБИТУМ ИНВЕСТ АДСИЦ</v>
      </c>
      <c r="B159" s="623" t="str">
        <f t="shared" ref="B159:B179" si="16">pdeBulstat</f>
        <v>201089616</v>
      </c>
      <c r="C159" s="627">
        <f t="shared" ref="C159:C179" si="17">endDate</f>
        <v>45747</v>
      </c>
      <c r="D159" s="623" t="s">
        <v>313</v>
      </c>
      <c r="E159" s="623">
        <v>1</v>
      </c>
      <c r="F159" s="623" t="s">
        <v>312</v>
      </c>
      <c r="G159" s="623" t="s">
        <v>957</v>
      </c>
      <c r="H159" s="623">
        <f>'2-Отчет за доходите'!G14</f>
        <v>0</v>
      </c>
    </row>
    <row r="160" spans="1:8">
      <c r="A160" s="623" t="str">
        <f t="shared" si="15"/>
        <v>ДЕБИТУМ ИНВЕСТ АДСИЦ</v>
      </c>
      <c r="B160" s="623" t="str">
        <f t="shared" si="16"/>
        <v>201089616</v>
      </c>
      <c r="C160" s="627">
        <f t="shared" si="17"/>
        <v>45747</v>
      </c>
      <c r="D160" s="623" t="s">
        <v>316</v>
      </c>
      <c r="E160" s="623">
        <v>1</v>
      </c>
      <c r="F160" s="623" t="s">
        <v>98</v>
      </c>
      <c r="G160" s="623" t="s">
        <v>957</v>
      </c>
      <c r="H160" s="623">
        <f>'2-Отчет за доходите'!G15</f>
        <v>0</v>
      </c>
    </row>
    <row r="161" spans="1:8">
      <c r="A161" s="623" t="str">
        <f t="shared" si="15"/>
        <v>ДЕБИТУМ ИНВЕСТ АДСИЦ</v>
      </c>
      <c r="B161" s="623" t="str">
        <f t="shared" si="16"/>
        <v>201089616</v>
      </c>
      <c r="C161" s="627">
        <f t="shared" si="17"/>
        <v>45747</v>
      </c>
      <c r="D161" s="623" t="s">
        <v>319</v>
      </c>
      <c r="E161" s="623">
        <v>1</v>
      </c>
      <c r="F161" s="623" t="s">
        <v>301</v>
      </c>
      <c r="G161" s="623" t="s">
        <v>957</v>
      </c>
      <c r="H161" s="623">
        <f>'2-Отчет за доходите'!G16</f>
        <v>0</v>
      </c>
    </row>
    <row r="162" spans="1:8">
      <c r="A162" s="623" t="str">
        <f t="shared" si="15"/>
        <v>ДЕБИТУМ ИНВЕСТ АДСИЦ</v>
      </c>
      <c r="B162" s="623" t="str">
        <f t="shared" si="16"/>
        <v>201089616</v>
      </c>
      <c r="C162" s="627">
        <f t="shared" si="17"/>
        <v>45747</v>
      </c>
      <c r="D162" s="623" t="s">
        <v>325</v>
      </c>
      <c r="E162" s="623">
        <v>1</v>
      </c>
      <c r="F162" s="623" t="s">
        <v>324</v>
      </c>
      <c r="G162" s="623" t="s">
        <v>957</v>
      </c>
      <c r="H162" s="623">
        <f>'2-Отчет за доходите'!G18</f>
        <v>0</v>
      </c>
    </row>
    <row r="163" spans="1:8">
      <c r="A163" s="623" t="str">
        <f t="shared" si="15"/>
        <v>ДЕБИТУМ ИНВЕСТ АДСИЦ</v>
      </c>
      <c r="B163" s="623" t="str">
        <f t="shared" si="16"/>
        <v>201089616</v>
      </c>
      <c r="C163" s="627">
        <f t="shared" si="17"/>
        <v>45747</v>
      </c>
      <c r="D163" s="623" t="s">
        <v>329</v>
      </c>
      <c r="E163" s="623">
        <v>1</v>
      </c>
      <c r="F163" s="623" t="s">
        <v>328</v>
      </c>
      <c r="G163" s="623" t="s">
        <v>957</v>
      </c>
      <c r="H163" s="623">
        <f>'2-Отчет за доходите'!G19</f>
        <v>0</v>
      </c>
    </row>
    <row r="164" spans="1:8">
      <c r="A164" s="623" t="str">
        <f t="shared" si="15"/>
        <v>ДЕБИТУМ ИНВЕСТ АДСИЦ</v>
      </c>
      <c r="B164" s="623" t="str">
        <f t="shared" si="16"/>
        <v>201089616</v>
      </c>
      <c r="C164" s="627">
        <f t="shared" si="17"/>
        <v>45747</v>
      </c>
      <c r="D164" s="623" t="s">
        <v>337</v>
      </c>
      <c r="E164" s="623">
        <v>1</v>
      </c>
      <c r="F164" s="623" t="s">
        <v>336</v>
      </c>
      <c r="G164" s="623" t="s">
        <v>957</v>
      </c>
      <c r="H164" s="623">
        <f>'2-Отчет за доходите'!G22</f>
        <v>345</v>
      </c>
    </row>
    <row r="165" spans="1:8">
      <c r="A165" s="623" t="str">
        <f t="shared" si="15"/>
        <v>ДЕБИТУМ ИНВЕСТ АДСИЦ</v>
      </c>
      <c r="B165" s="623" t="str">
        <f t="shared" si="16"/>
        <v>201089616</v>
      </c>
      <c r="C165" s="627">
        <f t="shared" si="17"/>
        <v>45747</v>
      </c>
      <c r="D165" s="623" t="s">
        <v>339</v>
      </c>
      <c r="E165" s="623">
        <v>1</v>
      </c>
      <c r="F165" s="623" t="s">
        <v>338</v>
      </c>
      <c r="G165" s="623" t="s">
        <v>957</v>
      </c>
      <c r="H165" s="623">
        <f>'2-Отчет за доходите'!G23</f>
        <v>0</v>
      </c>
    </row>
    <row r="166" spans="1:8">
      <c r="A166" s="623" t="str">
        <f t="shared" si="15"/>
        <v>ДЕБИТУМ ИНВЕСТ АДСИЦ</v>
      </c>
      <c r="B166" s="623" t="str">
        <f t="shared" si="16"/>
        <v>201089616</v>
      </c>
      <c r="C166" s="627">
        <f t="shared" si="17"/>
        <v>45747</v>
      </c>
      <c r="D166" s="623" t="s">
        <v>342</v>
      </c>
      <c r="E166" s="623">
        <v>1</v>
      </c>
      <c r="F166" s="623" t="s">
        <v>341</v>
      </c>
      <c r="G166" s="623" t="s">
        <v>957</v>
      </c>
      <c r="H166" s="623">
        <f>'2-Отчет за доходите'!G24</f>
        <v>0</v>
      </c>
    </row>
    <row r="167" spans="1:8">
      <c r="A167" s="623" t="str">
        <f t="shared" si="15"/>
        <v>ДЕБИТУМ ИНВЕСТ АДСИЦ</v>
      </c>
      <c r="B167" s="623" t="str">
        <f t="shared" si="16"/>
        <v>201089616</v>
      </c>
      <c r="C167" s="627">
        <f t="shared" si="17"/>
        <v>45747</v>
      </c>
      <c r="D167" s="623" t="s">
        <v>346</v>
      </c>
      <c r="E167" s="623">
        <v>1</v>
      </c>
      <c r="F167" s="623" t="s">
        <v>345</v>
      </c>
      <c r="G167" s="623" t="s">
        <v>957</v>
      </c>
      <c r="H167" s="623">
        <f>'2-Отчет за доходите'!G25</f>
        <v>0</v>
      </c>
    </row>
    <row r="168" spans="1:8">
      <c r="A168" s="623" t="str">
        <f t="shared" si="15"/>
        <v>ДЕБИТУМ ИНВЕСТ АДСИЦ</v>
      </c>
      <c r="B168" s="623" t="str">
        <f t="shared" si="16"/>
        <v>201089616</v>
      </c>
      <c r="C168" s="627">
        <f t="shared" si="17"/>
        <v>45747</v>
      </c>
      <c r="D168" s="623" t="s">
        <v>350</v>
      </c>
      <c r="E168" s="623">
        <v>1</v>
      </c>
      <c r="F168" s="623" t="s">
        <v>349</v>
      </c>
      <c r="G168" s="623" t="s">
        <v>957</v>
      </c>
      <c r="H168" s="623">
        <f>'2-Отчет за доходите'!G26</f>
        <v>0</v>
      </c>
    </row>
    <row r="169" spans="1:8">
      <c r="A169" s="623" t="str">
        <f t="shared" si="15"/>
        <v>ДЕБИТУМ ИНВЕСТ АДСИЦ</v>
      </c>
      <c r="B169" s="623" t="str">
        <f t="shared" si="16"/>
        <v>201089616</v>
      </c>
      <c r="C169" s="627">
        <f t="shared" si="17"/>
        <v>45747</v>
      </c>
      <c r="D169" s="623" t="s">
        <v>353</v>
      </c>
      <c r="E169" s="623">
        <v>1</v>
      </c>
      <c r="F169" s="623" t="s">
        <v>334</v>
      </c>
      <c r="G169" s="623" t="s">
        <v>957</v>
      </c>
      <c r="H169" s="623">
        <f>'2-Отчет за доходите'!G27</f>
        <v>345</v>
      </c>
    </row>
    <row r="170" spans="1:8">
      <c r="A170" s="623" t="str">
        <f t="shared" si="15"/>
        <v>ДЕБИТУМ ИНВЕСТ АДСИЦ</v>
      </c>
      <c r="B170" s="623" t="str">
        <f t="shared" si="16"/>
        <v>201089616</v>
      </c>
      <c r="C170" s="627">
        <f t="shared" si="17"/>
        <v>45747</v>
      </c>
      <c r="D170" s="623" t="s">
        <v>359</v>
      </c>
      <c r="E170" s="623">
        <v>1</v>
      </c>
      <c r="F170" s="623" t="s">
        <v>358</v>
      </c>
      <c r="G170" s="623" t="s">
        <v>957</v>
      </c>
      <c r="H170" s="623">
        <f>'2-Отчет за доходите'!G31</f>
        <v>345</v>
      </c>
    </row>
    <row r="171" spans="1:8">
      <c r="A171" s="623" t="str">
        <f t="shared" si="15"/>
        <v>ДЕБИТУМ ИНВЕСТ АДСИЦ</v>
      </c>
      <c r="B171" s="623" t="str">
        <f t="shared" si="16"/>
        <v>201089616</v>
      </c>
      <c r="C171" s="627">
        <f t="shared" si="17"/>
        <v>45747</v>
      </c>
      <c r="D171" s="623" t="s">
        <v>363</v>
      </c>
      <c r="E171" s="623">
        <v>1</v>
      </c>
      <c r="F171" s="623" t="s">
        <v>362</v>
      </c>
      <c r="G171" s="623" t="s">
        <v>957</v>
      </c>
      <c r="H171" s="623">
        <f>'2-Отчет за доходите'!G33</f>
        <v>0</v>
      </c>
    </row>
    <row r="172" spans="1:8">
      <c r="A172" s="623" t="str">
        <f t="shared" si="15"/>
        <v>ДЕБИТУМ ИНВЕСТ АДСИЦ</v>
      </c>
      <c r="B172" s="623" t="str">
        <f t="shared" si="16"/>
        <v>201089616</v>
      </c>
      <c r="C172" s="627">
        <f t="shared" si="17"/>
        <v>45747</v>
      </c>
      <c r="D172" s="623" t="s">
        <v>367</v>
      </c>
      <c r="E172" s="623">
        <v>1</v>
      </c>
      <c r="F172" s="623" t="s">
        <v>366</v>
      </c>
      <c r="G172" s="623" t="s">
        <v>957</v>
      </c>
      <c r="H172" s="623">
        <f>'2-Отчет за доходите'!G34</f>
        <v>0</v>
      </c>
    </row>
    <row r="173" spans="1:8">
      <c r="A173" s="623" t="str">
        <f t="shared" si="15"/>
        <v>ДЕБИТУМ ИНВЕСТ АДСИЦ</v>
      </c>
      <c r="B173" s="623" t="str">
        <f t="shared" si="16"/>
        <v>201089616</v>
      </c>
      <c r="C173" s="627">
        <f t="shared" si="17"/>
        <v>45747</v>
      </c>
      <c r="D173" s="623" t="s">
        <v>371</v>
      </c>
      <c r="E173" s="623">
        <v>1</v>
      </c>
      <c r="F173" s="623" t="s">
        <v>370</v>
      </c>
      <c r="G173" s="623" t="s">
        <v>957</v>
      </c>
      <c r="H173" s="623">
        <f>'2-Отчет за доходите'!G35</f>
        <v>0</v>
      </c>
    </row>
    <row r="174" spans="1:8">
      <c r="A174" s="623" t="str">
        <f t="shared" si="15"/>
        <v>ДЕБИТУМ ИНВЕСТ АДСИЦ</v>
      </c>
      <c r="B174" s="623" t="str">
        <f t="shared" si="16"/>
        <v>201089616</v>
      </c>
      <c r="C174" s="627">
        <f t="shared" si="17"/>
        <v>45747</v>
      </c>
      <c r="D174" s="623" t="s">
        <v>375</v>
      </c>
      <c r="E174" s="623">
        <v>1</v>
      </c>
      <c r="F174" s="623" t="s">
        <v>374</v>
      </c>
      <c r="G174" s="623" t="s">
        <v>957</v>
      </c>
      <c r="H174" s="623">
        <f>'2-Отчет за доходите'!G36</f>
        <v>345</v>
      </c>
    </row>
    <row r="175" spans="1:8">
      <c r="A175" s="623" t="str">
        <f t="shared" si="15"/>
        <v>ДЕБИТУМ ИНВЕСТ АДСИЦ</v>
      </c>
      <c r="B175" s="623" t="str">
        <f t="shared" si="16"/>
        <v>201089616</v>
      </c>
      <c r="C175" s="627">
        <f t="shared" si="17"/>
        <v>45747</v>
      </c>
      <c r="D175" s="623" t="s">
        <v>379</v>
      </c>
      <c r="E175" s="623">
        <v>1</v>
      </c>
      <c r="F175" s="623" t="s">
        <v>378</v>
      </c>
      <c r="G175" s="623" t="s">
        <v>957</v>
      </c>
      <c r="H175" s="623">
        <f>'2-Отчет за доходите'!G37</f>
        <v>0</v>
      </c>
    </row>
    <row r="176" spans="1:8">
      <c r="A176" s="623" t="str">
        <f t="shared" si="15"/>
        <v>ДЕБИТУМ ИНВЕСТ АДСИЦ</v>
      </c>
      <c r="B176" s="623" t="str">
        <f t="shared" si="16"/>
        <v>201089616</v>
      </c>
      <c r="C176" s="627">
        <f t="shared" si="17"/>
        <v>45747</v>
      </c>
      <c r="D176" s="623" t="s">
        <v>391</v>
      </c>
      <c r="E176" s="623">
        <v>1</v>
      </c>
      <c r="F176" s="623" t="s">
        <v>390</v>
      </c>
      <c r="G176" s="623" t="s">
        <v>957</v>
      </c>
      <c r="H176" s="623">
        <f>'2-Отчет за доходите'!G42</f>
        <v>0</v>
      </c>
    </row>
    <row r="177" spans="1:8">
      <c r="A177" s="623" t="str">
        <f t="shared" si="15"/>
        <v>ДЕБИТУМ ИНВЕСТ АДСИЦ</v>
      </c>
      <c r="B177" s="623" t="str">
        <f t="shared" si="16"/>
        <v>201089616</v>
      </c>
      <c r="C177" s="627">
        <f t="shared" si="17"/>
        <v>45747</v>
      </c>
      <c r="D177" s="623" t="s">
        <v>394</v>
      </c>
      <c r="E177" s="623">
        <v>1</v>
      </c>
      <c r="F177" s="623" t="s">
        <v>392</v>
      </c>
      <c r="G177" s="623" t="s">
        <v>957</v>
      </c>
      <c r="H177" s="623">
        <f>'2-Отчет за доходите'!G43</f>
        <v>0</v>
      </c>
    </row>
    <row r="178" spans="1:8">
      <c r="A178" s="623" t="str">
        <f t="shared" si="15"/>
        <v>ДЕБИТУМ ИНВЕСТ АДСИЦ</v>
      </c>
      <c r="B178" s="623" t="str">
        <f t="shared" si="16"/>
        <v>201089616</v>
      </c>
      <c r="C178" s="627">
        <f t="shared" si="17"/>
        <v>45747</v>
      </c>
      <c r="D178" s="623" t="s">
        <v>398</v>
      </c>
      <c r="E178" s="623">
        <v>1</v>
      </c>
      <c r="F178" s="623" t="s">
        <v>397</v>
      </c>
      <c r="G178" s="623" t="s">
        <v>957</v>
      </c>
      <c r="H178" s="623">
        <f>'2-Отчет за доходите'!G44</f>
        <v>0</v>
      </c>
    </row>
    <row r="179" spans="1:8">
      <c r="A179" s="623" t="str">
        <f t="shared" si="15"/>
        <v>ДЕБИТУМ ИНВЕСТ АДСИЦ</v>
      </c>
      <c r="B179" s="623" t="str">
        <f t="shared" si="16"/>
        <v>201089616</v>
      </c>
      <c r="C179" s="627">
        <f t="shared" si="17"/>
        <v>45747</v>
      </c>
      <c r="D179" s="623" t="s">
        <v>402</v>
      </c>
      <c r="E179" s="623">
        <v>1</v>
      </c>
      <c r="F179" s="623" t="s">
        <v>401</v>
      </c>
      <c r="G179" s="623" t="s">
        <v>957</v>
      </c>
      <c r="H179" s="623">
        <f>'2-Отчет за доходите'!G45</f>
        <v>345</v>
      </c>
    </row>
    <row r="180" spans="1:8" s="441" customFormat="1">
      <c r="A180" s="624"/>
      <c r="B180" s="624"/>
      <c r="C180" s="625"/>
      <c r="D180" s="624"/>
      <c r="E180" s="624"/>
      <c r="F180" s="626" t="s">
        <v>958</v>
      </c>
      <c r="G180" s="624"/>
      <c r="H180" s="624"/>
    </row>
    <row r="181" spans="1:8">
      <c r="A181" s="623" t="str">
        <f t="shared" ref="A181:A216" si="18">pdeName</f>
        <v>ДЕБИТУМ ИНВЕСТ АДСИЦ</v>
      </c>
      <c r="B181" s="623" t="str">
        <f t="shared" ref="B181:B216" si="19">pdeBulstat</f>
        <v>201089616</v>
      </c>
      <c r="C181" s="627">
        <f t="shared" ref="C181:C216" si="20">endDate</f>
        <v>45747</v>
      </c>
      <c r="D181" s="623" t="s">
        <v>408</v>
      </c>
      <c r="E181" s="623">
        <v>1</v>
      </c>
      <c r="F181" s="623" t="s">
        <v>407</v>
      </c>
      <c r="G181" s="623" t="s">
        <v>959</v>
      </c>
      <c r="H181" s="628">
        <f>'3-Отчет за паричния поток'!C11</f>
        <v>0</v>
      </c>
    </row>
    <row r="182" spans="1:8">
      <c r="A182" s="623" t="str">
        <f t="shared" si="18"/>
        <v>ДЕБИТУМ ИНВЕСТ АДСИЦ</v>
      </c>
      <c r="B182" s="623" t="str">
        <f t="shared" si="19"/>
        <v>201089616</v>
      </c>
      <c r="C182" s="627">
        <f t="shared" si="20"/>
        <v>45747</v>
      </c>
      <c r="D182" s="623" t="s">
        <v>410</v>
      </c>
      <c r="E182" s="623">
        <v>1</v>
      </c>
      <c r="F182" s="623" t="s">
        <v>409</v>
      </c>
      <c r="G182" s="623" t="s">
        <v>959</v>
      </c>
      <c r="H182" s="628">
        <f>'3-Отчет за паричния поток'!C12</f>
        <v>-51</v>
      </c>
    </row>
    <row r="183" spans="1:8">
      <c r="A183" s="623" t="str">
        <f t="shared" si="18"/>
        <v>ДЕБИТУМ ИНВЕСТ АДСИЦ</v>
      </c>
      <c r="B183" s="623" t="str">
        <f t="shared" si="19"/>
        <v>201089616</v>
      </c>
      <c r="C183" s="627">
        <f t="shared" si="20"/>
        <v>45747</v>
      </c>
      <c r="D183" s="623" t="s">
        <v>412</v>
      </c>
      <c r="E183" s="623">
        <v>1</v>
      </c>
      <c r="F183" s="623" t="s">
        <v>411</v>
      </c>
      <c r="G183" s="623" t="s">
        <v>959</v>
      </c>
      <c r="H183" s="628">
        <f>'3-Отчет за паричния поток'!C13</f>
        <v>0</v>
      </c>
    </row>
    <row r="184" spans="1:8">
      <c r="A184" s="623" t="str">
        <f t="shared" si="18"/>
        <v>ДЕБИТУМ ИНВЕСТ АДСИЦ</v>
      </c>
      <c r="B184" s="623" t="str">
        <f t="shared" si="19"/>
        <v>201089616</v>
      </c>
      <c r="C184" s="627">
        <f t="shared" si="20"/>
        <v>45747</v>
      </c>
      <c r="D184" s="623" t="s">
        <v>414</v>
      </c>
      <c r="E184" s="623">
        <v>1</v>
      </c>
      <c r="F184" s="623" t="s">
        <v>413</v>
      </c>
      <c r="G184" s="623" t="s">
        <v>959</v>
      </c>
      <c r="H184" s="628">
        <f>'3-Отчет за паричния поток'!C14</f>
        <v>-2</v>
      </c>
    </row>
    <row r="185" spans="1:8">
      <c r="A185" s="623" t="str">
        <f t="shared" si="18"/>
        <v>ДЕБИТУМ ИНВЕСТ АДСИЦ</v>
      </c>
      <c r="B185" s="623" t="str">
        <f t="shared" si="19"/>
        <v>201089616</v>
      </c>
      <c r="C185" s="627">
        <f t="shared" si="20"/>
        <v>45747</v>
      </c>
      <c r="D185" s="623" t="s">
        <v>416</v>
      </c>
      <c r="E185" s="623">
        <v>1</v>
      </c>
      <c r="F185" s="623" t="s">
        <v>415</v>
      </c>
      <c r="G185" s="623" t="s">
        <v>959</v>
      </c>
      <c r="H185" s="628">
        <f>'3-Отчет за паричния поток'!C15</f>
        <v>-1</v>
      </c>
    </row>
    <row r="186" spans="1:8">
      <c r="A186" s="623" t="str">
        <f t="shared" si="18"/>
        <v>ДЕБИТУМ ИНВЕСТ АДСИЦ</v>
      </c>
      <c r="B186" s="623" t="str">
        <f t="shared" si="19"/>
        <v>201089616</v>
      </c>
      <c r="C186" s="627">
        <f t="shared" si="20"/>
        <v>45747</v>
      </c>
      <c r="D186" s="623" t="s">
        <v>418</v>
      </c>
      <c r="E186" s="623">
        <v>1</v>
      </c>
      <c r="F186" s="623" t="s">
        <v>417</v>
      </c>
      <c r="G186" s="623" t="s">
        <v>959</v>
      </c>
      <c r="H186" s="628">
        <f>'3-Отчет за паричния поток'!C16</f>
        <v>0</v>
      </c>
    </row>
    <row r="187" spans="1:8">
      <c r="A187" s="623" t="str">
        <f t="shared" si="18"/>
        <v>ДЕБИТУМ ИНВЕСТ АДСИЦ</v>
      </c>
      <c r="B187" s="623" t="str">
        <f t="shared" si="19"/>
        <v>201089616</v>
      </c>
      <c r="C187" s="627">
        <f t="shared" si="20"/>
        <v>45747</v>
      </c>
      <c r="D187" s="623" t="s">
        <v>420</v>
      </c>
      <c r="E187" s="623">
        <v>1</v>
      </c>
      <c r="F187" s="623" t="s">
        <v>419</v>
      </c>
      <c r="G187" s="623" t="s">
        <v>959</v>
      </c>
      <c r="H187" s="628">
        <f>'3-Отчет за паричния поток'!C17</f>
        <v>0</v>
      </c>
    </row>
    <row r="188" spans="1:8">
      <c r="A188" s="623" t="str">
        <f t="shared" si="18"/>
        <v>ДЕБИТУМ ИНВЕСТ АДСИЦ</v>
      </c>
      <c r="B188" s="623" t="str">
        <f t="shared" si="19"/>
        <v>201089616</v>
      </c>
      <c r="C188" s="627">
        <f t="shared" si="20"/>
        <v>45747</v>
      </c>
      <c r="D188" s="623" t="s">
        <v>422</v>
      </c>
      <c r="E188" s="623">
        <v>1</v>
      </c>
      <c r="F188" s="623" t="s">
        <v>421</v>
      </c>
      <c r="G188" s="623" t="s">
        <v>959</v>
      </c>
      <c r="H188" s="628">
        <f>'3-Отчет за паричния поток'!C18</f>
        <v>0</v>
      </c>
    </row>
    <row r="189" spans="1:8">
      <c r="A189" s="623" t="str">
        <f t="shared" si="18"/>
        <v>ДЕБИТУМ ИНВЕСТ АДСИЦ</v>
      </c>
      <c r="B189" s="623" t="str">
        <f t="shared" si="19"/>
        <v>201089616</v>
      </c>
      <c r="C189" s="627">
        <f t="shared" si="20"/>
        <v>45747</v>
      </c>
      <c r="D189" s="623" t="s">
        <v>424</v>
      </c>
      <c r="E189" s="623">
        <v>1</v>
      </c>
      <c r="F189" s="623" t="s">
        <v>423</v>
      </c>
      <c r="G189" s="623" t="s">
        <v>959</v>
      </c>
      <c r="H189" s="628">
        <f>'3-Отчет за паричния поток'!C19</f>
        <v>0</v>
      </c>
    </row>
    <row r="190" spans="1:8">
      <c r="A190" s="623" t="str">
        <f t="shared" si="18"/>
        <v>ДЕБИТУМ ИНВЕСТ АДСИЦ</v>
      </c>
      <c r="B190" s="623" t="str">
        <f t="shared" si="19"/>
        <v>201089616</v>
      </c>
      <c r="C190" s="627">
        <f t="shared" si="20"/>
        <v>45747</v>
      </c>
      <c r="D190" s="623" t="s">
        <v>426</v>
      </c>
      <c r="E190" s="623">
        <v>1</v>
      </c>
      <c r="F190" s="623" t="s">
        <v>425</v>
      </c>
      <c r="G190" s="623" t="s">
        <v>959</v>
      </c>
      <c r="H190" s="628">
        <f>'3-Отчет за паричния поток'!C20</f>
        <v>0</v>
      </c>
    </row>
    <row r="191" spans="1:8">
      <c r="A191" s="623" t="str">
        <f t="shared" si="18"/>
        <v>ДЕБИТУМ ИНВЕСТ АДСИЦ</v>
      </c>
      <c r="B191" s="623" t="str">
        <f t="shared" si="19"/>
        <v>201089616</v>
      </c>
      <c r="C191" s="627">
        <f t="shared" si="20"/>
        <v>45747</v>
      </c>
      <c r="D191" s="623" t="s">
        <v>428</v>
      </c>
      <c r="E191" s="623">
        <v>1</v>
      </c>
      <c r="F191" s="623" t="s">
        <v>427</v>
      </c>
      <c r="G191" s="623" t="s">
        <v>959</v>
      </c>
      <c r="H191" s="628">
        <f>'3-Отчет за паричния поток'!C21</f>
        <v>-54</v>
      </c>
    </row>
    <row r="192" spans="1:8">
      <c r="A192" s="623" t="str">
        <f t="shared" si="18"/>
        <v>ДЕБИТУМ ИНВЕСТ АДСИЦ</v>
      </c>
      <c r="B192" s="623" t="str">
        <f t="shared" si="19"/>
        <v>201089616</v>
      </c>
      <c r="C192" s="627">
        <f t="shared" si="20"/>
        <v>45747</v>
      </c>
      <c r="D192" s="623" t="s">
        <v>431</v>
      </c>
      <c r="E192" s="623">
        <v>1</v>
      </c>
      <c r="F192" s="623" t="s">
        <v>430</v>
      </c>
      <c r="G192" s="623" t="s">
        <v>960</v>
      </c>
      <c r="H192" s="628">
        <f>'3-Отчет за паричния поток'!C23</f>
        <v>0</v>
      </c>
    </row>
    <row r="193" spans="1:8">
      <c r="A193" s="623" t="str">
        <f t="shared" si="18"/>
        <v>ДЕБИТУМ ИНВЕСТ АДСИЦ</v>
      </c>
      <c r="B193" s="623" t="str">
        <f t="shared" si="19"/>
        <v>201089616</v>
      </c>
      <c r="C193" s="627">
        <f t="shared" si="20"/>
        <v>45747</v>
      </c>
      <c r="D193" s="623" t="s">
        <v>433</v>
      </c>
      <c r="E193" s="623">
        <v>1</v>
      </c>
      <c r="F193" s="623" t="s">
        <v>432</v>
      </c>
      <c r="G193" s="623" t="s">
        <v>960</v>
      </c>
      <c r="H193" s="628">
        <f>'3-Отчет за паричния поток'!C24</f>
        <v>0</v>
      </c>
    </row>
    <row r="194" spans="1:8">
      <c r="A194" s="623" t="str">
        <f t="shared" si="18"/>
        <v>ДЕБИТУМ ИНВЕСТ АДСИЦ</v>
      </c>
      <c r="B194" s="623" t="str">
        <f t="shared" si="19"/>
        <v>201089616</v>
      </c>
      <c r="C194" s="627">
        <f t="shared" si="20"/>
        <v>45747</v>
      </c>
      <c r="D194" s="623" t="s">
        <v>435</v>
      </c>
      <c r="E194" s="623">
        <v>1</v>
      </c>
      <c r="F194" s="623" t="s">
        <v>434</v>
      </c>
      <c r="G194" s="623" t="s">
        <v>960</v>
      </c>
      <c r="H194" s="628">
        <f>'3-Отчет за паричния поток'!C25</f>
        <v>0</v>
      </c>
    </row>
    <row r="195" spans="1:8">
      <c r="A195" s="623" t="str">
        <f t="shared" si="18"/>
        <v>ДЕБИТУМ ИНВЕСТ АДСИЦ</v>
      </c>
      <c r="B195" s="623" t="str">
        <f t="shared" si="19"/>
        <v>201089616</v>
      </c>
      <c r="C195" s="627">
        <f t="shared" si="20"/>
        <v>45747</v>
      </c>
      <c r="D195" s="623" t="s">
        <v>437</v>
      </c>
      <c r="E195" s="623">
        <v>1</v>
      </c>
      <c r="F195" s="623" t="s">
        <v>436</v>
      </c>
      <c r="G195" s="623" t="s">
        <v>960</v>
      </c>
      <c r="H195" s="628">
        <f>'3-Отчет за паричния поток'!C26</f>
        <v>13</v>
      </c>
    </row>
    <row r="196" spans="1:8">
      <c r="A196" s="623" t="str">
        <f t="shared" si="18"/>
        <v>ДЕБИТУМ ИНВЕСТ АДСИЦ</v>
      </c>
      <c r="B196" s="623" t="str">
        <f t="shared" si="19"/>
        <v>201089616</v>
      </c>
      <c r="C196" s="627">
        <f t="shared" si="20"/>
        <v>45747</v>
      </c>
      <c r="D196" s="623" t="s">
        <v>439</v>
      </c>
      <c r="E196" s="623">
        <v>1</v>
      </c>
      <c r="F196" s="623" t="s">
        <v>438</v>
      </c>
      <c r="G196" s="623" t="s">
        <v>960</v>
      </c>
      <c r="H196" s="628">
        <f>'3-Отчет за паричния поток'!C27</f>
        <v>458</v>
      </c>
    </row>
    <row r="197" spans="1:8">
      <c r="A197" s="623" t="str">
        <f t="shared" si="18"/>
        <v>ДЕБИТУМ ИНВЕСТ АДСИЦ</v>
      </c>
      <c r="B197" s="623" t="str">
        <f t="shared" si="19"/>
        <v>201089616</v>
      </c>
      <c r="C197" s="627">
        <f t="shared" si="20"/>
        <v>45747</v>
      </c>
      <c r="D197" s="623" t="s">
        <v>441</v>
      </c>
      <c r="E197" s="623">
        <v>1</v>
      </c>
      <c r="F197" s="623" t="s">
        <v>440</v>
      </c>
      <c r="G197" s="623" t="s">
        <v>960</v>
      </c>
      <c r="H197" s="628">
        <f>'3-Отчет за паричния поток'!C28</f>
        <v>0</v>
      </c>
    </row>
    <row r="198" spans="1:8">
      <c r="A198" s="623" t="str">
        <f t="shared" si="18"/>
        <v>ДЕБИТУМ ИНВЕСТ АДСИЦ</v>
      </c>
      <c r="B198" s="623" t="str">
        <f t="shared" si="19"/>
        <v>201089616</v>
      </c>
      <c r="C198" s="627">
        <f t="shared" si="20"/>
        <v>45747</v>
      </c>
      <c r="D198" s="623" t="s">
        <v>443</v>
      </c>
      <c r="E198" s="623">
        <v>1</v>
      </c>
      <c r="F198" s="623" t="s">
        <v>442</v>
      </c>
      <c r="G198" s="623" t="s">
        <v>960</v>
      </c>
      <c r="H198" s="628">
        <f>'3-Отчет за паричния поток'!C29</f>
        <v>0</v>
      </c>
    </row>
    <row r="199" spans="1:8">
      <c r="A199" s="623" t="str">
        <f t="shared" si="18"/>
        <v>ДЕБИТУМ ИНВЕСТ АДСИЦ</v>
      </c>
      <c r="B199" s="623" t="str">
        <f t="shared" si="19"/>
        <v>201089616</v>
      </c>
      <c r="C199" s="627">
        <f t="shared" si="20"/>
        <v>45747</v>
      </c>
      <c r="D199" s="623" t="s">
        <v>445</v>
      </c>
      <c r="E199" s="623">
        <v>1</v>
      </c>
      <c r="F199" s="623" t="s">
        <v>444</v>
      </c>
      <c r="G199" s="623" t="s">
        <v>960</v>
      </c>
      <c r="H199" s="628">
        <f>'3-Отчет за паричния поток'!C30</f>
        <v>0</v>
      </c>
    </row>
    <row r="200" spans="1:8">
      <c r="A200" s="623" t="str">
        <f t="shared" si="18"/>
        <v>ДЕБИТУМ ИНВЕСТ АДСИЦ</v>
      </c>
      <c r="B200" s="623" t="str">
        <f t="shared" si="19"/>
        <v>201089616</v>
      </c>
      <c r="C200" s="627">
        <f t="shared" si="20"/>
        <v>45747</v>
      </c>
      <c r="D200" s="623" t="s">
        <v>446</v>
      </c>
      <c r="E200" s="623">
        <v>1</v>
      </c>
      <c r="F200" s="623" t="s">
        <v>423</v>
      </c>
      <c r="G200" s="623" t="s">
        <v>960</v>
      </c>
      <c r="H200" s="628">
        <f>'3-Отчет за паричния поток'!C31</f>
        <v>0</v>
      </c>
    </row>
    <row r="201" spans="1:8">
      <c r="A201" s="623" t="str">
        <f t="shared" si="18"/>
        <v>ДЕБИТУМ ИНВЕСТ АДСИЦ</v>
      </c>
      <c r="B201" s="623" t="str">
        <f t="shared" si="19"/>
        <v>201089616</v>
      </c>
      <c r="C201" s="627">
        <f t="shared" si="20"/>
        <v>45747</v>
      </c>
      <c r="D201" s="623" t="s">
        <v>448</v>
      </c>
      <c r="E201" s="623">
        <v>1</v>
      </c>
      <c r="F201" s="623" t="s">
        <v>447</v>
      </c>
      <c r="G201" s="623" t="s">
        <v>960</v>
      </c>
      <c r="H201" s="628">
        <f>'3-Отчет за паричния поток'!C32</f>
        <v>0</v>
      </c>
    </row>
    <row r="202" spans="1:8">
      <c r="A202" s="623" t="str">
        <f t="shared" si="18"/>
        <v>ДЕБИТУМ ИНВЕСТ АДСИЦ</v>
      </c>
      <c r="B202" s="623" t="str">
        <f t="shared" si="19"/>
        <v>201089616</v>
      </c>
      <c r="C202" s="627">
        <f t="shared" si="20"/>
        <v>45747</v>
      </c>
      <c r="D202" s="623" t="s">
        <v>450</v>
      </c>
      <c r="E202" s="623">
        <v>1</v>
      </c>
      <c r="F202" s="623" t="s">
        <v>449</v>
      </c>
      <c r="G202" s="623" t="s">
        <v>960</v>
      </c>
      <c r="H202" s="628">
        <f>'3-Отчет за паричния поток'!C33</f>
        <v>471</v>
      </c>
    </row>
    <row r="203" spans="1:8">
      <c r="A203" s="623" t="str">
        <f t="shared" si="18"/>
        <v>ДЕБИТУМ ИНВЕСТ АДСИЦ</v>
      </c>
      <c r="B203" s="623" t="str">
        <f t="shared" si="19"/>
        <v>201089616</v>
      </c>
      <c r="C203" s="627">
        <f t="shared" si="20"/>
        <v>45747</v>
      </c>
      <c r="D203" s="623" t="s">
        <v>453</v>
      </c>
      <c r="E203" s="623">
        <v>1</v>
      </c>
      <c r="F203" s="623" t="s">
        <v>452</v>
      </c>
      <c r="G203" s="623" t="s">
        <v>961</v>
      </c>
      <c r="H203" s="628">
        <f>'3-Отчет за паричния поток'!C35</f>
        <v>0</v>
      </c>
    </row>
    <row r="204" spans="1:8">
      <c r="A204" s="623" t="str">
        <f t="shared" si="18"/>
        <v>ДЕБИТУМ ИНВЕСТ АДСИЦ</v>
      </c>
      <c r="B204" s="623" t="str">
        <f t="shared" si="19"/>
        <v>201089616</v>
      </c>
      <c r="C204" s="627">
        <f t="shared" si="20"/>
        <v>45747</v>
      </c>
      <c r="D204" s="623" t="s">
        <v>455</v>
      </c>
      <c r="E204" s="623">
        <v>1</v>
      </c>
      <c r="F204" s="623" t="s">
        <v>454</v>
      </c>
      <c r="G204" s="623" t="s">
        <v>961</v>
      </c>
      <c r="H204" s="628">
        <f>'3-Отчет за паричния поток'!C36</f>
        <v>0</v>
      </c>
    </row>
    <row r="205" spans="1:8">
      <c r="A205" s="623" t="str">
        <f t="shared" si="18"/>
        <v>ДЕБИТУМ ИНВЕСТ АДСИЦ</v>
      </c>
      <c r="B205" s="623" t="str">
        <f t="shared" si="19"/>
        <v>201089616</v>
      </c>
      <c r="C205" s="627">
        <f t="shared" si="20"/>
        <v>45747</v>
      </c>
      <c r="D205" s="623" t="s">
        <v>457</v>
      </c>
      <c r="E205" s="623">
        <v>1</v>
      </c>
      <c r="F205" s="623" t="s">
        <v>456</v>
      </c>
      <c r="G205" s="623" t="s">
        <v>961</v>
      </c>
      <c r="H205" s="628">
        <f>'3-Отчет за паричния поток'!C37</f>
        <v>0</v>
      </c>
    </row>
    <row r="206" spans="1:8">
      <c r="A206" s="623" t="str">
        <f t="shared" si="18"/>
        <v>ДЕБИТУМ ИНВЕСТ АДСИЦ</v>
      </c>
      <c r="B206" s="623" t="str">
        <f t="shared" si="19"/>
        <v>201089616</v>
      </c>
      <c r="C206" s="627">
        <f t="shared" si="20"/>
        <v>45747</v>
      </c>
      <c r="D206" s="623" t="s">
        <v>459</v>
      </c>
      <c r="E206" s="623">
        <v>1</v>
      </c>
      <c r="F206" s="623" t="s">
        <v>458</v>
      </c>
      <c r="G206" s="623" t="s">
        <v>961</v>
      </c>
      <c r="H206" s="628">
        <f>'3-Отчет за паричния поток'!C38</f>
        <v>-3</v>
      </c>
    </row>
    <row r="207" spans="1:8">
      <c r="A207" s="623" t="str">
        <f t="shared" si="18"/>
        <v>ДЕБИТУМ ИНВЕСТ АДСИЦ</v>
      </c>
      <c r="B207" s="623" t="str">
        <f t="shared" si="19"/>
        <v>201089616</v>
      </c>
      <c r="C207" s="627">
        <f t="shared" si="20"/>
        <v>45747</v>
      </c>
      <c r="D207" s="623" t="s">
        <v>461</v>
      </c>
      <c r="E207" s="623">
        <v>1</v>
      </c>
      <c r="F207" s="623" t="s">
        <v>460</v>
      </c>
      <c r="G207" s="623" t="s">
        <v>961</v>
      </c>
      <c r="H207" s="628">
        <f>'3-Отчет за паричния поток'!C39</f>
        <v>0</v>
      </c>
    </row>
    <row r="208" spans="1:8">
      <c r="A208" s="623" t="str">
        <f t="shared" si="18"/>
        <v>ДЕБИТУМ ИНВЕСТ АДСИЦ</v>
      </c>
      <c r="B208" s="623" t="str">
        <f t="shared" si="19"/>
        <v>201089616</v>
      </c>
      <c r="C208" s="627">
        <f t="shared" si="20"/>
        <v>45747</v>
      </c>
      <c r="D208" s="623" t="s">
        <v>463</v>
      </c>
      <c r="E208" s="623">
        <v>1</v>
      </c>
      <c r="F208" s="623" t="s">
        <v>462</v>
      </c>
      <c r="G208" s="623" t="s">
        <v>961</v>
      </c>
      <c r="H208" s="628">
        <f>'3-Отчет за паричния поток'!C40</f>
        <v>-418</v>
      </c>
    </row>
    <row r="209" spans="1:8">
      <c r="A209" s="623" t="str">
        <f t="shared" si="18"/>
        <v>ДЕБИТУМ ИНВЕСТ АДСИЦ</v>
      </c>
      <c r="B209" s="623" t="str">
        <f t="shared" si="19"/>
        <v>201089616</v>
      </c>
      <c r="C209" s="627">
        <f t="shared" si="20"/>
        <v>45747</v>
      </c>
      <c r="D209" s="623" t="s">
        <v>465</v>
      </c>
      <c r="E209" s="623">
        <v>1</v>
      </c>
      <c r="F209" s="623" t="s">
        <v>464</v>
      </c>
      <c r="G209" s="623" t="s">
        <v>961</v>
      </c>
      <c r="H209" s="628">
        <f>'3-Отчет за паричния поток'!C41</f>
        <v>0</v>
      </c>
    </row>
    <row r="210" spans="1:8">
      <c r="A210" s="623" t="str">
        <f t="shared" si="18"/>
        <v>ДЕБИТУМ ИНВЕСТ АДСИЦ</v>
      </c>
      <c r="B210" s="623" t="str">
        <f t="shared" si="19"/>
        <v>201089616</v>
      </c>
      <c r="C210" s="627">
        <f t="shared" si="20"/>
        <v>45747</v>
      </c>
      <c r="D210" s="623" t="s">
        <v>467</v>
      </c>
      <c r="E210" s="623">
        <v>1</v>
      </c>
      <c r="F210" s="623" t="s">
        <v>466</v>
      </c>
      <c r="G210" s="623" t="s">
        <v>961</v>
      </c>
      <c r="H210" s="628">
        <f>'3-Отчет за паричния поток'!C42</f>
        <v>0</v>
      </c>
    </row>
    <row r="211" spans="1:8">
      <c r="A211" s="623" t="str">
        <f t="shared" si="18"/>
        <v>ДЕБИТУМ ИНВЕСТ АДСИЦ</v>
      </c>
      <c r="B211" s="623" t="str">
        <f t="shared" si="19"/>
        <v>201089616</v>
      </c>
      <c r="C211" s="627">
        <f t="shared" si="20"/>
        <v>45747</v>
      </c>
      <c r="D211" s="623" t="s">
        <v>469</v>
      </c>
      <c r="E211" s="623">
        <v>1</v>
      </c>
      <c r="F211" s="623" t="s">
        <v>468</v>
      </c>
      <c r="G211" s="623" t="s">
        <v>961</v>
      </c>
      <c r="H211" s="628">
        <f>'3-Отчет за паричния поток'!C43</f>
        <v>-421</v>
      </c>
    </row>
    <row r="212" spans="1:8">
      <c r="A212" s="623" t="str">
        <f t="shared" si="18"/>
        <v>ДЕБИТУМ ИНВЕСТ АДСИЦ</v>
      </c>
      <c r="B212" s="623" t="str">
        <f t="shared" si="19"/>
        <v>201089616</v>
      </c>
      <c r="C212" s="627">
        <f t="shared" si="20"/>
        <v>45747</v>
      </c>
      <c r="D212" s="623" t="s">
        <v>471</v>
      </c>
      <c r="E212" s="623">
        <v>1</v>
      </c>
      <c r="F212" s="623" t="s">
        <v>470</v>
      </c>
      <c r="G212" s="623"/>
      <c r="H212" s="628">
        <f>'3-Отчет за паричния поток'!C44</f>
        <v>-4</v>
      </c>
    </row>
    <row r="213" spans="1:8">
      <c r="A213" s="623" t="str">
        <f t="shared" si="18"/>
        <v>ДЕБИТУМ ИНВЕСТ АДСИЦ</v>
      </c>
      <c r="B213" s="623" t="str">
        <f t="shared" si="19"/>
        <v>201089616</v>
      </c>
      <c r="C213" s="627">
        <f t="shared" si="20"/>
        <v>45747</v>
      </c>
      <c r="D213" s="623" t="s">
        <v>473</v>
      </c>
      <c r="E213" s="623">
        <v>1</v>
      </c>
      <c r="F213" s="623" t="s">
        <v>472</v>
      </c>
      <c r="G213" s="623"/>
      <c r="H213" s="628">
        <f>'3-Отчет за паричния поток'!C45</f>
        <v>68</v>
      </c>
    </row>
    <row r="214" spans="1:8">
      <c r="A214" s="623" t="str">
        <f t="shared" si="18"/>
        <v>ДЕБИТУМ ИНВЕСТ АДСИЦ</v>
      </c>
      <c r="B214" s="623" t="str">
        <f t="shared" si="19"/>
        <v>201089616</v>
      </c>
      <c r="C214" s="627">
        <f t="shared" si="20"/>
        <v>45747</v>
      </c>
      <c r="D214" s="623" t="s">
        <v>475</v>
      </c>
      <c r="E214" s="623">
        <v>1</v>
      </c>
      <c r="F214" s="623" t="s">
        <v>474</v>
      </c>
      <c r="G214" s="623"/>
      <c r="H214" s="628">
        <f>'3-Отчет за паричния поток'!C46</f>
        <v>64</v>
      </c>
    </row>
    <row r="215" spans="1:8">
      <c r="A215" s="623" t="str">
        <f t="shared" si="18"/>
        <v>ДЕБИТУМ ИНВЕСТ АДСИЦ</v>
      </c>
      <c r="B215" s="623" t="str">
        <f t="shared" si="19"/>
        <v>201089616</v>
      </c>
      <c r="C215" s="627">
        <f t="shared" si="20"/>
        <v>45747</v>
      </c>
      <c r="D215" s="623" t="s">
        <v>477</v>
      </c>
      <c r="E215" s="623">
        <v>1</v>
      </c>
      <c r="F215" s="623" t="s">
        <v>476</v>
      </c>
      <c r="G215" s="623"/>
      <c r="H215" s="628">
        <f>'3-Отчет за паричния поток'!C47</f>
        <v>0</v>
      </c>
    </row>
    <row r="216" spans="1:8">
      <c r="A216" s="623" t="str">
        <f t="shared" si="18"/>
        <v>ДЕБИТУМ ИНВЕСТ АДСИЦ</v>
      </c>
      <c r="B216" s="623" t="str">
        <f t="shared" si="19"/>
        <v>201089616</v>
      </c>
      <c r="C216" s="627">
        <f t="shared" si="20"/>
        <v>45747</v>
      </c>
      <c r="D216" s="623" t="s">
        <v>479</v>
      </c>
      <c r="E216" s="623">
        <v>1</v>
      </c>
      <c r="F216" s="623" t="s">
        <v>478</v>
      </c>
      <c r="G216" s="623"/>
      <c r="H216" s="628">
        <f>'3-Отчет за паричния поток'!C48</f>
        <v>0</v>
      </c>
    </row>
    <row r="217" spans="1:8" s="441" customFormat="1">
      <c r="A217" s="624"/>
      <c r="B217" s="624"/>
      <c r="C217" s="625"/>
      <c r="D217" s="624"/>
      <c r="E217" s="624"/>
      <c r="F217" s="626" t="s">
        <v>962</v>
      </c>
      <c r="G217" s="624"/>
      <c r="H217" s="624"/>
    </row>
    <row r="218" spans="1:8">
      <c r="A218" s="623" t="str">
        <f t="shared" ref="A218:A281" si="21">pdeName</f>
        <v>ДЕБИТУМ ИНВЕСТ АДСИЦ</v>
      </c>
      <c r="B218" s="623" t="str">
        <f t="shared" ref="B218:B281" si="22">pdeBulstat</f>
        <v>201089616</v>
      </c>
      <c r="C218" s="627">
        <f t="shared" ref="C218:C281" si="23">endDate</f>
        <v>45747</v>
      </c>
      <c r="D218" s="623" t="s">
        <v>503</v>
      </c>
      <c r="E218" s="623">
        <v>1</v>
      </c>
      <c r="F218" s="629" t="s">
        <v>502</v>
      </c>
      <c r="G218" s="623"/>
      <c r="H218" s="628">
        <f>'4-Отчет за собствения капитал'!C13</f>
        <v>650</v>
      </c>
    </row>
    <row r="219" spans="1:8">
      <c r="A219" s="623" t="str">
        <f t="shared" si="21"/>
        <v>ДЕБИТУМ ИНВЕСТ АДСИЦ</v>
      </c>
      <c r="B219" s="623" t="str">
        <f t="shared" si="22"/>
        <v>201089616</v>
      </c>
      <c r="C219" s="627">
        <f t="shared" si="23"/>
        <v>45747</v>
      </c>
      <c r="D219" s="623" t="s">
        <v>505</v>
      </c>
      <c r="E219" s="623">
        <v>1</v>
      </c>
      <c r="F219" s="629" t="s">
        <v>504</v>
      </c>
      <c r="G219" s="623"/>
      <c r="H219" s="628">
        <f>'4-Отчет за собствения капитал'!C14</f>
        <v>0</v>
      </c>
    </row>
    <row r="220" spans="1:8">
      <c r="A220" s="623" t="str">
        <f t="shared" si="21"/>
        <v>ДЕБИТУМ ИНВЕСТ АДСИЦ</v>
      </c>
      <c r="B220" s="623" t="str">
        <f t="shared" si="22"/>
        <v>201089616</v>
      </c>
      <c r="C220" s="627">
        <f t="shared" si="23"/>
        <v>45747</v>
      </c>
      <c r="D220" s="623" t="s">
        <v>507</v>
      </c>
      <c r="E220" s="623">
        <v>1</v>
      </c>
      <c r="F220" s="629" t="s">
        <v>506</v>
      </c>
      <c r="G220" s="623"/>
      <c r="H220" s="628">
        <f>'4-Отчет за собствения капитал'!C15</f>
        <v>0</v>
      </c>
    </row>
    <row r="221" spans="1:8">
      <c r="A221" s="623" t="str">
        <f t="shared" si="21"/>
        <v>ДЕБИТУМ ИНВЕСТ АДСИЦ</v>
      </c>
      <c r="B221" s="623" t="str">
        <f t="shared" si="22"/>
        <v>201089616</v>
      </c>
      <c r="C221" s="627">
        <f t="shared" si="23"/>
        <v>45747</v>
      </c>
      <c r="D221" s="623" t="s">
        <v>509</v>
      </c>
      <c r="E221" s="623">
        <v>1</v>
      </c>
      <c r="F221" s="629" t="s">
        <v>508</v>
      </c>
      <c r="G221" s="623"/>
      <c r="H221" s="628">
        <f>'4-Отчет за собствения капитал'!C16</f>
        <v>0</v>
      </c>
    </row>
    <row r="222" spans="1:8">
      <c r="A222" s="623" t="str">
        <f t="shared" si="21"/>
        <v>ДЕБИТУМ ИНВЕСТ АДСИЦ</v>
      </c>
      <c r="B222" s="623" t="str">
        <f t="shared" si="22"/>
        <v>201089616</v>
      </c>
      <c r="C222" s="627">
        <f t="shared" si="23"/>
        <v>45747</v>
      </c>
      <c r="D222" s="623" t="s">
        <v>511</v>
      </c>
      <c r="E222" s="623">
        <v>1</v>
      </c>
      <c r="F222" s="629" t="s">
        <v>510</v>
      </c>
      <c r="G222" s="623"/>
      <c r="H222" s="628">
        <f>'4-Отчет за собствения капитал'!C17</f>
        <v>650</v>
      </c>
    </row>
    <row r="223" spans="1:8">
      <c r="A223" s="623" t="str">
        <f t="shared" si="21"/>
        <v>ДЕБИТУМ ИНВЕСТ АДСИЦ</v>
      </c>
      <c r="B223" s="623" t="str">
        <f t="shared" si="22"/>
        <v>201089616</v>
      </c>
      <c r="C223" s="627">
        <f t="shared" si="23"/>
        <v>45747</v>
      </c>
      <c r="D223" s="623" t="s">
        <v>513</v>
      </c>
      <c r="E223" s="623">
        <v>1</v>
      </c>
      <c r="F223" s="629" t="s">
        <v>512</v>
      </c>
      <c r="G223" s="623"/>
      <c r="H223" s="628">
        <f>'4-Отчет за собствения капитал'!C18</f>
        <v>0</v>
      </c>
    </row>
    <row r="224" spans="1:8">
      <c r="A224" s="623" t="str">
        <f t="shared" si="21"/>
        <v>ДЕБИТУМ ИНВЕСТ АДСИЦ</v>
      </c>
      <c r="B224" s="623" t="str">
        <f t="shared" si="22"/>
        <v>201089616</v>
      </c>
      <c r="C224" s="627">
        <f t="shared" si="23"/>
        <v>45747</v>
      </c>
      <c r="D224" s="623" t="s">
        <v>515</v>
      </c>
      <c r="E224" s="623">
        <v>1</v>
      </c>
      <c r="F224" s="629" t="s">
        <v>514</v>
      </c>
      <c r="G224" s="623"/>
      <c r="H224" s="628">
        <f>'4-Отчет за собствения капитал'!C19</f>
        <v>0</v>
      </c>
    </row>
    <row r="225" spans="1:8">
      <c r="A225" s="623" t="str">
        <f t="shared" si="21"/>
        <v>ДЕБИТУМ ИНВЕСТ АДСИЦ</v>
      </c>
      <c r="B225" s="623" t="str">
        <f t="shared" si="22"/>
        <v>201089616</v>
      </c>
      <c r="C225" s="627">
        <f t="shared" si="23"/>
        <v>45747</v>
      </c>
      <c r="D225" s="623" t="s">
        <v>517</v>
      </c>
      <c r="E225" s="623">
        <v>1</v>
      </c>
      <c r="F225" s="629" t="s">
        <v>516</v>
      </c>
      <c r="G225" s="623"/>
      <c r="H225" s="628">
        <f>'4-Отчет за собствения капитал'!C20</f>
        <v>0</v>
      </c>
    </row>
    <row r="226" spans="1:8">
      <c r="A226" s="623" t="str">
        <f t="shared" si="21"/>
        <v>ДЕБИТУМ ИНВЕСТ АДСИЦ</v>
      </c>
      <c r="B226" s="623" t="str">
        <f t="shared" si="22"/>
        <v>201089616</v>
      </c>
      <c r="C226" s="627">
        <f t="shared" si="23"/>
        <v>45747</v>
      </c>
      <c r="D226" s="623" t="s">
        <v>519</v>
      </c>
      <c r="E226" s="623">
        <v>1</v>
      </c>
      <c r="F226" s="629" t="s">
        <v>518</v>
      </c>
      <c r="G226" s="623"/>
      <c r="H226" s="628">
        <f>'4-Отчет за собствения капитал'!C21</f>
        <v>0</v>
      </c>
    </row>
    <row r="227" spans="1:8">
      <c r="A227" s="623" t="str">
        <f t="shared" si="21"/>
        <v>ДЕБИТУМ ИНВЕСТ АДСИЦ</v>
      </c>
      <c r="B227" s="623" t="str">
        <f t="shared" si="22"/>
        <v>201089616</v>
      </c>
      <c r="C227" s="627">
        <f t="shared" si="23"/>
        <v>45747</v>
      </c>
      <c r="D227" s="623" t="s">
        <v>521</v>
      </c>
      <c r="E227" s="623">
        <v>1</v>
      </c>
      <c r="F227" s="629" t="s">
        <v>520</v>
      </c>
      <c r="G227" s="623"/>
      <c r="H227" s="628">
        <f>'4-Отчет за собствения капитал'!C22</f>
        <v>0</v>
      </c>
    </row>
    <row r="228" spans="1:8">
      <c r="A228" s="623" t="str">
        <f t="shared" si="21"/>
        <v>ДЕБИТУМ ИНВЕСТ АДСИЦ</v>
      </c>
      <c r="B228" s="623" t="str">
        <f t="shared" si="22"/>
        <v>201089616</v>
      </c>
      <c r="C228" s="627">
        <f t="shared" si="23"/>
        <v>45747</v>
      </c>
      <c r="D228" s="623" t="s">
        <v>523</v>
      </c>
      <c r="E228" s="623">
        <v>1</v>
      </c>
      <c r="F228" s="629" t="s">
        <v>522</v>
      </c>
      <c r="G228" s="623"/>
      <c r="H228" s="628">
        <f>'4-Отчет за собствения капитал'!C23</f>
        <v>0</v>
      </c>
    </row>
    <row r="229" spans="1:8">
      <c r="A229" s="623" t="str">
        <f t="shared" si="21"/>
        <v>ДЕБИТУМ ИНВЕСТ АДСИЦ</v>
      </c>
      <c r="B229" s="623" t="str">
        <f t="shared" si="22"/>
        <v>201089616</v>
      </c>
      <c r="C229" s="627">
        <f t="shared" si="23"/>
        <v>45747</v>
      </c>
      <c r="D229" s="623" t="s">
        <v>525</v>
      </c>
      <c r="E229" s="623">
        <v>1</v>
      </c>
      <c r="F229" s="629" t="s">
        <v>524</v>
      </c>
      <c r="G229" s="623"/>
      <c r="H229" s="628">
        <f>'4-Отчет за собствения капитал'!C24</f>
        <v>0</v>
      </c>
    </row>
    <row r="230" spans="1:8">
      <c r="A230" s="623" t="str">
        <f t="shared" si="21"/>
        <v>ДЕБИТУМ ИНВЕСТ АДСИЦ</v>
      </c>
      <c r="B230" s="623" t="str">
        <f t="shared" si="22"/>
        <v>201089616</v>
      </c>
      <c r="C230" s="627">
        <f t="shared" si="23"/>
        <v>45747</v>
      </c>
      <c r="D230" s="623" t="s">
        <v>527</v>
      </c>
      <c r="E230" s="623">
        <v>1</v>
      </c>
      <c r="F230" s="629" t="s">
        <v>526</v>
      </c>
      <c r="G230" s="623"/>
      <c r="H230" s="628">
        <f>'4-Отчет за собствения капитал'!C25</f>
        <v>0</v>
      </c>
    </row>
    <row r="231" spans="1:8">
      <c r="A231" s="623" t="str">
        <f t="shared" si="21"/>
        <v>ДЕБИТУМ ИНВЕСТ АДСИЦ</v>
      </c>
      <c r="B231" s="623" t="str">
        <f t="shared" si="22"/>
        <v>201089616</v>
      </c>
      <c r="C231" s="627">
        <f t="shared" si="23"/>
        <v>45747</v>
      </c>
      <c r="D231" s="623" t="s">
        <v>529</v>
      </c>
      <c r="E231" s="623">
        <v>1</v>
      </c>
      <c r="F231" s="629" t="s">
        <v>528</v>
      </c>
      <c r="G231" s="623"/>
      <c r="H231" s="628">
        <f>'4-Отчет за собствения капитал'!C26</f>
        <v>0</v>
      </c>
    </row>
    <row r="232" spans="1:8">
      <c r="A232" s="623" t="str">
        <f t="shared" si="21"/>
        <v>ДЕБИТУМ ИНВЕСТ АДСИЦ</v>
      </c>
      <c r="B232" s="623" t="str">
        <f t="shared" si="22"/>
        <v>201089616</v>
      </c>
      <c r="C232" s="627">
        <f t="shared" si="23"/>
        <v>45747</v>
      </c>
      <c r="D232" s="623" t="s">
        <v>530</v>
      </c>
      <c r="E232" s="623">
        <v>1</v>
      </c>
      <c r="F232" s="629" t="s">
        <v>524</v>
      </c>
      <c r="G232" s="623"/>
      <c r="H232" s="628">
        <f>'4-Отчет за собствения капитал'!C27</f>
        <v>0</v>
      </c>
    </row>
    <row r="233" spans="1:8">
      <c r="A233" s="623" t="str">
        <f t="shared" si="21"/>
        <v>ДЕБИТУМ ИНВЕСТ АДСИЦ</v>
      </c>
      <c r="B233" s="623" t="str">
        <f t="shared" si="22"/>
        <v>201089616</v>
      </c>
      <c r="C233" s="627">
        <f t="shared" si="23"/>
        <v>45747</v>
      </c>
      <c r="D233" s="623" t="s">
        <v>531</v>
      </c>
      <c r="E233" s="623">
        <v>1</v>
      </c>
      <c r="F233" s="629" t="s">
        <v>526</v>
      </c>
      <c r="G233" s="623"/>
      <c r="H233" s="628">
        <f>'4-Отчет за собствения капитал'!C28</f>
        <v>0</v>
      </c>
    </row>
    <row r="234" spans="1:8">
      <c r="A234" s="623" t="str">
        <f t="shared" si="21"/>
        <v>ДЕБИТУМ ИНВЕСТ АДСИЦ</v>
      </c>
      <c r="B234" s="623" t="str">
        <f t="shared" si="22"/>
        <v>201089616</v>
      </c>
      <c r="C234" s="627">
        <f t="shared" si="23"/>
        <v>45747</v>
      </c>
      <c r="D234" s="623" t="s">
        <v>533</v>
      </c>
      <c r="E234" s="623">
        <v>1</v>
      </c>
      <c r="F234" s="629" t="s">
        <v>532</v>
      </c>
      <c r="G234" s="623"/>
      <c r="H234" s="628">
        <f>'4-Отчет за собствения капитал'!C29</f>
        <v>0</v>
      </c>
    </row>
    <row r="235" spans="1:8">
      <c r="A235" s="623" t="str">
        <f t="shared" si="21"/>
        <v>ДЕБИТУМ ИНВЕСТ АДСИЦ</v>
      </c>
      <c r="B235" s="623" t="str">
        <f t="shared" si="22"/>
        <v>201089616</v>
      </c>
      <c r="C235" s="627">
        <f t="shared" si="23"/>
        <v>45747</v>
      </c>
      <c r="D235" s="623" t="s">
        <v>535</v>
      </c>
      <c r="E235" s="623">
        <v>1</v>
      </c>
      <c r="F235" s="629" t="s">
        <v>534</v>
      </c>
      <c r="G235" s="623"/>
      <c r="H235" s="628">
        <f>'4-Отчет за собствения капитал'!C30</f>
        <v>0</v>
      </c>
    </row>
    <row r="236" spans="1:8">
      <c r="A236" s="623" t="str">
        <f t="shared" si="21"/>
        <v>ДЕБИТУМ ИНВЕСТ АДСИЦ</v>
      </c>
      <c r="B236" s="623" t="str">
        <f t="shared" si="22"/>
        <v>201089616</v>
      </c>
      <c r="C236" s="627">
        <f t="shared" si="23"/>
        <v>45747</v>
      </c>
      <c r="D236" s="623" t="s">
        <v>537</v>
      </c>
      <c r="E236" s="623">
        <v>1</v>
      </c>
      <c r="F236" s="629" t="s">
        <v>536</v>
      </c>
      <c r="G236" s="623"/>
      <c r="H236" s="628">
        <f>'4-Отчет за собствения капитал'!C31</f>
        <v>650</v>
      </c>
    </row>
    <row r="237" spans="1:8">
      <c r="A237" s="623" t="str">
        <f t="shared" si="21"/>
        <v>ДЕБИТУМ ИНВЕСТ АДСИЦ</v>
      </c>
      <c r="B237" s="623" t="str">
        <f t="shared" si="22"/>
        <v>201089616</v>
      </c>
      <c r="C237" s="627">
        <f t="shared" si="23"/>
        <v>45747</v>
      </c>
      <c r="D237" s="623" t="s">
        <v>539</v>
      </c>
      <c r="E237" s="623">
        <v>1</v>
      </c>
      <c r="F237" s="629" t="s">
        <v>538</v>
      </c>
      <c r="G237" s="623"/>
      <c r="H237" s="628">
        <f>'4-Отчет за собствения капитал'!C32</f>
        <v>0</v>
      </c>
    </row>
    <row r="238" spans="1:8">
      <c r="A238" s="623" t="str">
        <f t="shared" si="21"/>
        <v>ДЕБИТУМ ИНВЕСТ АДСИЦ</v>
      </c>
      <c r="B238" s="623" t="str">
        <f t="shared" si="22"/>
        <v>201089616</v>
      </c>
      <c r="C238" s="627">
        <f t="shared" si="23"/>
        <v>45747</v>
      </c>
      <c r="D238" s="623" t="s">
        <v>541</v>
      </c>
      <c r="E238" s="623">
        <v>1</v>
      </c>
      <c r="F238" s="629" t="s">
        <v>540</v>
      </c>
      <c r="G238" s="623"/>
      <c r="H238" s="628">
        <f>'4-Отчет за собствения капитал'!C33</f>
        <v>0</v>
      </c>
    </row>
    <row r="239" spans="1:8">
      <c r="A239" s="623" t="str">
        <f t="shared" si="21"/>
        <v>ДЕБИТУМ ИНВЕСТ АДСИЦ</v>
      </c>
      <c r="B239" s="623" t="str">
        <f t="shared" si="22"/>
        <v>201089616</v>
      </c>
      <c r="C239" s="627">
        <f t="shared" si="23"/>
        <v>45747</v>
      </c>
      <c r="D239" s="623" t="s">
        <v>543</v>
      </c>
      <c r="E239" s="623">
        <v>1</v>
      </c>
      <c r="F239" s="629" t="s">
        <v>542</v>
      </c>
      <c r="G239" s="623"/>
      <c r="H239" s="628">
        <f>'4-Отчет за собствения капитал'!C34</f>
        <v>650</v>
      </c>
    </row>
    <row r="240" spans="1:8">
      <c r="A240" s="623" t="str">
        <f t="shared" si="21"/>
        <v>ДЕБИТУМ ИНВЕСТ АДСИЦ</v>
      </c>
      <c r="B240" s="623" t="str">
        <f t="shared" si="22"/>
        <v>201089616</v>
      </c>
      <c r="C240" s="627">
        <f t="shared" si="23"/>
        <v>45747</v>
      </c>
      <c r="D240" s="623" t="s">
        <v>503</v>
      </c>
      <c r="E240" s="623">
        <v>2</v>
      </c>
      <c r="F240" s="629" t="s">
        <v>502</v>
      </c>
      <c r="G240" s="623"/>
      <c r="H240" s="628">
        <f>'4-Отчет за собствения капитал'!D13</f>
        <v>2</v>
      </c>
    </row>
    <row r="241" spans="1:8">
      <c r="A241" s="623" t="str">
        <f t="shared" si="21"/>
        <v>ДЕБИТУМ ИНВЕСТ АДСИЦ</v>
      </c>
      <c r="B241" s="623" t="str">
        <f t="shared" si="22"/>
        <v>201089616</v>
      </c>
      <c r="C241" s="627">
        <f t="shared" si="23"/>
        <v>45747</v>
      </c>
      <c r="D241" s="623" t="s">
        <v>505</v>
      </c>
      <c r="E241" s="623">
        <v>2</v>
      </c>
      <c r="F241" s="629" t="s">
        <v>504</v>
      </c>
      <c r="G241" s="623"/>
      <c r="H241" s="628">
        <f>'4-Отчет за собствения капитал'!D14</f>
        <v>0</v>
      </c>
    </row>
    <row r="242" spans="1:8">
      <c r="A242" s="623" t="str">
        <f t="shared" si="21"/>
        <v>ДЕБИТУМ ИНВЕСТ АДСИЦ</v>
      </c>
      <c r="B242" s="623" t="str">
        <f t="shared" si="22"/>
        <v>201089616</v>
      </c>
      <c r="C242" s="627">
        <f t="shared" si="23"/>
        <v>45747</v>
      </c>
      <c r="D242" s="623" t="s">
        <v>507</v>
      </c>
      <c r="E242" s="623">
        <v>2</v>
      </c>
      <c r="F242" s="629" t="s">
        <v>506</v>
      </c>
      <c r="G242" s="623"/>
      <c r="H242" s="628">
        <f>'4-Отчет за собствения капитал'!D15</f>
        <v>0</v>
      </c>
    </row>
    <row r="243" spans="1:8">
      <c r="A243" s="623" t="str">
        <f t="shared" si="21"/>
        <v>ДЕБИТУМ ИНВЕСТ АДСИЦ</v>
      </c>
      <c r="B243" s="623" t="str">
        <f t="shared" si="22"/>
        <v>201089616</v>
      </c>
      <c r="C243" s="627">
        <f t="shared" si="23"/>
        <v>45747</v>
      </c>
      <c r="D243" s="623" t="s">
        <v>509</v>
      </c>
      <c r="E243" s="623">
        <v>2</v>
      </c>
      <c r="F243" s="629" t="s">
        <v>508</v>
      </c>
      <c r="G243" s="623"/>
      <c r="H243" s="628">
        <f>'4-Отчет за собствения капитал'!D16</f>
        <v>0</v>
      </c>
    </row>
    <row r="244" spans="1:8">
      <c r="A244" s="623" t="str">
        <f t="shared" si="21"/>
        <v>ДЕБИТУМ ИНВЕСТ АДСИЦ</v>
      </c>
      <c r="B244" s="623" t="str">
        <f t="shared" si="22"/>
        <v>201089616</v>
      </c>
      <c r="C244" s="627">
        <f t="shared" si="23"/>
        <v>45747</v>
      </c>
      <c r="D244" s="623" t="s">
        <v>511</v>
      </c>
      <c r="E244" s="623">
        <v>2</v>
      </c>
      <c r="F244" s="629" t="s">
        <v>510</v>
      </c>
      <c r="G244" s="623"/>
      <c r="H244" s="628">
        <f>'4-Отчет за собствения капитал'!D17</f>
        <v>2</v>
      </c>
    </row>
    <row r="245" spans="1:8">
      <c r="A245" s="623" t="str">
        <f t="shared" si="21"/>
        <v>ДЕБИТУМ ИНВЕСТ АДСИЦ</v>
      </c>
      <c r="B245" s="623" t="str">
        <f t="shared" si="22"/>
        <v>201089616</v>
      </c>
      <c r="C245" s="627">
        <f t="shared" si="23"/>
        <v>45747</v>
      </c>
      <c r="D245" s="623" t="s">
        <v>513</v>
      </c>
      <c r="E245" s="623">
        <v>2</v>
      </c>
      <c r="F245" s="629" t="s">
        <v>512</v>
      </c>
      <c r="G245" s="623"/>
      <c r="H245" s="628">
        <f>'4-Отчет за собствения капитал'!D18</f>
        <v>0</v>
      </c>
    </row>
    <row r="246" spans="1:8">
      <c r="A246" s="623" t="str">
        <f t="shared" si="21"/>
        <v>ДЕБИТУМ ИНВЕСТ АДСИЦ</v>
      </c>
      <c r="B246" s="623" t="str">
        <f t="shared" si="22"/>
        <v>201089616</v>
      </c>
      <c r="C246" s="627">
        <f t="shared" si="23"/>
        <v>45747</v>
      </c>
      <c r="D246" s="623" t="s">
        <v>515</v>
      </c>
      <c r="E246" s="623">
        <v>2</v>
      </c>
      <c r="F246" s="629" t="s">
        <v>514</v>
      </c>
      <c r="G246" s="623"/>
      <c r="H246" s="628">
        <f>'4-Отчет за собствения капитал'!D19</f>
        <v>0</v>
      </c>
    </row>
    <row r="247" spans="1:8">
      <c r="A247" s="623" t="str">
        <f t="shared" si="21"/>
        <v>ДЕБИТУМ ИНВЕСТ АДСИЦ</v>
      </c>
      <c r="B247" s="623" t="str">
        <f t="shared" si="22"/>
        <v>201089616</v>
      </c>
      <c r="C247" s="627">
        <f t="shared" si="23"/>
        <v>45747</v>
      </c>
      <c r="D247" s="623" t="s">
        <v>517</v>
      </c>
      <c r="E247" s="623">
        <v>2</v>
      </c>
      <c r="F247" s="629" t="s">
        <v>516</v>
      </c>
      <c r="G247" s="623"/>
      <c r="H247" s="628">
        <f>'4-Отчет за собствения капитал'!D20</f>
        <v>0</v>
      </c>
    </row>
    <row r="248" spans="1:8">
      <c r="A248" s="623" t="str">
        <f t="shared" si="21"/>
        <v>ДЕБИТУМ ИНВЕСТ АДСИЦ</v>
      </c>
      <c r="B248" s="623" t="str">
        <f t="shared" si="22"/>
        <v>201089616</v>
      </c>
      <c r="C248" s="627">
        <f t="shared" si="23"/>
        <v>45747</v>
      </c>
      <c r="D248" s="623" t="s">
        <v>519</v>
      </c>
      <c r="E248" s="623">
        <v>2</v>
      </c>
      <c r="F248" s="629" t="s">
        <v>518</v>
      </c>
      <c r="G248" s="623"/>
      <c r="H248" s="628">
        <f>'4-Отчет за собствения капитал'!D21</f>
        <v>0</v>
      </c>
    </row>
    <row r="249" spans="1:8">
      <c r="A249" s="623" t="str">
        <f t="shared" si="21"/>
        <v>ДЕБИТУМ ИНВЕСТ АДСИЦ</v>
      </c>
      <c r="B249" s="623" t="str">
        <f t="shared" si="22"/>
        <v>201089616</v>
      </c>
      <c r="C249" s="627">
        <f t="shared" si="23"/>
        <v>45747</v>
      </c>
      <c r="D249" s="623" t="s">
        <v>521</v>
      </c>
      <c r="E249" s="623">
        <v>2</v>
      </c>
      <c r="F249" s="629" t="s">
        <v>520</v>
      </c>
      <c r="G249" s="623"/>
      <c r="H249" s="628">
        <f>'4-Отчет за собствения капитал'!D22</f>
        <v>0</v>
      </c>
    </row>
    <row r="250" spans="1:8">
      <c r="A250" s="623" t="str">
        <f t="shared" si="21"/>
        <v>ДЕБИТУМ ИНВЕСТ АДСИЦ</v>
      </c>
      <c r="B250" s="623" t="str">
        <f t="shared" si="22"/>
        <v>201089616</v>
      </c>
      <c r="C250" s="627">
        <f t="shared" si="23"/>
        <v>45747</v>
      </c>
      <c r="D250" s="623" t="s">
        <v>523</v>
      </c>
      <c r="E250" s="623">
        <v>2</v>
      </c>
      <c r="F250" s="629" t="s">
        <v>522</v>
      </c>
      <c r="G250" s="623"/>
      <c r="H250" s="628">
        <f>'4-Отчет за собствения капитал'!D23</f>
        <v>0</v>
      </c>
    </row>
    <row r="251" spans="1:8">
      <c r="A251" s="623" t="str">
        <f t="shared" si="21"/>
        <v>ДЕБИТУМ ИНВЕСТ АДСИЦ</v>
      </c>
      <c r="B251" s="623" t="str">
        <f t="shared" si="22"/>
        <v>201089616</v>
      </c>
      <c r="C251" s="627">
        <f t="shared" si="23"/>
        <v>45747</v>
      </c>
      <c r="D251" s="623" t="s">
        <v>525</v>
      </c>
      <c r="E251" s="623">
        <v>2</v>
      </c>
      <c r="F251" s="629" t="s">
        <v>524</v>
      </c>
      <c r="G251" s="623"/>
      <c r="H251" s="628">
        <f>'4-Отчет за собствения капитал'!D24</f>
        <v>0</v>
      </c>
    </row>
    <row r="252" spans="1:8">
      <c r="A252" s="623" t="str">
        <f t="shared" si="21"/>
        <v>ДЕБИТУМ ИНВЕСТ АДСИЦ</v>
      </c>
      <c r="B252" s="623" t="str">
        <f t="shared" si="22"/>
        <v>201089616</v>
      </c>
      <c r="C252" s="627">
        <f t="shared" si="23"/>
        <v>45747</v>
      </c>
      <c r="D252" s="623" t="s">
        <v>527</v>
      </c>
      <c r="E252" s="623">
        <v>2</v>
      </c>
      <c r="F252" s="629" t="s">
        <v>526</v>
      </c>
      <c r="G252" s="623"/>
      <c r="H252" s="628">
        <f>'4-Отчет за собствения капитал'!D25</f>
        <v>0</v>
      </c>
    </row>
    <row r="253" spans="1:8">
      <c r="A253" s="623" t="str">
        <f t="shared" si="21"/>
        <v>ДЕБИТУМ ИНВЕСТ АДСИЦ</v>
      </c>
      <c r="B253" s="623" t="str">
        <f t="shared" si="22"/>
        <v>201089616</v>
      </c>
      <c r="C253" s="627">
        <f t="shared" si="23"/>
        <v>45747</v>
      </c>
      <c r="D253" s="623" t="s">
        <v>529</v>
      </c>
      <c r="E253" s="623">
        <v>2</v>
      </c>
      <c r="F253" s="629" t="s">
        <v>528</v>
      </c>
      <c r="G253" s="623"/>
      <c r="H253" s="628">
        <f>'4-Отчет за собствения капитал'!D26</f>
        <v>0</v>
      </c>
    </row>
    <row r="254" spans="1:8">
      <c r="A254" s="623" t="str">
        <f t="shared" si="21"/>
        <v>ДЕБИТУМ ИНВЕСТ АДСИЦ</v>
      </c>
      <c r="B254" s="623" t="str">
        <f t="shared" si="22"/>
        <v>201089616</v>
      </c>
      <c r="C254" s="627">
        <f t="shared" si="23"/>
        <v>45747</v>
      </c>
      <c r="D254" s="623" t="s">
        <v>530</v>
      </c>
      <c r="E254" s="623">
        <v>2</v>
      </c>
      <c r="F254" s="629" t="s">
        <v>524</v>
      </c>
      <c r="G254" s="623"/>
      <c r="H254" s="628">
        <f>'4-Отчет за собствения капитал'!D27</f>
        <v>0</v>
      </c>
    </row>
    <row r="255" spans="1:8">
      <c r="A255" s="623" t="str">
        <f t="shared" si="21"/>
        <v>ДЕБИТУМ ИНВЕСТ АДСИЦ</v>
      </c>
      <c r="B255" s="623" t="str">
        <f t="shared" si="22"/>
        <v>201089616</v>
      </c>
      <c r="C255" s="627">
        <f t="shared" si="23"/>
        <v>45747</v>
      </c>
      <c r="D255" s="623" t="s">
        <v>531</v>
      </c>
      <c r="E255" s="623">
        <v>2</v>
      </c>
      <c r="F255" s="629" t="s">
        <v>526</v>
      </c>
      <c r="G255" s="623"/>
      <c r="H255" s="628">
        <f>'4-Отчет за собствения капитал'!D28</f>
        <v>0</v>
      </c>
    </row>
    <row r="256" spans="1:8">
      <c r="A256" s="623" t="str">
        <f t="shared" si="21"/>
        <v>ДЕБИТУМ ИНВЕСТ АДСИЦ</v>
      </c>
      <c r="B256" s="623" t="str">
        <f t="shared" si="22"/>
        <v>201089616</v>
      </c>
      <c r="C256" s="627">
        <f t="shared" si="23"/>
        <v>45747</v>
      </c>
      <c r="D256" s="623" t="s">
        <v>533</v>
      </c>
      <c r="E256" s="623">
        <v>2</v>
      </c>
      <c r="F256" s="629" t="s">
        <v>532</v>
      </c>
      <c r="G256" s="623"/>
      <c r="H256" s="628">
        <f>'4-Отчет за собствения капитал'!D29</f>
        <v>0</v>
      </c>
    </row>
    <row r="257" spans="1:8">
      <c r="A257" s="623" t="str">
        <f t="shared" si="21"/>
        <v>ДЕБИТУМ ИНВЕСТ АДСИЦ</v>
      </c>
      <c r="B257" s="623" t="str">
        <f t="shared" si="22"/>
        <v>201089616</v>
      </c>
      <c r="C257" s="627">
        <f t="shared" si="23"/>
        <v>45747</v>
      </c>
      <c r="D257" s="623" t="s">
        <v>535</v>
      </c>
      <c r="E257" s="623">
        <v>2</v>
      </c>
      <c r="F257" s="629" t="s">
        <v>534</v>
      </c>
      <c r="G257" s="623"/>
      <c r="H257" s="628">
        <f>'4-Отчет за собствения капитал'!D30</f>
        <v>0</v>
      </c>
    </row>
    <row r="258" spans="1:8">
      <c r="A258" s="623" t="str">
        <f t="shared" si="21"/>
        <v>ДЕБИТУМ ИНВЕСТ АДСИЦ</v>
      </c>
      <c r="B258" s="623" t="str">
        <f t="shared" si="22"/>
        <v>201089616</v>
      </c>
      <c r="C258" s="627">
        <f t="shared" si="23"/>
        <v>45747</v>
      </c>
      <c r="D258" s="623" t="s">
        <v>537</v>
      </c>
      <c r="E258" s="623">
        <v>2</v>
      </c>
      <c r="F258" s="629" t="s">
        <v>536</v>
      </c>
      <c r="G258" s="623"/>
      <c r="H258" s="628">
        <f>'4-Отчет за собствения капитал'!D31</f>
        <v>2</v>
      </c>
    </row>
    <row r="259" spans="1:8">
      <c r="A259" s="623" t="str">
        <f t="shared" si="21"/>
        <v>ДЕБИТУМ ИНВЕСТ АДСИЦ</v>
      </c>
      <c r="B259" s="623" t="str">
        <f t="shared" si="22"/>
        <v>201089616</v>
      </c>
      <c r="C259" s="627">
        <f t="shared" si="23"/>
        <v>45747</v>
      </c>
      <c r="D259" s="623" t="s">
        <v>539</v>
      </c>
      <c r="E259" s="623">
        <v>2</v>
      </c>
      <c r="F259" s="629" t="s">
        <v>538</v>
      </c>
      <c r="G259" s="623"/>
      <c r="H259" s="628">
        <f>'4-Отчет за собствения капитал'!D32</f>
        <v>0</v>
      </c>
    </row>
    <row r="260" spans="1:8">
      <c r="A260" s="623" t="str">
        <f t="shared" si="21"/>
        <v>ДЕБИТУМ ИНВЕСТ АДСИЦ</v>
      </c>
      <c r="B260" s="623" t="str">
        <f t="shared" si="22"/>
        <v>201089616</v>
      </c>
      <c r="C260" s="627">
        <f t="shared" si="23"/>
        <v>45747</v>
      </c>
      <c r="D260" s="623" t="s">
        <v>541</v>
      </c>
      <c r="E260" s="623">
        <v>2</v>
      </c>
      <c r="F260" s="629" t="s">
        <v>540</v>
      </c>
      <c r="G260" s="623"/>
      <c r="H260" s="628">
        <f>'4-Отчет за собствения капитал'!D33</f>
        <v>0</v>
      </c>
    </row>
    <row r="261" spans="1:8">
      <c r="A261" s="623" t="str">
        <f t="shared" si="21"/>
        <v>ДЕБИТУМ ИНВЕСТ АДСИЦ</v>
      </c>
      <c r="B261" s="623" t="str">
        <f t="shared" si="22"/>
        <v>201089616</v>
      </c>
      <c r="C261" s="627">
        <f t="shared" si="23"/>
        <v>45747</v>
      </c>
      <c r="D261" s="623" t="s">
        <v>543</v>
      </c>
      <c r="E261" s="623">
        <v>2</v>
      </c>
      <c r="F261" s="629" t="s">
        <v>542</v>
      </c>
      <c r="G261" s="623"/>
      <c r="H261" s="628">
        <f>'4-Отчет за собствения капитал'!D34</f>
        <v>2</v>
      </c>
    </row>
    <row r="262" spans="1:8">
      <c r="A262" s="623" t="str">
        <f t="shared" si="21"/>
        <v>ДЕБИТУМ ИНВЕСТ АДСИЦ</v>
      </c>
      <c r="B262" s="623" t="str">
        <f t="shared" si="22"/>
        <v>201089616</v>
      </c>
      <c r="C262" s="627">
        <f t="shared" si="23"/>
        <v>45747</v>
      </c>
      <c r="D262" s="623" t="s">
        <v>503</v>
      </c>
      <c r="E262" s="623">
        <v>3</v>
      </c>
      <c r="F262" s="629" t="s">
        <v>502</v>
      </c>
      <c r="G262" s="623"/>
      <c r="H262" s="628">
        <f>'4-Отчет за собствения капитал'!E13</f>
        <v>0</v>
      </c>
    </row>
    <row r="263" spans="1:8">
      <c r="A263" s="623" t="str">
        <f t="shared" si="21"/>
        <v>ДЕБИТУМ ИНВЕСТ АДСИЦ</v>
      </c>
      <c r="B263" s="623" t="str">
        <f t="shared" si="22"/>
        <v>201089616</v>
      </c>
      <c r="C263" s="627">
        <f t="shared" si="23"/>
        <v>45747</v>
      </c>
      <c r="D263" s="623" t="s">
        <v>505</v>
      </c>
      <c r="E263" s="623">
        <v>3</v>
      </c>
      <c r="F263" s="629" t="s">
        <v>504</v>
      </c>
      <c r="G263" s="623"/>
      <c r="H263" s="628">
        <f>'4-Отчет за собствения капитал'!E14</f>
        <v>0</v>
      </c>
    </row>
    <row r="264" spans="1:8">
      <c r="A264" s="623" t="str">
        <f t="shared" si="21"/>
        <v>ДЕБИТУМ ИНВЕСТ АДСИЦ</v>
      </c>
      <c r="B264" s="623" t="str">
        <f t="shared" si="22"/>
        <v>201089616</v>
      </c>
      <c r="C264" s="627">
        <f t="shared" si="23"/>
        <v>45747</v>
      </c>
      <c r="D264" s="623" t="s">
        <v>507</v>
      </c>
      <c r="E264" s="623">
        <v>3</v>
      </c>
      <c r="F264" s="629" t="s">
        <v>506</v>
      </c>
      <c r="G264" s="623"/>
      <c r="H264" s="628">
        <f>'4-Отчет за собствения капитал'!E15</f>
        <v>0</v>
      </c>
    </row>
    <row r="265" spans="1:8">
      <c r="A265" s="623" t="str">
        <f t="shared" si="21"/>
        <v>ДЕБИТУМ ИНВЕСТ АДСИЦ</v>
      </c>
      <c r="B265" s="623" t="str">
        <f t="shared" si="22"/>
        <v>201089616</v>
      </c>
      <c r="C265" s="627">
        <f t="shared" si="23"/>
        <v>45747</v>
      </c>
      <c r="D265" s="623" t="s">
        <v>509</v>
      </c>
      <c r="E265" s="623">
        <v>3</v>
      </c>
      <c r="F265" s="629" t="s">
        <v>508</v>
      </c>
      <c r="G265" s="623"/>
      <c r="H265" s="628">
        <f>'4-Отчет за собствения капитал'!E16</f>
        <v>0</v>
      </c>
    </row>
    <row r="266" spans="1:8">
      <c r="A266" s="623" t="str">
        <f t="shared" si="21"/>
        <v>ДЕБИТУМ ИНВЕСТ АДСИЦ</v>
      </c>
      <c r="B266" s="623" t="str">
        <f t="shared" si="22"/>
        <v>201089616</v>
      </c>
      <c r="C266" s="627">
        <f t="shared" si="23"/>
        <v>45747</v>
      </c>
      <c r="D266" s="623" t="s">
        <v>511</v>
      </c>
      <c r="E266" s="623">
        <v>3</v>
      </c>
      <c r="F266" s="629" t="s">
        <v>510</v>
      </c>
      <c r="G266" s="623"/>
      <c r="H266" s="628">
        <f>'4-Отчет за собствения капитал'!E17</f>
        <v>0</v>
      </c>
    </row>
    <row r="267" spans="1:8">
      <c r="A267" s="623" t="str">
        <f t="shared" si="21"/>
        <v>ДЕБИТУМ ИНВЕСТ АДСИЦ</v>
      </c>
      <c r="B267" s="623" t="str">
        <f t="shared" si="22"/>
        <v>201089616</v>
      </c>
      <c r="C267" s="627">
        <f t="shared" si="23"/>
        <v>45747</v>
      </c>
      <c r="D267" s="623" t="s">
        <v>513</v>
      </c>
      <c r="E267" s="623">
        <v>3</v>
      </c>
      <c r="F267" s="629" t="s">
        <v>512</v>
      </c>
      <c r="G267" s="623"/>
      <c r="H267" s="628">
        <f>'4-Отчет за собствения капитал'!E18</f>
        <v>0</v>
      </c>
    </row>
    <row r="268" spans="1:8">
      <c r="A268" s="623" t="str">
        <f t="shared" si="21"/>
        <v>ДЕБИТУМ ИНВЕСТ АДСИЦ</v>
      </c>
      <c r="B268" s="623" t="str">
        <f t="shared" si="22"/>
        <v>201089616</v>
      </c>
      <c r="C268" s="627">
        <f t="shared" si="23"/>
        <v>45747</v>
      </c>
      <c r="D268" s="623" t="s">
        <v>515</v>
      </c>
      <c r="E268" s="623">
        <v>3</v>
      </c>
      <c r="F268" s="629" t="s">
        <v>514</v>
      </c>
      <c r="G268" s="623"/>
      <c r="H268" s="628">
        <f>'4-Отчет за собствения капитал'!E19</f>
        <v>0</v>
      </c>
    </row>
    <row r="269" spans="1:8">
      <c r="A269" s="623" t="str">
        <f t="shared" si="21"/>
        <v>ДЕБИТУМ ИНВЕСТ АДСИЦ</v>
      </c>
      <c r="B269" s="623" t="str">
        <f t="shared" si="22"/>
        <v>201089616</v>
      </c>
      <c r="C269" s="627">
        <f t="shared" si="23"/>
        <v>45747</v>
      </c>
      <c r="D269" s="623" t="s">
        <v>517</v>
      </c>
      <c r="E269" s="623">
        <v>3</v>
      </c>
      <c r="F269" s="629" t="s">
        <v>516</v>
      </c>
      <c r="G269" s="623"/>
      <c r="H269" s="628">
        <f>'4-Отчет за собствения капитал'!E20</f>
        <v>0</v>
      </c>
    </row>
    <row r="270" spans="1:8">
      <c r="A270" s="623" t="str">
        <f t="shared" si="21"/>
        <v>ДЕБИТУМ ИНВЕСТ АДСИЦ</v>
      </c>
      <c r="B270" s="623" t="str">
        <f t="shared" si="22"/>
        <v>201089616</v>
      </c>
      <c r="C270" s="627">
        <f t="shared" si="23"/>
        <v>45747</v>
      </c>
      <c r="D270" s="623" t="s">
        <v>519</v>
      </c>
      <c r="E270" s="623">
        <v>3</v>
      </c>
      <c r="F270" s="629" t="s">
        <v>518</v>
      </c>
      <c r="G270" s="623"/>
      <c r="H270" s="628">
        <f>'4-Отчет за собствения капитал'!E21</f>
        <v>0</v>
      </c>
    </row>
    <row r="271" spans="1:8">
      <c r="A271" s="623" t="str">
        <f t="shared" si="21"/>
        <v>ДЕБИТУМ ИНВЕСТ АДСИЦ</v>
      </c>
      <c r="B271" s="623" t="str">
        <f t="shared" si="22"/>
        <v>201089616</v>
      </c>
      <c r="C271" s="627">
        <f t="shared" si="23"/>
        <v>45747</v>
      </c>
      <c r="D271" s="623" t="s">
        <v>521</v>
      </c>
      <c r="E271" s="623">
        <v>3</v>
      </c>
      <c r="F271" s="629" t="s">
        <v>520</v>
      </c>
      <c r="G271" s="623"/>
      <c r="H271" s="628">
        <f>'4-Отчет за собствения капитал'!E22</f>
        <v>0</v>
      </c>
    </row>
    <row r="272" spans="1:8">
      <c r="A272" s="623" t="str">
        <f t="shared" si="21"/>
        <v>ДЕБИТУМ ИНВЕСТ АДСИЦ</v>
      </c>
      <c r="B272" s="623" t="str">
        <f t="shared" si="22"/>
        <v>201089616</v>
      </c>
      <c r="C272" s="627">
        <f t="shared" si="23"/>
        <v>45747</v>
      </c>
      <c r="D272" s="623" t="s">
        <v>523</v>
      </c>
      <c r="E272" s="623">
        <v>3</v>
      </c>
      <c r="F272" s="629" t="s">
        <v>522</v>
      </c>
      <c r="G272" s="623"/>
      <c r="H272" s="628">
        <f>'4-Отчет за собствения капитал'!E23</f>
        <v>0</v>
      </c>
    </row>
    <row r="273" spans="1:8">
      <c r="A273" s="623" t="str">
        <f t="shared" si="21"/>
        <v>ДЕБИТУМ ИНВЕСТ АДСИЦ</v>
      </c>
      <c r="B273" s="623" t="str">
        <f t="shared" si="22"/>
        <v>201089616</v>
      </c>
      <c r="C273" s="627">
        <f t="shared" si="23"/>
        <v>45747</v>
      </c>
      <c r="D273" s="623" t="s">
        <v>525</v>
      </c>
      <c r="E273" s="623">
        <v>3</v>
      </c>
      <c r="F273" s="629" t="s">
        <v>524</v>
      </c>
      <c r="G273" s="623"/>
      <c r="H273" s="628">
        <f>'4-Отчет за собствения капитал'!E24</f>
        <v>0</v>
      </c>
    </row>
    <row r="274" spans="1:8">
      <c r="A274" s="623" t="str">
        <f t="shared" si="21"/>
        <v>ДЕБИТУМ ИНВЕСТ АДСИЦ</v>
      </c>
      <c r="B274" s="623" t="str">
        <f t="shared" si="22"/>
        <v>201089616</v>
      </c>
      <c r="C274" s="627">
        <f t="shared" si="23"/>
        <v>45747</v>
      </c>
      <c r="D274" s="623" t="s">
        <v>527</v>
      </c>
      <c r="E274" s="623">
        <v>3</v>
      </c>
      <c r="F274" s="629" t="s">
        <v>526</v>
      </c>
      <c r="G274" s="623"/>
      <c r="H274" s="628">
        <f>'4-Отчет за собствения капитал'!E25</f>
        <v>0</v>
      </c>
    </row>
    <row r="275" spans="1:8">
      <c r="A275" s="623" t="str">
        <f t="shared" si="21"/>
        <v>ДЕБИТУМ ИНВЕСТ АДСИЦ</v>
      </c>
      <c r="B275" s="623" t="str">
        <f t="shared" si="22"/>
        <v>201089616</v>
      </c>
      <c r="C275" s="627">
        <f t="shared" si="23"/>
        <v>45747</v>
      </c>
      <c r="D275" s="623" t="s">
        <v>529</v>
      </c>
      <c r="E275" s="623">
        <v>3</v>
      </c>
      <c r="F275" s="629" t="s">
        <v>528</v>
      </c>
      <c r="G275" s="623"/>
      <c r="H275" s="628">
        <f>'4-Отчет за собствения капитал'!E26</f>
        <v>0</v>
      </c>
    </row>
    <row r="276" spans="1:8">
      <c r="A276" s="623" t="str">
        <f t="shared" si="21"/>
        <v>ДЕБИТУМ ИНВЕСТ АДСИЦ</v>
      </c>
      <c r="B276" s="623" t="str">
        <f t="shared" si="22"/>
        <v>201089616</v>
      </c>
      <c r="C276" s="627">
        <f t="shared" si="23"/>
        <v>45747</v>
      </c>
      <c r="D276" s="623" t="s">
        <v>530</v>
      </c>
      <c r="E276" s="623">
        <v>3</v>
      </c>
      <c r="F276" s="629" t="s">
        <v>524</v>
      </c>
      <c r="G276" s="623"/>
      <c r="H276" s="628">
        <f>'4-Отчет за собствения капитал'!E27</f>
        <v>0</v>
      </c>
    </row>
    <row r="277" spans="1:8">
      <c r="A277" s="623" t="str">
        <f t="shared" si="21"/>
        <v>ДЕБИТУМ ИНВЕСТ АДСИЦ</v>
      </c>
      <c r="B277" s="623" t="str">
        <f t="shared" si="22"/>
        <v>201089616</v>
      </c>
      <c r="C277" s="627">
        <f t="shared" si="23"/>
        <v>45747</v>
      </c>
      <c r="D277" s="623" t="s">
        <v>531</v>
      </c>
      <c r="E277" s="623">
        <v>3</v>
      </c>
      <c r="F277" s="629" t="s">
        <v>526</v>
      </c>
      <c r="G277" s="623"/>
      <c r="H277" s="628">
        <f>'4-Отчет за собствения капитал'!E28</f>
        <v>0</v>
      </c>
    </row>
    <row r="278" spans="1:8">
      <c r="A278" s="623" t="str">
        <f t="shared" si="21"/>
        <v>ДЕБИТУМ ИНВЕСТ АДСИЦ</v>
      </c>
      <c r="B278" s="623" t="str">
        <f t="shared" si="22"/>
        <v>201089616</v>
      </c>
      <c r="C278" s="627">
        <f t="shared" si="23"/>
        <v>45747</v>
      </c>
      <c r="D278" s="623" t="s">
        <v>533</v>
      </c>
      <c r="E278" s="623">
        <v>3</v>
      </c>
      <c r="F278" s="629" t="s">
        <v>532</v>
      </c>
      <c r="G278" s="623"/>
      <c r="H278" s="628">
        <f>'4-Отчет за собствения капитал'!E29</f>
        <v>0</v>
      </c>
    </row>
    <row r="279" spans="1:8">
      <c r="A279" s="623" t="str">
        <f t="shared" si="21"/>
        <v>ДЕБИТУМ ИНВЕСТ АДСИЦ</v>
      </c>
      <c r="B279" s="623" t="str">
        <f t="shared" si="22"/>
        <v>201089616</v>
      </c>
      <c r="C279" s="627">
        <f t="shared" si="23"/>
        <v>45747</v>
      </c>
      <c r="D279" s="623" t="s">
        <v>535</v>
      </c>
      <c r="E279" s="623">
        <v>3</v>
      </c>
      <c r="F279" s="629" t="s">
        <v>534</v>
      </c>
      <c r="G279" s="623"/>
      <c r="H279" s="628">
        <f>'4-Отчет за собствения капитал'!E30</f>
        <v>0</v>
      </c>
    </row>
    <row r="280" spans="1:8">
      <c r="A280" s="623" t="str">
        <f t="shared" si="21"/>
        <v>ДЕБИТУМ ИНВЕСТ АДСИЦ</v>
      </c>
      <c r="B280" s="623" t="str">
        <f t="shared" si="22"/>
        <v>201089616</v>
      </c>
      <c r="C280" s="627">
        <f t="shared" si="23"/>
        <v>45747</v>
      </c>
      <c r="D280" s="623" t="s">
        <v>537</v>
      </c>
      <c r="E280" s="623">
        <v>3</v>
      </c>
      <c r="F280" s="629" t="s">
        <v>536</v>
      </c>
      <c r="G280" s="623"/>
      <c r="H280" s="628">
        <f>'4-Отчет за собствения капитал'!E31</f>
        <v>0</v>
      </c>
    </row>
    <row r="281" spans="1:8">
      <c r="A281" s="623" t="str">
        <f t="shared" si="21"/>
        <v>ДЕБИТУМ ИНВЕСТ АДСИЦ</v>
      </c>
      <c r="B281" s="623" t="str">
        <f t="shared" si="22"/>
        <v>201089616</v>
      </c>
      <c r="C281" s="627">
        <f t="shared" si="23"/>
        <v>45747</v>
      </c>
      <c r="D281" s="623" t="s">
        <v>539</v>
      </c>
      <c r="E281" s="623">
        <v>3</v>
      </c>
      <c r="F281" s="629" t="s">
        <v>538</v>
      </c>
      <c r="G281" s="623"/>
      <c r="H281" s="628">
        <f>'4-Отчет за собствения капитал'!E32</f>
        <v>0</v>
      </c>
    </row>
    <row r="282" spans="1:8">
      <c r="A282" s="623" t="str">
        <f t="shared" ref="A282:A345" si="24">pdeName</f>
        <v>ДЕБИТУМ ИНВЕСТ АДСИЦ</v>
      </c>
      <c r="B282" s="623" t="str">
        <f t="shared" ref="B282:B345" si="25">pdeBulstat</f>
        <v>201089616</v>
      </c>
      <c r="C282" s="627">
        <f t="shared" ref="C282:C345" si="26">endDate</f>
        <v>45747</v>
      </c>
      <c r="D282" s="623" t="s">
        <v>541</v>
      </c>
      <c r="E282" s="623">
        <v>3</v>
      </c>
      <c r="F282" s="629" t="s">
        <v>540</v>
      </c>
      <c r="G282" s="623"/>
      <c r="H282" s="628">
        <f>'4-Отчет за собствения капитал'!E33</f>
        <v>0</v>
      </c>
    </row>
    <row r="283" spans="1:8">
      <c r="A283" s="623" t="str">
        <f t="shared" si="24"/>
        <v>ДЕБИТУМ ИНВЕСТ АДСИЦ</v>
      </c>
      <c r="B283" s="623" t="str">
        <f t="shared" si="25"/>
        <v>201089616</v>
      </c>
      <c r="C283" s="627">
        <f t="shared" si="26"/>
        <v>45747</v>
      </c>
      <c r="D283" s="623" t="s">
        <v>543</v>
      </c>
      <c r="E283" s="623">
        <v>3</v>
      </c>
      <c r="F283" s="629" t="s">
        <v>542</v>
      </c>
      <c r="G283" s="623"/>
      <c r="H283" s="628">
        <f>'4-Отчет за собствения капитал'!E34</f>
        <v>0</v>
      </c>
    </row>
    <row r="284" spans="1:8">
      <c r="A284" s="623" t="str">
        <f t="shared" si="24"/>
        <v>ДЕБИТУМ ИНВЕСТ АДСИЦ</v>
      </c>
      <c r="B284" s="623" t="str">
        <f t="shared" si="25"/>
        <v>201089616</v>
      </c>
      <c r="C284" s="627">
        <f t="shared" si="26"/>
        <v>45747</v>
      </c>
      <c r="D284" s="623" t="s">
        <v>503</v>
      </c>
      <c r="E284" s="623">
        <v>4</v>
      </c>
      <c r="F284" s="629" t="s">
        <v>502</v>
      </c>
      <c r="G284" s="623"/>
      <c r="H284" s="628">
        <f>'4-Отчет за собствения капитал'!F13</f>
        <v>0</v>
      </c>
    </row>
    <row r="285" spans="1:8">
      <c r="A285" s="623" t="str">
        <f t="shared" si="24"/>
        <v>ДЕБИТУМ ИНВЕСТ АДСИЦ</v>
      </c>
      <c r="B285" s="623" t="str">
        <f t="shared" si="25"/>
        <v>201089616</v>
      </c>
      <c r="C285" s="627">
        <f t="shared" si="26"/>
        <v>45747</v>
      </c>
      <c r="D285" s="623" t="s">
        <v>505</v>
      </c>
      <c r="E285" s="623">
        <v>4</v>
      </c>
      <c r="F285" s="629" t="s">
        <v>504</v>
      </c>
      <c r="G285" s="623"/>
      <c r="H285" s="628">
        <f>'4-Отчет за собствения капитал'!F14</f>
        <v>0</v>
      </c>
    </row>
    <row r="286" spans="1:8">
      <c r="A286" s="623" t="str">
        <f t="shared" si="24"/>
        <v>ДЕБИТУМ ИНВЕСТ АДСИЦ</v>
      </c>
      <c r="B286" s="623" t="str">
        <f t="shared" si="25"/>
        <v>201089616</v>
      </c>
      <c r="C286" s="627">
        <f t="shared" si="26"/>
        <v>45747</v>
      </c>
      <c r="D286" s="623" t="s">
        <v>507</v>
      </c>
      <c r="E286" s="623">
        <v>4</v>
      </c>
      <c r="F286" s="629" t="s">
        <v>506</v>
      </c>
      <c r="G286" s="623"/>
      <c r="H286" s="628">
        <f>'4-Отчет за собствения капитал'!F15</f>
        <v>0</v>
      </c>
    </row>
    <row r="287" spans="1:8">
      <c r="A287" s="623" t="str">
        <f t="shared" si="24"/>
        <v>ДЕБИТУМ ИНВЕСТ АДСИЦ</v>
      </c>
      <c r="B287" s="623" t="str">
        <f t="shared" si="25"/>
        <v>201089616</v>
      </c>
      <c r="C287" s="627">
        <f t="shared" si="26"/>
        <v>45747</v>
      </c>
      <c r="D287" s="623" t="s">
        <v>509</v>
      </c>
      <c r="E287" s="623">
        <v>4</v>
      </c>
      <c r="F287" s="629" t="s">
        <v>508</v>
      </c>
      <c r="G287" s="623"/>
      <c r="H287" s="628">
        <f>'4-Отчет за собствения капитал'!F16</f>
        <v>0</v>
      </c>
    </row>
    <row r="288" spans="1:8">
      <c r="A288" s="623" t="str">
        <f t="shared" si="24"/>
        <v>ДЕБИТУМ ИНВЕСТ АДСИЦ</v>
      </c>
      <c r="B288" s="623" t="str">
        <f t="shared" si="25"/>
        <v>201089616</v>
      </c>
      <c r="C288" s="627">
        <f t="shared" si="26"/>
        <v>45747</v>
      </c>
      <c r="D288" s="623" t="s">
        <v>511</v>
      </c>
      <c r="E288" s="623">
        <v>4</v>
      </c>
      <c r="F288" s="629" t="s">
        <v>510</v>
      </c>
      <c r="G288" s="623"/>
      <c r="H288" s="628">
        <f>'4-Отчет за собствения капитал'!F17</f>
        <v>0</v>
      </c>
    </row>
    <row r="289" spans="1:8">
      <c r="A289" s="623" t="str">
        <f t="shared" si="24"/>
        <v>ДЕБИТУМ ИНВЕСТ АДСИЦ</v>
      </c>
      <c r="B289" s="623" t="str">
        <f t="shared" si="25"/>
        <v>201089616</v>
      </c>
      <c r="C289" s="627">
        <f t="shared" si="26"/>
        <v>45747</v>
      </c>
      <c r="D289" s="623" t="s">
        <v>513</v>
      </c>
      <c r="E289" s="623">
        <v>4</v>
      </c>
      <c r="F289" s="629" t="s">
        <v>512</v>
      </c>
      <c r="G289" s="623"/>
      <c r="H289" s="628">
        <f>'4-Отчет за собствения капитал'!F18</f>
        <v>0</v>
      </c>
    </row>
    <row r="290" spans="1:8">
      <c r="A290" s="623" t="str">
        <f t="shared" si="24"/>
        <v>ДЕБИТУМ ИНВЕСТ АДСИЦ</v>
      </c>
      <c r="B290" s="623" t="str">
        <f t="shared" si="25"/>
        <v>201089616</v>
      </c>
      <c r="C290" s="627">
        <f t="shared" si="26"/>
        <v>45747</v>
      </c>
      <c r="D290" s="623" t="s">
        <v>515</v>
      </c>
      <c r="E290" s="623">
        <v>4</v>
      </c>
      <c r="F290" s="629" t="s">
        <v>514</v>
      </c>
      <c r="G290" s="623"/>
      <c r="H290" s="628">
        <f>'4-Отчет за собствения капитал'!F19</f>
        <v>0</v>
      </c>
    </row>
    <row r="291" spans="1:8">
      <c r="A291" s="623" t="str">
        <f t="shared" si="24"/>
        <v>ДЕБИТУМ ИНВЕСТ АДСИЦ</v>
      </c>
      <c r="B291" s="623" t="str">
        <f t="shared" si="25"/>
        <v>201089616</v>
      </c>
      <c r="C291" s="627">
        <f t="shared" si="26"/>
        <v>45747</v>
      </c>
      <c r="D291" s="623" t="s">
        <v>517</v>
      </c>
      <c r="E291" s="623">
        <v>4</v>
      </c>
      <c r="F291" s="629" t="s">
        <v>516</v>
      </c>
      <c r="G291" s="623"/>
      <c r="H291" s="628">
        <f>'4-Отчет за собствения капитал'!F20</f>
        <v>0</v>
      </c>
    </row>
    <row r="292" spans="1:8">
      <c r="A292" s="623" t="str">
        <f t="shared" si="24"/>
        <v>ДЕБИТУМ ИНВЕСТ АДСИЦ</v>
      </c>
      <c r="B292" s="623" t="str">
        <f t="shared" si="25"/>
        <v>201089616</v>
      </c>
      <c r="C292" s="627">
        <f t="shared" si="26"/>
        <v>45747</v>
      </c>
      <c r="D292" s="623" t="s">
        <v>519</v>
      </c>
      <c r="E292" s="623">
        <v>4</v>
      </c>
      <c r="F292" s="629" t="s">
        <v>518</v>
      </c>
      <c r="G292" s="623"/>
      <c r="H292" s="628">
        <f>'4-Отчет за собствения капитал'!F21</f>
        <v>0</v>
      </c>
    </row>
    <row r="293" spans="1:8">
      <c r="A293" s="623" t="str">
        <f t="shared" si="24"/>
        <v>ДЕБИТУМ ИНВЕСТ АДСИЦ</v>
      </c>
      <c r="B293" s="623" t="str">
        <f t="shared" si="25"/>
        <v>201089616</v>
      </c>
      <c r="C293" s="627">
        <f t="shared" si="26"/>
        <v>45747</v>
      </c>
      <c r="D293" s="623" t="s">
        <v>521</v>
      </c>
      <c r="E293" s="623">
        <v>4</v>
      </c>
      <c r="F293" s="629" t="s">
        <v>520</v>
      </c>
      <c r="G293" s="623"/>
      <c r="H293" s="628">
        <f>'4-Отчет за собствения капитал'!F22</f>
        <v>0</v>
      </c>
    </row>
    <row r="294" spans="1:8">
      <c r="A294" s="623" t="str">
        <f t="shared" si="24"/>
        <v>ДЕБИТУМ ИНВЕСТ АДСИЦ</v>
      </c>
      <c r="B294" s="623" t="str">
        <f t="shared" si="25"/>
        <v>201089616</v>
      </c>
      <c r="C294" s="627">
        <f t="shared" si="26"/>
        <v>45747</v>
      </c>
      <c r="D294" s="623" t="s">
        <v>523</v>
      </c>
      <c r="E294" s="623">
        <v>4</v>
      </c>
      <c r="F294" s="629" t="s">
        <v>522</v>
      </c>
      <c r="G294" s="623"/>
      <c r="H294" s="628">
        <f>'4-Отчет за собствения капитал'!F23</f>
        <v>0</v>
      </c>
    </row>
    <row r="295" spans="1:8">
      <c r="A295" s="623" t="str">
        <f t="shared" si="24"/>
        <v>ДЕБИТУМ ИНВЕСТ АДСИЦ</v>
      </c>
      <c r="B295" s="623" t="str">
        <f t="shared" si="25"/>
        <v>201089616</v>
      </c>
      <c r="C295" s="627">
        <f t="shared" si="26"/>
        <v>45747</v>
      </c>
      <c r="D295" s="623" t="s">
        <v>525</v>
      </c>
      <c r="E295" s="623">
        <v>4</v>
      </c>
      <c r="F295" s="629" t="s">
        <v>524</v>
      </c>
      <c r="G295" s="623"/>
      <c r="H295" s="628">
        <f>'4-Отчет за собствения капитал'!F24</f>
        <v>0</v>
      </c>
    </row>
    <row r="296" spans="1:8">
      <c r="A296" s="623" t="str">
        <f t="shared" si="24"/>
        <v>ДЕБИТУМ ИНВЕСТ АДСИЦ</v>
      </c>
      <c r="B296" s="623" t="str">
        <f t="shared" si="25"/>
        <v>201089616</v>
      </c>
      <c r="C296" s="627">
        <f t="shared" si="26"/>
        <v>45747</v>
      </c>
      <c r="D296" s="623" t="s">
        <v>527</v>
      </c>
      <c r="E296" s="623">
        <v>4</v>
      </c>
      <c r="F296" s="629" t="s">
        <v>526</v>
      </c>
      <c r="G296" s="623"/>
      <c r="H296" s="628">
        <f>'4-Отчет за собствения капитал'!F25</f>
        <v>0</v>
      </c>
    </row>
    <row r="297" spans="1:8">
      <c r="A297" s="623" t="str">
        <f t="shared" si="24"/>
        <v>ДЕБИТУМ ИНВЕСТ АДСИЦ</v>
      </c>
      <c r="B297" s="623" t="str">
        <f t="shared" si="25"/>
        <v>201089616</v>
      </c>
      <c r="C297" s="627">
        <f t="shared" si="26"/>
        <v>45747</v>
      </c>
      <c r="D297" s="623" t="s">
        <v>529</v>
      </c>
      <c r="E297" s="623">
        <v>4</v>
      </c>
      <c r="F297" s="629" t="s">
        <v>528</v>
      </c>
      <c r="G297" s="623"/>
      <c r="H297" s="628">
        <f>'4-Отчет за собствения капитал'!F26</f>
        <v>0</v>
      </c>
    </row>
    <row r="298" spans="1:8">
      <c r="A298" s="623" t="str">
        <f t="shared" si="24"/>
        <v>ДЕБИТУМ ИНВЕСТ АДСИЦ</v>
      </c>
      <c r="B298" s="623" t="str">
        <f t="shared" si="25"/>
        <v>201089616</v>
      </c>
      <c r="C298" s="627">
        <f t="shared" si="26"/>
        <v>45747</v>
      </c>
      <c r="D298" s="623" t="s">
        <v>530</v>
      </c>
      <c r="E298" s="623">
        <v>4</v>
      </c>
      <c r="F298" s="629" t="s">
        <v>524</v>
      </c>
      <c r="G298" s="623"/>
      <c r="H298" s="628">
        <f>'4-Отчет за собствения капитал'!F27</f>
        <v>0</v>
      </c>
    </row>
    <row r="299" spans="1:8">
      <c r="A299" s="623" t="str">
        <f t="shared" si="24"/>
        <v>ДЕБИТУМ ИНВЕСТ АДСИЦ</v>
      </c>
      <c r="B299" s="623" t="str">
        <f t="shared" si="25"/>
        <v>201089616</v>
      </c>
      <c r="C299" s="627">
        <f t="shared" si="26"/>
        <v>45747</v>
      </c>
      <c r="D299" s="623" t="s">
        <v>531</v>
      </c>
      <c r="E299" s="623">
        <v>4</v>
      </c>
      <c r="F299" s="629" t="s">
        <v>526</v>
      </c>
      <c r="G299" s="623"/>
      <c r="H299" s="628">
        <f>'4-Отчет за собствения капитал'!F28</f>
        <v>0</v>
      </c>
    </row>
    <row r="300" spans="1:8">
      <c r="A300" s="623" t="str">
        <f t="shared" si="24"/>
        <v>ДЕБИТУМ ИНВЕСТ АДСИЦ</v>
      </c>
      <c r="B300" s="623" t="str">
        <f t="shared" si="25"/>
        <v>201089616</v>
      </c>
      <c r="C300" s="627">
        <f t="shared" si="26"/>
        <v>45747</v>
      </c>
      <c r="D300" s="623" t="s">
        <v>533</v>
      </c>
      <c r="E300" s="623">
        <v>4</v>
      </c>
      <c r="F300" s="629" t="s">
        <v>532</v>
      </c>
      <c r="G300" s="623"/>
      <c r="H300" s="628">
        <f>'4-Отчет за собствения капитал'!F29</f>
        <v>0</v>
      </c>
    </row>
    <row r="301" spans="1:8">
      <c r="A301" s="623" t="str">
        <f t="shared" si="24"/>
        <v>ДЕБИТУМ ИНВЕСТ АДСИЦ</v>
      </c>
      <c r="B301" s="623" t="str">
        <f t="shared" si="25"/>
        <v>201089616</v>
      </c>
      <c r="C301" s="627">
        <f t="shared" si="26"/>
        <v>45747</v>
      </c>
      <c r="D301" s="623" t="s">
        <v>535</v>
      </c>
      <c r="E301" s="623">
        <v>4</v>
      </c>
      <c r="F301" s="629" t="s">
        <v>534</v>
      </c>
      <c r="G301" s="623"/>
      <c r="H301" s="628">
        <f>'4-Отчет за собствения капитал'!F30</f>
        <v>0</v>
      </c>
    </row>
    <row r="302" spans="1:8">
      <c r="A302" s="623" t="str">
        <f t="shared" si="24"/>
        <v>ДЕБИТУМ ИНВЕСТ АДСИЦ</v>
      </c>
      <c r="B302" s="623" t="str">
        <f t="shared" si="25"/>
        <v>201089616</v>
      </c>
      <c r="C302" s="627">
        <f t="shared" si="26"/>
        <v>45747</v>
      </c>
      <c r="D302" s="623" t="s">
        <v>537</v>
      </c>
      <c r="E302" s="623">
        <v>4</v>
      </c>
      <c r="F302" s="629" t="s">
        <v>536</v>
      </c>
      <c r="G302" s="623"/>
      <c r="H302" s="628">
        <f>'4-Отчет за собствения капитал'!F31</f>
        <v>0</v>
      </c>
    </row>
    <row r="303" spans="1:8">
      <c r="A303" s="623" t="str">
        <f t="shared" si="24"/>
        <v>ДЕБИТУМ ИНВЕСТ АДСИЦ</v>
      </c>
      <c r="B303" s="623" t="str">
        <f t="shared" si="25"/>
        <v>201089616</v>
      </c>
      <c r="C303" s="627">
        <f t="shared" si="26"/>
        <v>45747</v>
      </c>
      <c r="D303" s="623" t="s">
        <v>539</v>
      </c>
      <c r="E303" s="623">
        <v>4</v>
      </c>
      <c r="F303" s="629" t="s">
        <v>538</v>
      </c>
      <c r="G303" s="623"/>
      <c r="H303" s="628">
        <f>'4-Отчет за собствения капитал'!F32</f>
        <v>0</v>
      </c>
    </row>
    <row r="304" spans="1:8">
      <c r="A304" s="623" t="str">
        <f t="shared" si="24"/>
        <v>ДЕБИТУМ ИНВЕСТ АДСИЦ</v>
      </c>
      <c r="B304" s="623" t="str">
        <f t="shared" si="25"/>
        <v>201089616</v>
      </c>
      <c r="C304" s="627">
        <f t="shared" si="26"/>
        <v>45747</v>
      </c>
      <c r="D304" s="623" t="s">
        <v>541</v>
      </c>
      <c r="E304" s="623">
        <v>4</v>
      </c>
      <c r="F304" s="629" t="s">
        <v>540</v>
      </c>
      <c r="G304" s="623"/>
      <c r="H304" s="628">
        <f>'4-Отчет за собствения капитал'!F33</f>
        <v>0</v>
      </c>
    </row>
    <row r="305" spans="1:8">
      <c r="A305" s="623" t="str">
        <f t="shared" si="24"/>
        <v>ДЕБИТУМ ИНВЕСТ АДСИЦ</v>
      </c>
      <c r="B305" s="623" t="str">
        <f t="shared" si="25"/>
        <v>201089616</v>
      </c>
      <c r="C305" s="627">
        <f t="shared" si="26"/>
        <v>45747</v>
      </c>
      <c r="D305" s="623" t="s">
        <v>543</v>
      </c>
      <c r="E305" s="623">
        <v>4</v>
      </c>
      <c r="F305" s="629" t="s">
        <v>542</v>
      </c>
      <c r="G305" s="623"/>
      <c r="H305" s="628">
        <f>'4-Отчет за собствения капитал'!F34</f>
        <v>0</v>
      </c>
    </row>
    <row r="306" spans="1:8">
      <c r="A306" s="623" t="str">
        <f t="shared" si="24"/>
        <v>ДЕБИТУМ ИНВЕСТ АДСИЦ</v>
      </c>
      <c r="B306" s="623" t="str">
        <f t="shared" si="25"/>
        <v>201089616</v>
      </c>
      <c r="C306" s="627">
        <f t="shared" si="26"/>
        <v>45747</v>
      </c>
      <c r="D306" s="623" t="s">
        <v>503</v>
      </c>
      <c r="E306" s="623">
        <v>5</v>
      </c>
      <c r="F306" s="629" t="s">
        <v>502</v>
      </c>
      <c r="G306" s="623"/>
      <c r="H306" s="628">
        <f>'4-Отчет за собствения капитал'!G13</f>
        <v>0</v>
      </c>
    </row>
    <row r="307" spans="1:8">
      <c r="A307" s="623" t="str">
        <f t="shared" si="24"/>
        <v>ДЕБИТУМ ИНВЕСТ АДСИЦ</v>
      </c>
      <c r="B307" s="623" t="str">
        <f t="shared" si="25"/>
        <v>201089616</v>
      </c>
      <c r="C307" s="627">
        <f t="shared" si="26"/>
        <v>45747</v>
      </c>
      <c r="D307" s="623" t="s">
        <v>505</v>
      </c>
      <c r="E307" s="623">
        <v>5</v>
      </c>
      <c r="F307" s="629" t="s">
        <v>504</v>
      </c>
      <c r="G307" s="623"/>
      <c r="H307" s="628">
        <f>'4-Отчет за собствения капитал'!G14</f>
        <v>0</v>
      </c>
    </row>
    <row r="308" spans="1:8">
      <c r="A308" s="623" t="str">
        <f t="shared" si="24"/>
        <v>ДЕБИТУМ ИНВЕСТ АДСИЦ</v>
      </c>
      <c r="B308" s="623" t="str">
        <f t="shared" si="25"/>
        <v>201089616</v>
      </c>
      <c r="C308" s="627">
        <f t="shared" si="26"/>
        <v>45747</v>
      </c>
      <c r="D308" s="623" t="s">
        <v>507</v>
      </c>
      <c r="E308" s="623">
        <v>5</v>
      </c>
      <c r="F308" s="629" t="s">
        <v>506</v>
      </c>
      <c r="G308" s="623"/>
      <c r="H308" s="628">
        <f>'4-Отчет за собствения капитал'!G15</f>
        <v>0</v>
      </c>
    </row>
    <row r="309" spans="1:8">
      <c r="A309" s="623" t="str">
        <f t="shared" si="24"/>
        <v>ДЕБИТУМ ИНВЕСТ АДСИЦ</v>
      </c>
      <c r="B309" s="623" t="str">
        <f t="shared" si="25"/>
        <v>201089616</v>
      </c>
      <c r="C309" s="627">
        <f t="shared" si="26"/>
        <v>45747</v>
      </c>
      <c r="D309" s="623" t="s">
        <v>509</v>
      </c>
      <c r="E309" s="623">
        <v>5</v>
      </c>
      <c r="F309" s="629" t="s">
        <v>508</v>
      </c>
      <c r="G309" s="623"/>
      <c r="H309" s="628">
        <f>'4-Отчет за собствения капитал'!G16</f>
        <v>0</v>
      </c>
    </row>
    <row r="310" spans="1:8">
      <c r="A310" s="623" t="str">
        <f t="shared" si="24"/>
        <v>ДЕБИТУМ ИНВЕСТ АДСИЦ</v>
      </c>
      <c r="B310" s="623" t="str">
        <f t="shared" si="25"/>
        <v>201089616</v>
      </c>
      <c r="C310" s="627">
        <f t="shared" si="26"/>
        <v>45747</v>
      </c>
      <c r="D310" s="623" t="s">
        <v>511</v>
      </c>
      <c r="E310" s="623">
        <v>5</v>
      </c>
      <c r="F310" s="629" t="s">
        <v>510</v>
      </c>
      <c r="G310" s="623"/>
      <c r="H310" s="628">
        <f>'4-Отчет за собствения капитал'!G17</f>
        <v>0</v>
      </c>
    </row>
    <row r="311" spans="1:8">
      <c r="A311" s="623" t="str">
        <f t="shared" si="24"/>
        <v>ДЕБИТУМ ИНВЕСТ АДСИЦ</v>
      </c>
      <c r="B311" s="623" t="str">
        <f t="shared" si="25"/>
        <v>201089616</v>
      </c>
      <c r="C311" s="627">
        <f t="shared" si="26"/>
        <v>45747</v>
      </c>
      <c r="D311" s="623" t="s">
        <v>513</v>
      </c>
      <c r="E311" s="623">
        <v>5</v>
      </c>
      <c r="F311" s="629" t="s">
        <v>512</v>
      </c>
      <c r="G311" s="623"/>
      <c r="H311" s="628">
        <f>'4-Отчет за собствения капитал'!G18</f>
        <v>0</v>
      </c>
    </row>
    <row r="312" spans="1:8">
      <c r="A312" s="623" t="str">
        <f t="shared" si="24"/>
        <v>ДЕБИТУМ ИНВЕСТ АДСИЦ</v>
      </c>
      <c r="B312" s="623" t="str">
        <f t="shared" si="25"/>
        <v>201089616</v>
      </c>
      <c r="C312" s="627">
        <f t="shared" si="26"/>
        <v>45747</v>
      </c>
      <c r="D312" s="623" t="s">
        <v>515</v>
      </c>
      <c r="E312" s="623">
        <v>5</v>
      </c>
      <c r="F312" s="629" t="s">
        <v>514</v>
      </c>
      <c r="G312" s="623"/>
      <c r="H312" s="628">
        <f>'4-Отчет за собствения капитал'!G19</f>
        <v>0</v>
      </c>
    </row>
    <row r="313" spans="1:8">
      <c r="A313" s="623" t="str">
        <f t="shared" si="24"/>
        <v>ДЕБИТУМ ИНВЕСТ АДСИЦ</v>
      </c>
      <c r="B313" s="623" t="str">
        <f t="shared" si="25"/>
        <v>201089616</v>
      </c>
      <c r="C313" s="627">
        <f t="shared" si="26"/>
        <v>45747</v>
      </c>
      <c r="D313" s="623" t="s">
        <v>517</v>
      </c>
      <c r="E313" s="623">
        <v>5</v>
      </c>
      <c r="F313" s="629" t="s">
        <v>516</v>
      </c>
      <c r="G313" s="623"/>
      <c r="H313" s="628">
        <f>'4-Отчет за собствения капитал'!G20</f>
        <v>0</v>
      </c>
    </row>
    <row r="314" spans="1:8">
      <c r="A314" s="623" t="str">
        <f t="shared" si="24"/>
        <v>ДЕБИТУМ ИНВЕСТ АДСИЦ</v>
      </c>
      <c r="B314" s="623" t="str">
        <f t="shared" si="25"/>
        <v>201089616</v>
      </c>
      <c r="C314" s="627">
        <f t="shared" si="26"/>
        <v>45747</v>
      </c>
      <c r="D314" s="623" t="s">
        <v>519</v>
      </c>
      <c r="E314" s="623">
        <v>5</v>
      </c>
      <c r="F314" s="629" t="s">
        <v>518</v>
      </c>
      <c r="G314" s="623"/>
      <c r="H314" s="628">
        <f>'4-Отчет за собствения капитал'!G21</f>
        <v>0</v>
      </c>
    </row>
    <row r="315" spans="1:8">
      <c r="A315" s="623" t="str">
        <f t="shared" si="24"/>
        <v>ДЕБИТУМ ИНВЕСТ АДСИЦ</v>
      </c>
      <c r="B315" s="623" t="str">
        <f t="shared" si="25"/>
        <v>201089616</v>
      </c>
      <c r="C315" s="627">
        <f t="shared" si="26"/>
        <v>45747</v>
      </c>
      <c r="D315" s="623" t="s">
        <v>521</v>
      </c>
      <c r="E315" s="623">
        <v>5</v>
      </c>
      <c r="F315" s="629" t="s">
        <v>520</v>
      </c>
      <c r="G315" s="623"/>
      <c r="H315" s="628">
        <f>'4-Отчет за собствения капитал'!G22</f>
        <v>0</v>
      </c>
    </row>
    <row r="316" spans="1:8">
      <c r="A316" s="623" t="str">
        <f t="shared" si="24"/>
        <v>ДЕБИТУМ ИНВЕСТ АДСИЦ</v>
      </c>
      <c r="B316" s="623" t="str">
        <f t="shared" si="25"/>
        <v>201089616</v>
      </c>
      <c r="C316" s="627">
        <f t="shared" si="26"/>
        <v>45747</v>
      </c>
      <c r="D316" s="623" t="s">
        <v>523</v>
      </c>
      <c r="E316" s="623">
        <v>5</v>
      </c>
      <c r="F316" s="629" t="s">
        <v>522</v>
      </c>
      <c r="G316" s="623"/>
      <c r="H316" s="628">
        <f>'4-Отчет за собствения капитал'!G23</f>
        <v>0</v>
      </c>
    </row>
    <row r="317" spans="1:8">
      <c r="A317" s="623" t="str">
        <f t="shared" si="24"/>
        <v>ДЕБИТУМ ИНВЕСТ АДСИЦ</v>
      </c>
      <c r="B317" s="623" t="str">
        <f t="shared" si="25"/>
        <v>201089616</v>
      </c>
      <c r="C317" s="627">
        <f t="shared" si="26"/>
        <v>45747</v>
      </c>
      <c r="D317" s="623" t="s">
        <v>525</v>
      </c>
      <c r="E317" s="623">
        <v>5</v>
      </c>
      <c r="F317" s="629" t="s">
        <v>524</v>
      </c>
      <c r="G317" s="623"/>
      <c r="H317" s="628">
        <f>'4-Отчет за собствения капитал'!G24</f>
        <v>0</v>
      </c>
    </row>
    <row r="318" spans="1:8">
      <c r="A318" s="623" t="str">
        <f t="shared" si="24"/>
        <v>ДЕБИТУМ ИНВЕСТ АДСИЦ</v>
      </c>
      <c r="B318" s="623" t="str">
        <f t="shared" si="25"/>
        <v>201089616</v>
      </c>
      <c r="C318" s="627">
        <f t="shared" si="26"/>
        <v>45747</v>
      </c>
      <c r="D318" s="623" t="s">
        <v>527</v>
      </c>
      <c r="E318" s="623">
        <v>5</v>
      </c>
      <c r="F318" s="629" t="s">
        <v>526</v>
      </c>
      <c r="G318" s="623"/>
      <c r="H318" s="628">
        <f>'4-Отчет за собствения капитал'!G25</f>
        <v>0</v>
      </c>
    </row>
    <row r="319" spans="1:8">
      <c r="A319" s="623" t="str">
        <f t="shared" si="24"/>
        <v>ДЕБИТУМ ИНВЕСТ АДСИЦ</v>
      </c>
      <c r="B319" s="623" t="str">
        <f t="shared" si="25"/>
        <v>201089616</v>
      </c>
      <c r="C319" s="627">
        <f t="shared" si="26"/>
        <v>45747</v>
      </c>
      <c r="D319" s="623" t="s">
        <v>529</v>
      </c>
      <c r="E319" s="623">
        <v>5</v>
      </c>
      <c r="F319" s="629" t="s">
        <v>528</v>
      </c>
      <c r="G319" s="623"/>
      <c r="H319" s="628">
        <f>'4-Отчет за собствения капитал'!G26</f>
        <v>0</v>
      </c>
    </row>
    <row r="320" spans="1:8">
      <c r="A320" s="623" t="str">
        <f t="shared" si="24"/>
        <v>ДЕБИТУМ ИНВЕСТ АДСИЦ</v>
      </c>
      <c r="B320" s="623" t="str">
        <f t="shared" si="25"/>
        <v>201089616</v>
      </c>
      <c r="C320" s="627">
        <f t="shared" si="26"/>
        <v>45747</v>
      </c>
      <c r="D320" s="623" t="s">
        <v>530</v>
      </c>
      <c r="E320" s="623">
        <v>5</v>
      </c>
      <c r="F320" s="629" t="s">
        <v>524</v>
      </c>
      <c r="G320" s="623"/>
      <c r="H320" s="628">
        <f>'4-Отчет за собствения капитал'!G27</f>
        <v>0</v>
      </c>
    </row>
    <row r="321" spans="1:8">
      <c r="A321" s="623" t="str">
        <f t="shared" si="24"/>
        <v>ДЕБИТУМ ИНВЕСТ АДСИЦ</v>
      </c>
      <c r="B321" s="623" t="str">
        <f t="shared" si="25"/>
        <v>201089616</v>
      </c>
      <c r="C321" s="627">
        <f t="shared" si="26"/>
        <v>45747</v>
      </c>
      <c r="D321" s="623" t="s">
        <v>531</v>
      </c>
      <c r="E321" s="623">
        <v>5</v>
      </c>
      <c r="F321" s="629" t="s">
        <v>526</v>
      </c>
      <c r="G321" s="623"/>
      <c r="H321" s="628">
        <f>'4-Отчет за собствения капитал'!G28</f>
        <v>0</v>
      </c>
    </row>
    <row r="322" spans="1:8">
      <c r="A322" s="623" t="str">
        <f t="shared" si="24"/>
        <v>ДЕБИТУМ ИНВЕСТ АДСИЦ</v>
      </c>
      <c r="B322" s="623" t="str">
        <f t="shared" si="25"/>
        <v>201089616</v>
      </c>
      <c r="C322" s="627">
        <f t="shared" si="26"/>
        <v>45747</v>
      </c>
      <c r="D322" s="623" t="s">
        <v>533</v>
      </c>
      <c r="E322" s="623">
        <v>5</v>
      </c>
      <c r="F322" s="629" t="s">
        <v>532</v>
      </c>
      <c r="G322" s="623"/>
      <c r="H322" s="628">
        <f>'4-Отчет за собствения капитал'!G29</f>
        <v>0</v>
      </c>
    </row>
    <row r="323" spans="1:8">
      <c r="A323" s="623" t="str">
        <f t="shared" si="24"/>
        <v>ДЕБИТУМ ИНВЕСТ АДСИЦ</v>
      </c>
      <c r="B323" s="623" t="str">
        <f t="shared" si="25"/>
        <v>201089616</v>
      </c>
      <c r="C323" s="627">
        <f t="shared" si="26"/>
        <v>45747</v>
      </c>
      <c r="D323" s="623" t="s">
        <v>535</v>
      </c>
      <c r="E323" s="623">
        <v>5</v>
      </c>
      <c r="F323" s="629" t="s">
        <v>534</v>
      </c>
      <c r="G323" s="623"/>
      <c r="H323" s="628">
        <f>'4-Отчет за собствения капитал'!G30</f>
        <v>0</v>
      </c>
    </row>
    <row r="324" spans="1:8">
      <c r="A324" s="623" t="str">
        <f t="shared" si="24"/>
        <v>ДЕБИТУМ ИНВЕСТ АДСИЦ</v>
      </c>
      <c r="B324" s="623" t="str">
        <f t="shared" si="25"/>
        <v>201089616</v>
      </c>
      <c r="C324" s="627">
        <f t="shared" si="26"/>
        <v>45747</v>
      </c>
      <c r="D324" s="623" t="s">
        <v>537</v>
      </c>
      <c r="E324" s="623">
        <v>5</v>
      </c>
      <c r="F324" s="629" t="s">
        <v>536</v>
      </c>
      <c r="G324" s="623"/>
      <c r="H324" s="628">
        <f>'4-Отчет за собствения капитал'!G31</f>
        <v>0</v>
      </c>
    </row>
    <row r="325" spans="1:8">
      <c r="A325" s="623" t="str">
        <f t="shared" si="24"/>
        <v>ДЕБИТУМ ИНВЕСТ АДСИЦ</v>
      </c>
      <c r="B325" s="623" t="str">
        <f t="shared" si="25"/>
        <v>201089616</v>
      </c>
      <c r="C325" s="627">
        <f t="shared" si="26"/>
        <v>45747</v>
      </c>
      <c r="D325" s="623" t="s">
        <v>539</v>
      </c>
      <c r="E325" s="623">
        <v>5</v>
      </c>
      <c r="F325" s="629" t="s">
        <v>538</v>
      </c>
      <c r="G325" s="623"/>
      <c r="H325" s="628">
        <f>'4-Отчет за собствения капитал'!G32</f>
        <v>0</v>
      </c>
    </row>
    <row r="326" spans="1:8">
      <c r="A326" s="623" t="str">
        <f t="shared" si="24"/>
        <v>ДЕБИТУМ ИНВЕСТ АДСИЦ</v>
      </c>
      <c r="B326" s="623" t="str">
        <f t="shared" si="25"/>
        <v>201089616</v>
      </c>
      <c r="C326" s="627">
        <f t="shared" si="26"/>
        <v>45747</v>
      </c>
      <c r="D326" s="623" t="s">
        <v>541</v>
      </c>
      <c r="E326" s="623">
        <v>5</v>
      </c>
      <c r="F326" s="629" t="s">
        <v>540</v>
      </c>
      <c r="G326" s="623"/>
      <c r="H326" s="628">
        <f>'4-Отчет за собствения капитал'!G33</f>
        <v>0</v>
      </c>
    </row>
    <row r="327" spans="1:8">
      <c r="A327" s="623" t="str">
        <f t="shared" si="24"/>
        <v>ДЕБИТУМ ИНВЕСТ АДСИЦ</v>
      </c>
      <c r="B327" s="623" t="str">
        <f t="shared" si="25"/>
        <v>201089616</v>
      </c>
      <c r="C327" s="627">
        <f t="shared" si="26"/>
        <v>45747</v>
      </c>
      <c r="D327" s="623" t="s">
        <v>543</v>
      </c>
      <c r="E327" s="623">
        <v>5</v>
      </c>
      <c r="F327" s="629" t="s">
        <v>542</v>
      </c>
      <c r="G327" s="623"/>
      <c r="H327" s="628">
        <f>'4-Отчет за собствения капитал'!G34</f>
        <v>0</v>
      </c>
    </row>
    <row r="328" spans="1:8">
      <c r="A328" s="623" t="str">
        <f t="shared" si="24"/>
        <v>ДЕБИТУМ ИНВЕСТ АДСИЦ</v>
      </c>
      <c r="B328" s="623" t="str">
        <f t="shared" si="25"/>
        <v>201089616</v>
      </c>
      <c r="C328" s="627">
        <f t="shared" si="26"/>
        <v>45747</v>
      </c>
      <c r="D328" s="623" t="s">
        <v>503</v>
      </c>
      <c r="E328" s="623">
        <v>6</v>
      </c>
      <c r="F328" s="629" t="s">
        <v>502</v>
      </c>
      <c r="G328" s="623"/>
      <c r="H328" s="628">
        <f>'4-Отчет за собствения капитал'!H13</f>
        <v>8</v>
      </c>
    </row>
    <row r="329" spans="1:8">
      <c r="A329" s="623" t="str">
        <f t="shared" si="24"/>
        <v>ДЕБИТУМ ИНВЕСТ АДСИЦ</v>
      </c>
      <c r="B329" s="623" t="str">
        <f t="shared" si="25"/>
        <v>201089616</v>
      </c>
      <c r="C329" s="627">
        <f t="shared" si="26"/>
        <v>45747</v>
      </c>
      <c r="D329" s="623" t="s">
        <v>505</v>
      </c>
      <c r="E329" s="623">
        <v>6</v>
      </c>
      <c r="F329" s="629" t="s">
        <v>504</v>
      </c>
      <c r="G329" s="623"/>
      <c r="H329" s="628">
        <f>'4-Отчет за собствения капитал'!H14</f>
        <v>0</v>
      </c>
    </row>
    <row r="330" spans="1:8">
      <c r="A330" s="623" t="str">
        <f t="shared" si="24"/>
        <v>ДЕБИТУМ ИНВЕСТ АДСИЦ</v>
      </c>
      <c r="B330" s="623" t="str">
        <f t="shared" si="25"/>
        <v>201089616</v>
      </c>
      <c r="C330" s="627">
        <f t="shared" si="26"/>
        <v>45747</v>
      </c>
      <c r="D330" s="623" t="s">
        <v>507</v>
      </c>
      <c r="E330" s="623">
        <v>6</v>
      </c>
      <c r="F330" s="629" t="s">
        <v>506</v>
      </c>
      <c r="G330" s="623"/>
      <c r="H330" s="628">
        <f>'4-Отчет за собствения капитал'!H15</f>
        <v>0</v>
      </c>
    </row>
    <row r="331" spans="1:8">
      <c r="A331" s="623" t="str">
        <f t="shared" si="24"/>
        <v>ДЕБИТУМ ИНВЕСТ АДСИЦ</v>
      </c>
      <c r="B331" s="623" t="str">
        <f t="shared" si="25"/>
        <v>201089616</v>
      </c>
      <c r="C331" s="627">
        <f t="shared" si="26"/>
        <v>45747</v>
      </c>
      <c r="D331" s="623" t="s">
        <v>509</v>
      </c>
      <c r="E331" s="623">
        <v>6</v>
      </c>
      <c r="F331" s="629" t="s">
        <v>508</v>
      </c>
      <c r="G331" s="623"/>
      <c r="H331" s="628">
        <f>'4-Отчет за собствения капитал'!H16</f>
        <v>0</v>
      </c>
    </row>
    <row r="332" spans="1:8">
      <c r="A332" s="623" t="str">
        <f t="shared" si="24"/>
        <v>ДЕБИТУМ ИНВЕСТ АДСИЦ</v>
      </c>
      <c r="B332" s="623" t="str">
        <f t="shared" si="25"/>
        <v>201089616</v>
      </c>
      <c r="C332" s="627">
        <f t="shared" si="26"/>
        <v>45747</v>
      </c>
      <c r="D332" s="623" t="s">
        <v>511</v>
      </c>
      <c r="E332" s="623">
        <v>6</v>
      </c>
      <c r="F332" s="629" t="s">
        <v>510</v>
      </c>
      <c r="G332" s="623"/>
      <c r="H332" s="628">
        <f>'4-Отчет за собствения капитал'!H17</f>
        <v>8</v>
      </c>
    </row>
    <row r="333" spans="1:8">
      <c r="A333" s="623" t="str">
        <f t="shared" si="24"/>
        <v>ДЕБИТУМ ИНВЕСТ АДСИЦ</v>
      </c>
      <c r="B333" s="623" t="str">
        <f t="shared" si="25"/>
        <v>201089616</v>
      </c>
      <c r="C333" s="627">
        <f t="shared" si="26"/>
        <v>45747</v>
      </c>
      <c r="D333" s="623" t="s">
        <v>513</v>
      </c>
      <c r="E333" s="623">
        <v>6</v>
      </c>
      <c r="F333" s="629" t="s">
        <v>512</v>
      </c>
      <c r="G333" s="623"/>
      <c r="H333" s="628">
        <f>'4-Отчет за собствения капитал'!H18</f>
        <v>0</v>
      </c>
    </row>
    <row r="334" spans="1:8">
      <c r="A334" s="623" t="str">
        <f t="shared" si="24"/>
        <v>ДЕБИТУМ ИНВЕСТ АДСИЦ</v>
      </c>
      <c r="B334" s="623" t="str">
        <f t="shared" si="25"/>
        <v>201089616</v>
      </c>
      <c r="C334" s="627">
        <f t="shared" si="26"/>
        <v>45747</v>
      </c>
      <c r="D334" s="623" t="s">
        <v>515</v>
      </c>
      <c r="E334" s="623">
        <v>6</v>
      </c>
      <c r="F334" s="629" t="s">
        <v>514</v>
      </c>
      <c r="G334" s="623"/>
      <c r="H334" s="628">
        <f>'4-Отчет за собствения капитал'!H19</f>
        <v>0</v>
      </c>
    </row>
    <row r="335" spans="1:8">
      <c r="A335" s="623" t="str">
        <f t="shared" si="24"/>
        <v>ДЕБИТУМ ИНВЕСТ АДСИЦ</v>
      </c>
      <c r="B335" s="623" t="str">
        <f t="shared" si="25"/>
        <v>201089616</v>
      </c>
      <c r="C335" s="627">
        <f t="shared" si="26"/>
        <v>45747</v>
      </c>
      <c r="D335" s="623" t="s">
        <v>517</v>
      </c>
      <c r="E335" s="623">
        <v>6</v>
      </c>
      <c r="F335" s="629" t="s">
        <v>516</v>
      </c>
      <c r="G335" s="623"/>
      <c r="H335" s="628">
        <f>'4-Отчет за собствения капитал'!H20</f>
        <v>0</v>
      </c>
    </row>
    <row r="336" spans="1:8">
      <c r="A336" s="623" t="str">
        <f t="shared" si="24"/>
        <v>ДЕБИТУМ ИНВЕСТ АДСИЦ</v>
      </c>
      <c r="B336" s="623" t="str">
        <f t="shared" si="25"/>
        <v>201089616</v>
      </c>
      <c r="C336" s="627">
        <f t="shared" si="26"/>
        <v>45747</v>
      </c>
      <c r="D336" s="623" t="s">
        <v>519</v>
      </c>
      <c r="E336" s="623">
        <v>6</v>
      </c>
      <c r="F336" s="629" t="s">
        <v>518</v>
      </c>
      <c r="G336" s="623"/>
      <c r="H336" s="628">
        <f>'4-Отчет за собствения капитал'!H21</f>
        <v>0</v>
      </c>
    </row>
    <row r="337" spans="1:8">
      <c r="A337" s="623" t="str">
        <f t="shared" si="24"/>
        <v>ДЕБИТУМ ИНВЕСТ АДСИЦ</v>
      </c>
      <c r="B337" s="623" t="str">
        <f t="shared" si="25"/>
        <v>201089616</v>
      </c>
      <c r="C337" s="627">
        <f t="shared" si="26"/>
        <v>45747</v>
      </c>
      <c r="D337" s="623" t="s">
        <v>521</v>
      </c>
      <c r="E337" s="623">
        <v>6</v>
      </c>
      <c r="F337" s="629" t="s">
        <v>520</v>
      </c>
      <c r="G337" s="623"/>
      <c r="H337" s="628">
        <f>'4-Отчет за собствения капитал'!H22</f>
        <v>0</v>
      </c>
    </row>
    <row r="338" spans="1:8">
      <c r="A338" s="623" t="str">
        <f t="shared" si="24"/>
        <v>ДЕБИТУМ ИНВЕСТ АДСИЦ</v>
      </c>
      <c r="B338" s="623" t="str">
        <f t="shared" si="25"/>
        <v>201089616</v>
      </c>
      <c r="C338" s="627">
        <f t="shared" si="26"/>
        <v>45747</v>
      </c>
      <c r="D338" s="623" t="s">
        <v>523</v>
      </c>
      <c r="E338" s="623">
        <v>6</v>
      </c>
      <c r="F338" s="629" t="s">
        <v>522</v>
      </c>
      <c r="G338" s="623"/>
      <c r="H338" s="628">
        <f>'4-Отчет за собствения капитал'!H23</f>
        <v>0</v>
      </c>
    </row>
    <row r="339" spans="1:8">
      <c r="A339" s="623" t="str">
        <f t="shared" si="24"/>
        <v>ДЕБИТУМ ИНВЕСТ АДСИЦ</v>
      </c>
      <c r="B339" s="623" t="str">
        <f t="shared" si="25"/>
        <v>201089616</v>
      </c>
      <c r="C339" s="627">
        <f t="shared" si="26"/>
        <v>45747</v>
      </c>
      <c r="D339" s="623" t="s">
        <v>525</v>
      </c>
      <c r="E339" s="623">
        <v>6</v>
      </c>
      <c r="F339" s="629" t="s">
        <v>524</v>
      </c>
      <c r="G339" s="623"/>
      <c r="H339" s="628">
        <f>'4-Отчет за собствения капитал'!H24</f>
        <v>0</v>
      </c>
    </row>
    <row r="340" spans="1:8">
      <c r="A340" s="623" t="str">
        <f t="shared" si="24"/>
        <v>ДЕБИТУМ ИНВЕСТ АДСИЦ</v>
      </c>
      <c r="B340" s="623" t="str">
        <f t="shared" si="25"/>
        <v>201089616</v>
      </c>
      <c r="C340" s="627">
        <f t="shared" si="26"/>
        <v>45747</v>
      </c>
      <c r="D340" s="623" t="s">
        <v>527</v>
      </c>
      <c r="E340" s="623">
        <v>6</v>
      </c>
      <c r="F340" s="629" t="s">
        <v>526</v>
      </c>
      <c r="G340" s="623"/>
      <c r="H340" s="628">
        <f>'4-Отчет за собствения капитал'!H25</f>
        <v>0</v>
      </c>
    </row>
    <row r="341" spans="1:8">
      <c r="A341" s="623" t="str">
        <f t="shared" si="24"/>
        <v>ДЕБИТУМ ИНВЕСТ АДСИЦ</v>
      </c>
      <c r="B341" s="623" t="str">
        <f t="shared" si="25"/>
        <v>201089616</v>
      </c>
      <c r="C341" s="627">
        <f t="shared" si="26"/>
        <v>45747</v>
      </c>
      <c r="D341" s="623" t="s">
        <v>529</v>
      </c>
      <c r="E341" s="623">
        <v>6</v>
      </c>
      <c r="F341" s="629" t="s">
        <v>528</v>
      </c>
      <c r="G341" s="623"/>
      <c r="H341" s="628">
        <f>'4-Отчет за собствения капитал'!H26</f>
        <v>0</v>
      </c>
    </row>
    <row r="342" spans="1:8">
      <c r="A342" s="623" t="str">
        <f t="shared" si="24"/>
        <v>ДЕБИТУМ ИНВЕСТ АДСИЦ</v>
      </c>
      <c r="B342" s="623" t="str">
        <f t="shared" si="25"/>
        <v>201089616</v>
      </c>
      <c r="C342" s="627">
        <f t="shared" si="26"/>
        <v>45747</v>
      </c>
      <c r="D342" s="623" t="s">
        <v>530</v>
      </c>
      <c r="E342" s="623">
        <v>6</v>
      </c>
      <c r="F342" s="629" t="s">
        <v>524</v>
      </c>
      <c r="G342" s="623"/>
      <c r="H342" s="628">
        <f>'4-Отчет за собствения капитал'!H27</f>
        <v>0</v>
      </c>
    </row>
    <row r="343" spans="1:8">
      <c r="A343" s="623" t="str">
        <f t="shared" si="24"/>
        <v>ДЕБИТУМ ИНВЕСТ АДСИЦ</v>
      </c>
      <c r="B343" s="623" t="str">
        <f t="shared" si="25"/>
        <v>201089616</v>
      </c>
      <c r="C343" s="627">
        <f t="shared" si="26"/>
        <v>45747</v>
      </c>
      <c r="D343" s="623" t="s">
        <v>531</v>
      </c>
      <c r="E343" s="623">
        <v>6</v>
      </c>
      <c r="F343" s="629" t="s">
        <v>526</v>
      </c>
      <c r="G343" s="623"/>
      <c r="H343" s="628">
        <f>'4-Отчет за собствения капитал'!H28</f>
        <v>0</v>
      </c>
    </row>
    <row r="344" spans="1:8">
      <c r="A344" s="623" t="str">
        <f t="shared" si="24"/>
        <v>ДЕБИТУМ ИНВЕСТ АДСИЦ</v>
      </c>
      <c r="B344" s="623" t="str">
        <f t="shared" si="25"/>
        <v>201089616</v>
      </c>
      <c r="C344" s="627">
        <f t="shared" si="26"/>
        <v>45747</v>
      </c>
      <c r="D344" s="623" t="s">
        <v>533</v>
      </c>
      <c r="E344" s="623">
        <v>6</v>
      </c>
      <c r="F344" s="629" t="s">
        <v>532</v>
      </c>
      <c r="G344" s="623"/>
      <c r="H344" s="628">
        <f>'4-Отчет за собствения капитал'!H29</f>
        <v>0</v>
      </c>
    </row>
    <row r="345" spans="1:8">
      <c r="A345" s="623" t="str">
        <f t="shared" si="24"/>
        <v>ДЕБИТУМ ИНВЕСТ АДСИЦ</v>
      </c>
      <c r="B345" s="623" t="str">
        <f t="shared" si="25"/>
        <v>201089616</v>
      </c>
      <c r="C345" s="627">
        <f t="shared" si="26"/>
        <v>45747</v>
      </c>
      <c r="D345" s="623" t="s">
        <v>535</v>
      </c>
      <c r="E345" s="623">
        <v>6</v>
      </c>
      <c r="F345" s="629" t="s">
        <v>534</v>
      </c>
      <c r="G345" s="623"/>
      <c r="H345" s="628">
        <f>'4-Отчет за собствения капитал'!H30</f>
        <v>0</v>
      </c>
    </row>
    <row r="346" spans="1:8">
      <c r="A346" s="623" t="str">
        <f t="shared" ref="A346:A409" si="27">pdeName</f>
        <v>ДЕБИТУМ ИНВЕСТ АДСИЦ</v>
      </c>
      <c r="B346" s="623" t="str">
        <f t="shared" ref="B346:B409" si="28">pdeBulstat</f>
        <v>201089616</v>
      </c>
      <c r="C346" s="627">
        <f t="shared" ref="C346:C409" si="29">endDate</f>
        <v>45747</v>
      </c>
      <c r="D346" s="623" t="s">
        <v>537</v>
      </c>
      <c r="E346" s="623">
        <v>6</v>
      </c>
      <c r="F346" s="629" t="s">
        <v>536</v>
      </c>
      <c r="G346" s="623"/>
      <c r="H346" s="628">
        <f>'4-Отчет за собствения капитал'!H31</f>
        <v>8</v>
      </c>
    </row>
    <row r="347" spans="1:8">
      <c r="A347" s="623" t="str">
        <f t="shared" si="27"/>
        <v>ДЕБИТУМ ИНВЕСТ АДСИЦ</v>
      </c>
      <c r="B347" s="623" t="str">
        <f t="shared" si="28"/>
        <v>201089616</v>
      </c>
      <c r="C347" s="627">
        <f t="shared" si="29"/>
        <v>45747</v>
      </c>
      <c r="D347" s="623" t="s">
        <v>539</v>
      </c>
      <c r="E347" s="623">
        <v>6</v>
      </c>
      <c r="F347" s="629" t="s">
        <v>538</v>
      </c>
      <c r="G347" s="623"/>
      <c r="H347" s="628">
        <f>'4-Отчет за собствения капитал'!H32</f>
        <v>0</v>
      </c>
    </row>
    <row r="348" spans="1:8">
      <c r="A348" s="623" t="str">
        <f t="shared" si="27"/>
        <v>ДЕБИТУМ ИНВЕСТ АДСИЦ</v>
      </c>
      <c r="B348" s="623" t="str">
        <f t="shared" si="28"/>
        <v>201089616</v>
      </c>
      <c r="C348" s="627">
        <f t="shared" si="29"/>
        <v>45747</v>
      </c>
      <c r="D348" s="623" t="s">
        <v>541</v>
      </c>
      <c r="E348" s="623">
        <v>6</v>
      </c>
      <c r="F348" s="629" t="s">
        <v>540</v>
      </c>
      <c r="G348" s="623"/>
      <c r="H348" s="628">
        <f>'4-Отчет за собствения капитал'!H33</f>
        <v>0</v>
      </c>
    </row>
    <row r="349" spans="1:8">
      <c r="A349" s="623" t="str">
        <f t="shared" si="27"/>
        <v>ДЕБИТУМ ИНВЕСТ АДСИЦ</v>
      </c>
      <c r="B349" s="623" t="str">
        <f t="shared" si="28"/>
        <v>201089616</v>
      </c>
      <c r="C349" s="627">
        <f t="shared" si="29"/>
        <v>45747</v>
      </c>
      <c r="D349" s="623" t="s">
        <v>543</v>
      </c>
      <c r="E349" s="623">
        <v>6</v>
      </c>
      <c r="F349" s="629" t="s">
        <v>542</v>
      </c>
      <c r="G349" s="623"/>
      <c r="H349" s="628">
        <f>'4-Отчет за собствения капитал'!H34</f>
        <v>8</v>
      </c>
    </row>
    <row r="350" spans="1:8">
      <c r="A350" s="623" t="str">
        <f t="shared" si="27"/>
        <v>ДЕБИТУМ ИНВЕСТ АДСИЦ</v>
      </c>
      <c r="B350" s="623" t="str">
        <f t="shared" si="28"/>
        <v>201089616</v>
      </c>
      <c r="C350" s="627">
        <f t="shared" si="29"/>
        <v>45747</v>
      </c>
      <c r="D350" s="623" t="s">
        <v>503</v>
      </c>
      <c r="E350" s="623">
        <v>7</v>
      </c>
      <c r="F350" s="629" t="s">
        <v>502</v>
      </c>
      <c r="G350" s="623"/>
      <c r="H350" s="628">
        <f>'4-Отчет за собствения капитал'!I13</f>
        <v>265</v>
      </c>
    </row>
    <row r="351" spans="1:8">
      <c r="A351" s="623" t="str">
        <f t="shared" si="27"/>
        <v>ДЕБИТУМ ИНВЕСТ АДСИЦ</v>
      </c>
      <c r="B351" s="623" t="str">
        <f t="shared" si="28"/>
        <v>201089616</v>
      </c>
      <c r="C351" s="627">
        <f t="shared" si="29"/>
        <v>45747</v>
      </c>
      <c r="D351" s="623" t="s">
        <v>505</v>
      </c>
      <c r="E351" s="623">
        <v>7</v>
      </c>
      <c r="F351" s="629" t="s">
        <v>504</v>
      </c>
      <c r="G351" s="623"/>
      <c r="H351" s="628">
        <f>'4-Отчет за собствения капитал'!I14</f>
        <v>-1</v>
      </c>
    </row>
    <row r="352" spans="1:8">
      <c r="A352" s="623" t="str">
        <f t="shared" si="27"/>
        <v>ДЕБИТУМ ИНВЕСТ АДСИЦ</v>
      </c>
      <c r="B352" s="623" t="str">
        <f t="shared" si="28"/>
        <v>201089616</v>
      </c>
      <c r="C352" s="627">
        <f t="shared" si="29"/>
        <v>45747</v>
      </c>
      <c r="D352" s="623" t="s">
        <v>507</v>
      </c>
      <c r="E352" s="623">
        <v>7</v>
      </c>
      <c r="F352" s="629" t="s">
        <v>506</v>
      </c>
      <c r="G352" s="623"/>
      <c r="H352" s="628">
        <f>'4-Отчет за собствения капитал'!I15</f>
        <v>-1</v>
      </c>
    </row>
    <row r="353" spans="1:8">
      <c r="A353" s="623" t="str">
        <f t="shared" si="27"/>
        <v>ДЕБИТУМ ИНВЕСТ АДСИЦ</v>
      </c>
      <c r="B353" s="623" t="str">
        <f t="shared" si="28"/>
        <v>201089616</v>
      </c>
      <c r="C353" s="627">
        <f t="shared" si="29"/>
        <v>45747</v>
      </c>
      <c r="D353" s="623" t="s">
        <v>509</v>
      </c>
      <c r="E353" s="623">
        <v>7</v>
      </c>
      <c r="F353" s="629" t="s">
        <v>508</v>
      </c>
      <c r="G353" s="623"/>
      <c r="H353" s="628">
        <f>'4-Отчет за собствения капитал'!I16</f>
        <v>0</v>
      </c>
    </row>
    <row r="354" spans="1:8">
      <c r="A354" s="623" t="str">
        <f t="shared" si="27"/>
        <v>ДЕБИТУМ ИНВЕСТ АДСИЦ</v>
      </c>
      <c r="B354" s="623" t="str">
        <f t="shared" si="28"/>
        <v>201089616</v>
      </c>
      <c r="C354" s="627">
        <f t="shared" si="29"/>
        <v>45747</v>
      </c>
      <c r="D354" s="623" t="s">
        <v>511</v>
      </c>
      <c r="E354" s="623">
        <v>7</v>
      </c>
      <c r="F354" s="629" t="s">
        <v>510</v>
      </c>
      <c r="G354" s="623"/>
      <c r="H354" s="628">
        <f>'4-Отчет за собствения капитал'!I17</f>
        <v>264</v>
      </c>
    </row>
    <row r="355" spans="1:8">
      <c r="A355" s="623" t="str">
        <f t="shared" si="27"/>
        <v>ДЕБИТУМ ИНВЕСТ АДСИЦ</v>
      </c>
      <c r="B355" s="623" t="str">
        <f t="shared" si="28"/>
        <v>201089616</v>
      </c>
      <c r="C355" s="627">
        <f t="shared" si="29"/>
        <v>45747</v>
      </c>
      <c r="D355" s="623" t="s">
        <v>513</v>
      </c>
      <c r="E355" s="623">
        <v>7</v>
      </c>
      <c r="F355" s="629" t="s">
        <v>512</v>
      </c>
      <c r="G355" s="623"/>
      <c r="H355" s="628">
        <f>'4-Отчет за собствения капитал'!I18</f>
        <v>80</v>
      </c>
    </row>
    <row r="356" spans="1:8">
      <c r="A356" s="623" t="str">
        <f t="shared" si="27"/>
        <v>ДЕБИТУМ ИНВЕСТ АДСИЦ</v>
      </c>
      <c r="B356" s="623" t="str">
        <f t="shared" si="28"/>
        <v>201089616</v>
      </c>
      <c r="C356" s="627">
        <f t="shared" si="29"/>
        <v>45747</v>
      </c>
      <c r="D356" s="623" t="s">
        <v>515</v>
      </c>
      <c r="E356" s="623">
        <v>7</v>
      </c>
      <c r="F356" s="629" t="s">
        <v>514</v>
      </c>
      <c r="G356" s="623"/>
      <c r="H356" s="628">
        <f>'4-Отчет за собствения капитал'!I19</f>
        <v>0</v>
      </c>
    </row>
    <row r="357" spans="1:8">
      <c r="A357" s="623" t="str">
        <f t="shared" si="27"/>
        <v>ДЕБИТУМ ИНВЕСТ АДСИЦ</v>
      </c>
      <c r="B357" s="623" t="str">
        <f t="shared" si="28"/>
        <v>201089616</v>
      </c>
      <c r="C357" s="627">
        <f t="shared" si="29"/>
        <v>45747</v>
      </c>
      <c r="D357" s="623" t="s">
        <v>517</v>
      </c>
      <c r="E357" s="623">
        <v>7</v>
      </c>
      <c r="F357" s="629" t="s">
        <v>516</v>
      </c>
      <c r="G357" s="623"/>
      <c r="H357" s="628">
        <f>'4-Отчет за собствения капитал'!I20</f>
        <v>0</v>
      </c>
    </row>
    <row r="358" spans="1:8">
      <c r="A358" s="623" t="str">
        <f t="shared" si="27"/>
        <v>ДЕБИТУМ ИНВЕСТ АДСИЦ</v>
      </c>
      <c r="B358" s="623" t="str">
        <f t="shared" si="28"/>
        <v>201089616</v>
      </c>
      <c r="C358" s="627">
        <f t="shared" si="29"/>
        <v>45747</v>
      </c>
      <c r="D358" s="623" t="s">
        <v>519</v>
      </c>
      <c r="E358" s="623">
        <v>7</v>
      </c>
      <c r="F358" s="629" t="s">
        <v>518</v>
      </c>
      <c r="G358" s="623"/>
      <c r="H358" s="628">
        <f>'4-Отчет за собствения капитал'!I21</f>
        <v>0</v>
      </c>
    </row>
    <row r="359" spans="1:8">
      <c r="A359" s="623" t="str">
        <f t="shared" si="27"/>
        <v>ДЕБИТУМ ИНВЕСТ АДСИЦ</v>
      </c>
      <c r="B359" s="623" t="str">
        <f t="shared" si="28"/>
        <v>201089616</v>
      </c>
      <c r="C359" s="627">
        <f t="shared" si="29"/>
        <v>45747</v>
      </c>
      <c r="D359" s="623" t="s">
        <v>521</v>
      </c>
      <c r="E359" s="623">
        <v>7</v>
      </c>
      <c r="F359" s="629" t="s">
        <v>520</v>
      </c>
      <c r="G359" s="623"/>
      <c r="H359" s="628">
        <f>'4-Отчет за собствения капитал'!I22</f>
        <v>0</v>
      </c>
    </row>
    <row r="360" spans="1:8">
      <c r="A360" s="623" t="str">
        <f t="shared" si="27"/>
        <v>ДЕБИТУМ ИНВЕСТ АДСИЦ</v>
      </c>
      <c r="B360" s="623" t="str">
        <f t="shared" si="28"/>
        <v>201089616</v>
      </c>
      <c r="C360" s="627">
        <f t="shared" si="29"/>
        <v>45747</v>
      </c>
      <c r="D360" s="623" t="s">
        <v>523</v>
      </c>
      <c r="E360" s="623">
        <v>7</v>
      </c>
      <c r="F360" s="629" t="s">
        <v>522</v>
      </c>
      <c r="G360" s="623"/>
      <c r="H360" s="628">
        <f>'4-Отчет за собствения капитал'!I23</f>
        <v>0</v>
      </c>
    </row>
    <row r="361" spans="1:8">
      <c r="A361" s="623" t="str">
        <f t="shared" si="27"/>
        <v>ДЕБИТУМ ИНВЕСТ АДСИЦ</v>
      </c>
      <c r="B361" s="623" t="str">
        <f t="shared" si="28"/>
        <v>201089616</v>
      </c>
      <c r="C361" s="627">
        <f t="shared" si="29"/>
        <v>45747</v>
      </c>
      <c r="D361" s="623" t="s">
        <v>525</v>
      </c>
      <c r="E361" s="623">
        <v>7</v>
      </c>
      <c r="F361" s="629" t="s">
        <v>524</v>
      </c>
      <c r="G361" s="623"/>
      <c r="H361" s="628">
        <f>'4-Отчет за собствения капитал'!I24</f>
        <v>0</v>
      </c>
    </row>
    <row r="362" spans="1:8">
      <c r="A362" s="623" t="str">
        <f t="shared" si="27"/>
        <v>ДЕБИТУМ ИНВЕСТ АДСИЦ</v>
      </c>
      <c r="B362" s="623" t="str">
        <f t="shared" si="28"/>
        <v>201089616</v>
      </c>
      <c r="C362" s="627">
        <f t="shared" si="29"/>
        <v>45747</v>
      </c>
      <c r="D362" s="623" t="s">
        <v>527</v>
      </c>
      <c r="E362" s="623">
        <v>7</v>
      </c>
      <c r="F362" s="629" t="s">
        <v>526</v>
      </c>
      <c r="G362" s="623"/>
      <c r="H362" s="628">
        <f>'4-Отчет за собствения капитал'!I25</f>
        <v>0</v>
      </c>
    </row>
    <row r="363" spans="1:8">
      <c r="A363" s="623" t="str">
        <f t="shared" si="27"/>
        <v>ДЕБИТУМ ИНВЕСТ АДСИЦ</v>
      </c>
      <c r="B363" s="623" t="str">
        <f t="shared" si="28"/>
        <v>201089616</v>
      </c>
      <c r="C363" s="627">
        <f t="shared" si="29"/>
        <v>45747</v>
      </c>
      <c r="D363" s="623" t="s">
        <v>529</v>
      </c>
      <c r="E363" s="623">
        <v>7</v>
      </c>
      <c r="F363" s="629" t="s">
        <v>528</v>
      </c>
      <c r="G363" s="623"/>
      <c r="H363" s="628">
        <f>'4-Отчет за собствения капитал'!I26</f>
        <v>0</v>
      </c>
    </row>
    <row r="364" spans="1:8">
      <c r="A364" s="623" t="str">
        <f t="shared" si="27"/>
        <v>ДЕБИТУМ ИНВЕСТ АДСИЦ</v>
      </c>
      <c r="B364" s="623" t="str">
        <f t="shared" si="28"/>
        <v>201089616</v>
      </c>
      <c r="C364" s="627">
        <f t="shared" si="29"/>
        <v>45747</v>
      </c>
      <c r="D364" s="623" t="s">
        <v>530</v>
      </c>
      <c r="E364" s="623">
        <v>7</v>
      </c>
      <c r="F364" s="629" t="s">
        <v>524</v>
      </c>
      <c r="G364" s="623"/>
      <c r="H364" s="628">
        <f>'4-Отчет за собствения капитал'!I27</f>
        <v>0</v>
      </c>
    </row>
    <row r="365" spans="1:8">
      <c r="A365" s="623" t="str">
        <f t="shared" si="27"/>
        <v>ДЕБИТУМ ИНВЕСТ АДСИЦ</v>
      </c>
      <c r="B365" s="623" t="str">
        <f t="shared" si="28"/>
        <v>201089616</v>
      </c>
      <c r="C365" s="627">
        <f t="shared" si="29"/>
        <v>45747</v>
      </c>
      <c r="D365" s="623" t="s">
        <v>531</v>
      </c>
      <c r="E365" s="623">
        <v>7</v>
      </c>
      <c r="F365" s="629" t="s">
        <v>526</v>
      </c>
      <c r="G365" s="623"/>
      <c r="H365" s="628">
        <f>'4-Отчет за собствения капитал'!I28</f>
        <v>0</v>
      </c>
    </row>
    <row r="366" spans="1:8">
      <c r="A366" s="623" t="str">
        <f t="shared" si="27"/>
        <v>ДЕБИТУМ ИНВЕСТ АДСИЦ</v>
      </c>
      <c r="B366" s="623" t="str">
        <f t="shared" si="28"/>
        <v>201089616</v>
      </c>
      <c r="C366" s="627">
        <f t="shared" si="29"/>
        <v>45747</v>
      </c>
      <c r="D366" s="623" t="s">
        <v>533</v>
      </c>
      <c r="E366" s="623">
        <v>7</v>
      </c>
      <c r="F366" s="629" t="s">
        <v>532</v>
      </c>
      <c r="G366" s="623"/>
      <c r="H366" s="628">
        <f>'4-Отчет за собствения капитал'!I29</f>
        <v>0</v>
      </c>
    </row>
    <row r="367" spans="1:8">
      <c r="A367" s="623" t="str">
        <f t="shared" si="27"/>
        <v>ДЕБИТУМ ИНВЕСТ АДСИЦ</v>
      </c>
      <c r="B367" s="623" t="str">
        <f t="shared" si="28"/>
        <v>201089616</v>
      </c>
      <c r="C367" s="627">
        <f t="shared" si="29"/>
        <v>45747</v>
      </c>
      <c r="D367" s="623" t="s">
        <v>535</v>
      </c>
      <c r="E367" s="623">
        <v>7</v>
      </c>
      <c r="F367" s="629" t="s">
        <v>534</v>
      </c>
      <c r="G367" s="623"/>
      <c r="H367" s="628">
        <f>'4-Отчет за собствения капитал'!I30</f>
        <v>0</v>
      </c>
    </row>
    <row r="368" spans="1:8">
      <c r="A368" s="623" t="str">
        <f t="shared" si="27"/>
        <v>ДЕБИТУМ ИНВЕСТ АДСИЦ</v>
      </c>
      <c r="B368" s="623" t="str">
        <f t="shared" si="28"/>
        <v>201089616</v>
      </c>
      <c r="C368" s="627">
        <f t="shared" si="29"/>
        <v>45747</v>
      </c>
      <c r="D368" s="623" t="s">
        <v>537</v>
      </c>
      <c r="E368" s="623">
        <v>7</v>
      </c>
      <c r="F368" s="629" t="s">
        <v>536</v>
      </c>
      <c r="G368" s="623"/>
      <c r="H368" s="628">
        <f>'4-Отчет за собствения капитал'!I31</f>
        <v>344</v>
      </c>
    </row>
    <row r="369" spans="1:8">
      <c r="A369" s="623" t="str">
        <f t="shared" si="27"/>
        <v>ДЕБИТУМ ИНВЕСТ АДСИЦ</v>
      </c>
      <c r="B369" s="623" t="str">
        <f t="shared" si="28"/>
        <v>201089616</v>
      </c>
      <c r="C369" s="627">
        <f t="shared" si="29"/>
        <v>45747</v>
      </c>
      <c r="D369" s="623" t="s">
        <v>539</v>
      </c>
      <c r="E369" s="623">
        <v>7</v>
      </c>
      <c r="F369" s="629" t="s">
        <v>538</v>
      </c>
      <c r="G369" s="623"/>
      <c r="H369" s="628">
        <f>'4-Отчет за собствения капитал'!I32</f>
        <v>0</v>
      </c>
    </row>
    <row r="370" spans="1:8">
      <c r="A370" s="623" t="str">
        <f t="shared" si="27"/>
        <v>ДЕБИТУМ ИНВЕСТ АДСИЦ</v>
      </c>
      <c r="B370" s="623" t="str">
        <f t="shared" si="28"/>
        <v>201089616</v>
      </c>
      <c r="C370" s="627">
        <f t="shared" si="29"/>
        <v>45747</v>
      </c>
      <c r="D370" s="623" t="s">
        <v>541</v>
      </c>
      <c r="E370" s="623">
        <v>7</v>
      </c>
      <c r="F370" s="629" t="s">
        <v>540</v>
      </c>
      <c r="G370" s="623"/>
      <c r="H370" s="628">
        <f>'4-Отчет за собствения капитал'!I33</f>
        <v>0</v>
      </c>
    </row>
    <row r="371" spans="1:8">
      <c r="A371" s="623" t="str">
        <f t="shared" si="27"/>
        <v>ДЕБИТУМ ИНВЕСТ АДСИЦ</v>
      </c>
      <c r="B371" s="623" t="str">
        <f t="shared" si="28"/>
        <v>201089616</v>
      </c>
      <c r="C371" s="627">
        <f t="shared" si="29"/>
        <v>45747</v>
      </c>
      <c r="D371" s="623" t="s">
        <v>543</v>
      </c>
      <c r="E371" s="623">
        <v>7</v>
      </c>
      <c r="F371" s="629" t="s">
        <v>542</v>
      </c>
      <c r="G371" s="623"/>
      <c r="H371" s="628">
        <f>'4-Отчет за собствения капитал'!I34</f>
        <v>344</v>
      </c>
    </row>
    <row r="372" spans="1:8">
      <c r="A372" s="623" t="str">
        <f t="shared" si="27"/>
        <v>ДЕБИТУМ ИНВЕСТ АДСИЦ</v>
      </c>
      <c r="B372" s="623" t="str">
        <f t="shared" si="28"/>
        <v>201089616</v>
      </c>
      <c r="C372" s="627">
        <f t="shared" si="29"/>
        <v>45747</v>
      </c>
      <c r="D372" s="623" t="s">
        <v>503</v>
      </c>
      <c r="E372" s="623">
        <v>8</v>
      </c>
      <c r="F372" s="629" t="s">
        <v>502</v>
      </c>
      <c r="G372" s="623"/>
      <c r="H372" s="628">
        <f>'4-Отчет за собствения капитал'!J13</f>
        <v>-248</v>
      </c>
    </row>
    <row r="373" spans="1:8">
      <c r="A373" s="623" t="str">
        <f t="shared" si="27"/>
        <v>ДЕБИТУМ ИНВЕСТ АДСИЦ</v>
      </c>
      <c r="B373" s="623" t="str">
        <f t="shared" si="28"/>
        <v>201089616</v>
      </c>
      <c r="C373" s="627">
        <f t="shared" si="29"/>
        <v>45747</v>
      </c>
      <c r="D373" s="623" t="s">
        <v>505</v>
      </c>
      <c r="E373" s="623">
        <v>8</v>
      </c>
      <c r="F373" s="629" t="s">
        <v>504</v>
      </c>
      <c r="G373" s="623"/>
      <c r="H373" s="628">
        <f>'4-Отчет за собствения капитал'!J14</f>
        <v>0</v>
      </c>
    </row>
    <row r="374" spans="1:8">
      <c r="A374" s="623" t="str">
        <f t="shared" si="27"/>
        <v>ДЕБИТУМ ИНВЕСТ АДСИЦ</v>
      </c>
      <c r="B374" s="623" t="str">
        <f t="shared" si="28"/>
        <v>201089616</v>
      </c>
      <c r="C374" s="627">
        <f t="shared" si="29"/>
        <v>45747</v>
      </c>
      <c r="D374" s="623" t="s">
        <v>507</v>
      </c>
      <c r="E374" s="623">
        <v>8</v>
      </c>
      <c r="F374" s="629" t="s">
        <v>506</v>
      </c>
      <c r="G374" s="623"/>
      <c r="H374" s="628">
        <f>'4-Отчет за собствения капитал'!J15</f>
        <v>0</v>
      </c>
    </row>
    <row r="375" spans="1:8">
      <c r="A375" s="623" t="str">
        <f t="shared" si="27"/>
        <v>ДЕБИТУМ ИНВЕСТ АДСИЦ</v>
      </c>
      <c r="B375" s="623" t="str">
        <f t="shared" si="28"/>
        <v>201089616</v>
      </c>
      <c r="C375" s="627">
        <f t="shared" si="29"/>
        <v>45747</v>
      </c>
      <c r="D375" s="623" t="s">
        <v>509</v>
      </c>
      <c r="E375" s="623">
        <v>8</v>
      </c>
      <c r="F375" s="629" t="s">
        <v>508</v>
      </c>
      <c r="G375" s="623"/>
      <c r="H375" s="628">
        <f>'4-Отчет за собствения капитал'!J16</f>
        <v>0</v>
      </c>
    </row>
    <row r="376" spans="1:8">
      <c r="A376" s="623" t="str">
        <f t="shared" si="27"/>
        <v>ДЕБИТУМ ИНВЕСТ АДСИЦ</v>
      </c>
      <c r="B376" s="623" t="str">
        <f t="shared" si="28"/>
        <v>201089616</v>
      </c>
      <c r="C376" s="627">
        <f t="shared" si="29"/>
        <v>45747</v>
      </c>
      <c r="D376" s="623" t="s">
        <v>511</v>
      </c>
      <c r="E376" s="623">
        <v>8</v>
      </c>
      <c r="F376" s="629" t="s">
        <v>510</v>
      </c>
      <c r="G376" s="623"/>
      <c r="H376" s="628">
        <f>'4-Отчет за собствения капитал'!J17</f>
        <v>-248</v>
      </c>
    </row>
    <row r="377" spans="1:8">
      <c r="A377" s="623" t="str">
        <f t="shared" si="27"/>
        <v>ДЕБИТУМ ИНВЕСТ АДСИЦ</v>
      </c>
      <c r="B377" s="623" t="str">
        <f t="shared" si="28"/>
        <v>201089616</v>
      </c>
      <c r="C377" s="627">
        <f t="shared" si="29"/>
        <v>45747</v>
      </c>
      <c r="D377" s="623" t="s">
        <v>513</v>
      </c>
      <c r="E377" s="623">
        <v>8</v>
      </c>
      <c r="F377" s="629" t="s">
        <v>512</v>
      </c>
      <c r="G377" s="623"/>
      <c r="H377" s="628">
        <f>'4-Отчет за собствения капитал'!J18</f>
        <v>0</v>
      </c>
    </row>
    <row r="378" spans="1:8">
      <c r="A378" s="623" t="str">
        <f t="shared" si="27"/>
        <v>ДЕБИТУМ ИНВЕСТ АДСИЦ</v>
      </c>
      <c r="B378" s="623" t="str">
        <f t="shared" si="28"/>
        <v>201089616</v>
      </c>
      <c r="C378" s="627">
        <f t="shared" si="29"/>
        <v>45747</v>
      </c>
      <c r="D378" s="623" t="s">
        <v>515</v>
      </c>
      <c r="E378" s="623">
        <v>8</v>
      </c>
      <c r="F378" s="629" t="s">
        <v>514</v>
      </c>
      <c r="G378" s="623"/>
      <c r="H378" s="628">
        <f>'4-Отчет за собствения капитал'!J19</f>
        <v>0</v>
      </c>
    </row>
    <row r="379" spans="1:8">
      <c r="A379" s="623" t="str">
        <f t="shared" si="27"/>
        <v>ДЕБИТУМ ИНВЕСТ АДСИЦ</v>
      </c>
      <c r="B379" s="623" t="str">
        <f t="shared" si="28"/>
        <v>201089616</v>
      </c>
      <c r="C379" s="627">
        <f t="shared" si="29"/>
        <v>45747</v>
      </c>
      <c r="D379" s="623" t="s">
        <v>517</v>
      </c>
      <c r="E379" s="623">
        <v>8</v>
      </c>
      <c r="F379" s="629" t="s">
        <v>516</v>
      </c>
      <c r="G379" s="623"/>
      <c r="H379" s="628">
        <f>'4-Отчет за собствения капитал'!J20</f>
        <v>0</v>
      </c>
    </row>
    <row r="380" spans="1:8">
      <c r="A380" s="623" t="str">
        <f t="shared" si="27"/>
        <v>ДЕБИТУМ ИНВЕСТ АДСИЦ</v>
      </c>
      <c r="B380" s="623" t="str">
        <f t="shared" si="28"/>
        <v>201089616</v>
      </c>
      <c r="C380" s="627">
        <f t="shared" si="29"/>
        <v>45747</v>
      </c>
      <c r="D380" s="623" t="s">
        <v>519</v>
      </c>
      <c r="E380" s="623">
        <v>8</v>
      </c>
      <c r="F380" s="629" t="s">
        <v>518</v>
      </c>
      <c r="G380" s="623"/>
      <c r="H380" s="628">
        <f>'4-Отчет за собствения капитал'!J21</f>
        <v>0</v>
      </c>
    </row>
    <row r="381" spans="1:8">
      <c r="A381" s="623" t="str">
        <f t="shared" si="27"/>
        <v>ДЕБИТУМ ИНВЕСТ АДСИЦ</v>
      </c>
      <c r="B381" s="623" t="str">
        <f t="shared" si="28"/>
        <v>201089616</v>
      </c>
      <c r="C381" s="627">
        <f t="shared" si="29"/>
        <v>45747</v>
      </c>
      <c r="D381" s="623" t="s">
        <v>521</v>
      </c>
      <c r="E381" s="623">
        <v>8</v>
      </c>
      <c r="F381" s="629" t="s">
        <v>520</v>
      </c>
      <c r="G381" s="623"/>
      <c r="H381" s="628">
        <f>'4-Отчет за собствения капитал'!J22</f>
        <v>0</v>
      </c>
    </row>
    <row r="382" spans="1:8">
      <c r="A382" s="623" t="str">
        <f t="shared" si="27"/>
        <v>ДЕБИТУМ ИНВЕСТ АДСИЦ</v>
      </c>
      <c r="B382" s="623" t="str">
        <f t="shared" si="28"/>
        <v>201089616</v>
      </c>
      <c r="C382" s="627">
        <f t="shared" si="29"/>
        <v>45747</v>
      </c>
      <c r="D382" s="623" t="s">
        <v>523</v>
      </c>
      <c r="E382" s="623">
        <v>8</v>
      </c>
      <c r="F382" s="629" t="s">
        <v>522</v>
      </c>
      <c r="G382" s="623"/>
      <c r="H382" s="628">
        <f>'4-Отчет за собствения капитал'!J23</f>
        <v>0</v>
      </c>
    </row>
    <row r="383" spans="1:8">
      <c r="A383" s="623" t="str">
        <f t="shared" si="27"/>
        <v>ДЕБИТУМ ИНВЕСТ АДСИЦ</v>
      </c>
      <c r="B383" s="623" t="str">
        <f t="shared" si="28"/>
        <v>201089616</v>
      </c>
      <c r="C383" s="627">
        <f t="shared" si="29"/>
        <v>45747</v>
      </c>
      <c r="D383" s="623" t="s">
        <v>525</v>
      </c>
      <c r="E383" s="623">
        <v>8</v>
      </c>
      <c r="F383" s="629" t="s">
        <v>524</v>
      </c>
      <c r="G383" s="623"/>
      <c r="H383" s="628">
        <f>'4-Отчет за собствения капитал'!J24</f>
        <v>0</v>
      </c>
    </row>
    <row r="384" spans="1:8">
      <c r="A384" s="623" t="str">
        <f t="shared" si="27"/>
        <v>ДЕБИТУМ ИНВЕСТ АДСИЦ</v>
      </c>
      <c r="B384" s="623" t="str">
        <f t="shared" si="28"/>
        <v>201089616</v>
      </c>
      <c r="C384" s="627">
        <f t="shared" si="29"/>
        <v>45747</v>
      </c>
      <c r="D384" s="623" t="s">
        <v>527</v>
      </c>
      <c r="E384" s="623">
        <v>8</v>
      </c>
      <c r="F384" s="629" t="s">
        <v>526</v>
      </c>
      <c r="G384" s="623"/>
      <c r="H384" s="628">
        <f>'4-Отчет за собствения капитал'!J25</f>
        <v>0</v>
      </c>
    </row>
    <row r="385" spans="1:8">
      <c r="A385" s="623" t="str">
        <f t="shared" si="27"/>
        <v>ДЕБИТУМ ИНВЕСТ АДСИЦ</v>
      </c>
      <c r="B385" s="623" t="str">
        <f t="shared" si="28"/>
        <v>201089616</v>
      </c>
      <c r="C385" s="627">
        <f t="shared" si="29"/>
        <v>45747</v>
      </c>
      <c r="D385" s="623" t="s">
        <v>529</v>
      </c>
      <c r="E385" s="623">
        <v>8</v>
      </c>
      <c r="F385" s="629" t="s">
        <v>528</v>
      </c>
      <c r="G385" s="623"/>
      <c r="H385" s="628">
        <f>'4-Отчет за собствения капитал'!J26</f>
        <v>0</v>
      </c>
    </row>
    <row r="386" spans="1:8">
      <c r="A386" s="623" t="str">
        <f t="shared" si="27"/>
        <v>ДЕБИТУМ ИНВЕСТ АДСИЦ</v>
      </c>
      <c r="B386" s="623" t="str">
        <f t="shared" si="28"/>
        <v>201089616</v>
      </c>
      <c r="C386" s="627">
        <f t="shared" si="29"/>
        <v>45747</v>
      </c>
      <c r="D386" s="623" t="s">
        <v>530</v>
      </c>
      <c r="E386" s="623">
        <v>8</v>
      </c>
      <c r="F386" s="629" t="s">
        <v>524</v>
      </c>
      <c r="G386" s="623"/>
      <c r="H386" s="628">
        <f>'4-Отчет за собствения капитал'!J27</f>
        <v>0</v>
      </c>
    </row>
    <row r="387" spans="1:8">
      <c r="A387" s="623" t="str">
        <f t="shared" si="27"/>
        <v>ДЕБИТУМ ИНВЕСТ АДСИЦ</v>
      </c>
      <c r="B387" s="623" t="str">
        <f t="shared" si="28"/>
        <v>201089616</v>
      </c>
      <c r="C387" s="627">
        <f t="shared" si="29"/>
        <v>45747</v>
      </c>
      <c r="D387" s="623" t="s">
        <v>531</v>
      </c>
      <c r="E387" s="623">
        <v>8</v>
      </c>
      <c r="F387" s="629" t="s">
        <v>526</v>
      </c>
      <c r="G387" s="623"/>
      <c r="H387" s="628">
        <f>'4-Отчет за собствения капитал'!J28</f>
        <v>0</v>
      </c>
    </row>
    <row r="388" spans="1:8">
      <c r="A388" s="623" t="str">
        <f t="shared" si="27"/>
        <v>ДЕБИТУМ ИНВЕСТ АДСИЦ</v>
      </c>
      <c r="B388" s="623" t="str">
        <f t="shared" si="28"/>
        <v>201089616</v>
      </c>
      <c r="C388" s="627">
        <f t="shared" si="29"/>
        <v>45747</v>
      </c>
      <c r="D388" s="623" t="s">
        <v>533</v>
      </c>
      <c r="E388" s="623">
        <v>8</v>
      </c>
      <c r="F388" s="629" t="s">
        <v>532</v>
      </c>
      <c r="G388" s="623"/>
      <c r="H388" s="628">
        <f>'4-Отчет за собствения капитал'!J29</f>
        <v>0</v>
      </c>
    </row>
    <row r="389" spans="1:8">
      <c r="A389" s="623" t="str">
        <f t="shared" si="27"/>
        <v>ДЕБИТУМ ИНВЕСТ АДСИЦ</v>
      </c>
      <c r="B389" s="623" t="str">
        <f t="shared" si="28"/>
        <v>201089616</v>
      </c>
      <c r="C389" s="627">
        <f t="shared" si="29"/>
        <v>45747</v>
      </c>
      <c r="D389" s="623" t="s">
        <v>535</v>
      </c>
      <c r="E389" s="623">
        <v>8</v>
      </c>
      <c r="F389" s="629" t="s">
        <v>534</v>
      </c>
      <c r="G389" s="623"/>
      <c r="H389" s="628">
        <f>'4-Отчет за собствения капитал'!J30</f>
        <v>0</v>
      </c>
    </row>
    <row r="390" spans="1:8">
      <c r="A390" s="623" t="str">
        <f t="shared" si="27"/>
        <v>ДЕБИТУМ ИНВЕСТ АДСИЦ</v>
      </c>
      <c r="B390" s="623" t="str">
        <f t="shared" si="28"/>
        <v>201089616</v>
      </c>
      <c r="C390" s="627">
        <f t="shared" si="29"/>
        <v>45747</v>
      </c>
      <c r="D390" s="623" t="s">
        <v>537</v>
      </c>
      <c r="E390" s="623">
        <v>8</v>
      </c>
      <c r="F390" s="629" t="s">
        <v>536</v>
      </c>
      <c r="G390" s="623"/>
      <c r="H390" s="628">
        <f>'4-Отчет за собствения капитал'!J31</f>
        <v>-248</v>
      </c>
    </row>
    <row r="391" spans="1:8">
      <c r="A391" s="623" t="str">
        <f t="shared" si="27"/>
        <v>ДЕБИТУМ ИНВЕСТ АДСИЦ</v>
      </c>
      <c r="B391" s="623" t="str">
        <f t="shared" si="28"/>
        <v>201089616</v>
      </c>
      <c r="C391" s="627">
        <f t="shared" si="29"/>
        <v>45747</v>
      </c>
      <c r="D391" s="623" t="s">
        <v>539</v>
      </c>
      <c r="E391" s="623">
        <v>8</v>
      </c>
      <c r="F391" s="629" t="s">
        <v>538</v>
      </c>
      <c r="G391" s="623"/>
      <c r="H391" s="628">
        <f>'4-Отчет за собствения капитал'!J32</f>
        <v>0</v>
      </c>
    </row>
    <row r="392" spans="1:8">
      <c r="A392" s="623" t="str">
        <f t="shared" si="27"/>
        <v>ДЕБИТУМ ИНВЕСТ АДСИЦ</v>
      </c>
      <c r="B392" s="623" t="str">
        <f t="shared" si="28"/>
        <v>201089616</v>
      </c>
      <c r="C392" s="627">
        <f t="shared" si="29"/>
        <v>45747</v>
      </c>
      <c r="D392" s="623" t="s">
        <v>541</v>
      </c>
      <c r="E392" s="623">
        <v>8</v>
      </c>
      <c r="F392" s="629" t="s">
        <v>540</v>
      </c>
      <c r="G392" s="623"/>
      <c r="H392" s="628">
        <f>'4-Отчет за собствения капитал'!J33</f>
        <v>0</v>
      </c>
    </row>
    <row r="393" spans="1:8">
      <c r="A393" s="623" t="str">
        <f t="shared" si="27"/>
        <v>ДЕБИТУМ ИНВЕСТ АДСИЦ</v>
      </c>
      <c r="B393" s="623" t="str">
        <f t="shared" si="28"/>
        <v>201089616</v>
      </c>
      <c r="C393" s="627">
        <f t="shared" si="29"/>
        <v>45747</v>
      </c>
      <c r="D393" s="623" t="s">
        <v>543</v>
      </c>
      <c r="E393" s="623">
        <v>8</v>
      </c>
      <c r="F393" s="629" t="s">
        <v>542</v>
      </c>
      <c r="G393" s="623"/>
      <c r="H393" s="628">
        <f>'4-Отчет за собствения капитал'!J34</f>
        <v>-248</v>
      </c>
    </row>
    <row r="394" spans="1:8">
      <c r="A394" s="623" t="str">
        <f t="shared" si="27"/>
        <v>ДЕБИТУМ ИНВЕСТ АДСИЦ</v>
      </c>
      <c r="B394" s="623" t="str">
        <f t="shared" si="28"/>
        <v>201089616</v>
      </c>
      <c r="C394" s="627">
        <f t="shared" si="29"/>
        <v>45747</v>
      </c>
      <c r="D394" s="623" t="s">
        <v>503</v>
      </c>
      <c r="E394" s="623">
        <v>9</v>
      </c>
      <c r="F394" s="629" t="s">
        <v>502</v>
      </c>
      <c r="G394" s="623"/>
      <c r="H394" s="628">
        <f>'4-Отчет за собствения капитал'!K13</f>
        <v>0</v>
      </c>
    </row>
    <row r="395" spans="1:8">
      <c r="A395" s="623" t="str">
        <f t="shared" si="27"/>
        <v>ДЕБИТУМ ИНВЕСТ АДСИЦ</v>
      </c>
      <c r="B395" s="623" t="str">
        <f t="shared" si="28"/>
        <v>201089616</v>
      </c>
      <c r="C395" s="627">
        <f t="shared" si="29"/>
        <v>45747</v>
      </c>
      <c r="D395" s="623" t="s">
        <v>505</v>
      </c>
      <c r="E395" s="623">
        <v>9</v>
      </c>
      <c r="F395" s="629" t="s">
        <v>504</v>
      </c>
      <c r="G395" s="623"/>
      <c r="H395" s="628">
        <f>'4-Отчет за собствения капитал'!K14</f>
        <v>0</v>
      </c>
    </row>
    <row r="396" spans="1:8">
      <c r="A396" s="623" t="str">
        <f t="shared" si="27"/>
        <v>ДЕБИТУМ ИНВЕСТ АДСИЦ</v>
      </c>
      <c r="B396" s="623" t="str">
        <f t="shared" si="28"/>
        <v>201089616</v>
      </c>
      <c r="C396" s="627">
        <f t="shared" si="29"/>
        <v>45747</v>
      </c>
      <c r="D396" s="623" t="s">
        <v>507</v>
      </c>
      <c r="E396" s="623">
        <v>9</v>
      </c>
      <c r="F396" s="629" t="s">
        <v>506</v>
      </c>
      <c r="G396" s="623"/>
      <c r="H396" s="628">
        <f>'4-Отчет за собствения капитал'!K15</f>
        <v>0</v>
      </c>
    </row>
    <row r="397" spans="1:8">
      <c r="A397" s="623" t="str">
        <f t="shared" si="27"/>
        <v>ДЕБИТУМ ИНВЕСТ АДСИЦ</v>
      </c>
      <c r="B397" s="623" t="str">
        <f t="shared" si="28"/>
        <v>201089616</v>
      </c>
      <c r="C397" s="627">
        <f t="shared" si="29"/>
        <v>45747</v>
      </c>
      <c r="D397" s="623" t="s">
        <v>509</v>
      </c>
      <c r="E397" s="623">
        <v>9</v>
      </c>
      <c r="F397" s="629" t="s">
        <v>508</v>
      </c>
      <c r="G397" s="623"/>
      <c r="H397" s="628">
        <f>'4-Отчет за собствения капитал'!K16</f>
        <v>0</v>
      </c>
    </row>
    <row r="398" spans="1:8">
      <c r="A398" s="623" t="str">
        <f t="shared" si="27"/>
        <v>ДЕБИТУМ ИНВЕСТ АДСИЦ</v>
      </c>
      <c r="B398" s="623" t="str">
        <f t="shared" si="28"/>
        <v>201089616</v>
      </c>
      <c r="C398" s="627">
        <f t="shared" si="29"/>
        <v>45747</v>
      </c>
      <c r="D398" s="623" t="s">
        <v>511</v>
      </c>
      <c r="E398" s="623">
        <v>9</v>
      </c>
      <c r="F398" s="629" t="s">
        <v>510</v>
      </c>
      <c r="G398" s="623"/>
      <c r="H398" s="628">
        <f>'4-Отчет за собствения капитал'!K17</f>
        <v>0</v>
      </c>
    </row>
    <row r="399" spans="1:8">
      <c r="A399" s="623" t="str">
        <f t="shared" si="27"/>
        <v>ДЕБИТУМ ИНВЕСТ АДСИЦ</v>
      </c>
      <c r="B399" s="623" t="str">
        <f t="shared" si="28"/>
        <v>201089616</v>
      </c>
      <c r="C399" s="627">
        <f t="shared" si="29"/>
        <v>45747</v>
      </c>
      <c r="D399" s="623" t="s">
        <v>513</v>
      </c>
      <c r="E399" s="623">
        <v>9</v>
      </c>
      <c r="F399" s="629" t="s">
        <v>512</v>
      </c>
      <c r="G399" s="623"/>
      <c r="H399" s="628">
        <f>'4-Отчет за собствения капитал'!K18</f>
        <v>0</v>
      </c>
    </row>
    <row r="400" spans="1:8">
      <c r="A400" s="623" t="str">
        <f t="shared" si="27"/>
        <v>ДЕБИТУМ ИНВЕСТ АДСИЦ</v>
      </c>
      <c r="B400" s="623" t="str">
        <f t="shared" si="28"/>
        <v>201089616</v>
      </c>
      <c r="C400" s="627">
        <f t="shared" si="29"/>
        <v>45747</v>
      </c>
      <c r="D400" s="623" t="s">
        <v>515</v>
      </c>
      <c r="E400" s="623">
        <v>9</v>
      </c>
      <c r="F400" s="629" t="s">
        <v>514</v>
      </c>
      <c r="G400" s="623"/>
      <c r="H400" s="628">
        <f>'4-Отчет за собствения капитал'!K19</f>
        <v>0</v>
      </c>
    </row>
    <row r="401" spans="1:8">
      <c r="A401" s="623" t="str">
        <f t="shared" si="27"/>
        <v>ДЕБИТУМ ИНВЕСТ АДСИЦ</v>
      </c>
      <c r="B401" s="623" t="str">
        <f t="shared" si="28"/>
        <v>201089616</v>
      </c>
      <c r="C401" s="627">
        <f t="shared" si="29"/>
        <v>45747</v>
      </c>
      <c r="D401" s="623" t="s">
        <v>517</v>
      </c>
      <c r="E401" s="623">
        <v>9</v>
      </c>
      <c r="F401" s="629" t="s">
        <v>516</v>
      </c>
      <c r="G401" s="623"/>
      <c r="H401" s="628">
        <f>'4-Отчет за собствения капитал'!K20</f>
        <v>0</v>
      </c>
    </row>
    <row r="402" spans="1:8">
      <c r="A402" s="623" t="str">
        <f t="shared" si="27"/>
        <v>ДЕБИТУМ ИНВЕСТ АДСИЦ</v>
      </c>
      <c r="B402" s="623" t="str">
        <f t="shared" si="28"/>
        <v>201089616</v>
      </c>
      <c r="C402" s="627">
        <f t="shared" si="29"/>
        <v>45747</v>
      </c>
      <c r="D402" s="623" t="s">
        <v>519</v>
      </c>
      <c r="E402" s="623">
        <v>9</v>
      </c>
      <c r="F402" s="629" t="s">
        <v>518</v>
      </c>
      <c r="G402" s="623"/>
      <c r="H402" s="628">
        <f>'4-Отчет за собствения капитал'!K21</f>
        <v>0</v>
      </c>
    </row>
    <row r="403" spans="1:8">
      <c r="A403" s="623" t="str">
        <f t="shared" si="27"/>
        <v>ДЕБИТУМ ИНВЕСТ АДСИЦ</v>
      </c>
      <c r="B403" s="623" t="str">
        <f t="shared" si="28"/>
        <v>201089616</v>
      </c>
      <c r="C403" s="627">
        <f t="shared" si="29"/>
        <v>45747</v>
      </c>
      <c r="D403" s="623" t="s">
        <v>521</v>
      </c>
      <c r="E403" s="623">
        <v>9</v>
      </c>
      <c r="F403" s="629" t="s">
        <v>520</v>
      </c>
      <c r="G403" s="623"/>
      <c r="H403" s="628">
        <f>'4-Отчет за собствения капитал'!K22</f>
        <v>0</v>
      </c>
    </row>
    <row r="404" spans="1:8">
      <c r="A404" s="623" t="str">
        <f t="shared" si="27"/>
        <v>ДЕБИТУМ ИНВЕСТ АДСИЦ</v>
      </c>
      <c r="B404" s="623" t="str">
        <f t="shared" si="28"/>
        <v>201089616</v>
      </c>
      <c r="C404" s="627">
        <f t="shared" si="29"/>
        <v>45747</v>
      </c>
      <c r="D404" s="623" t="s">
        <v>523</v>
      </c>
      <c r="E404" s="623">
        <v>9</v>
      </c>
      <c r="F404" s="629" t="s">
        <v>522</v>
      </c>
      <c r="G404" s="623"/>
      <c r="H404" s="628">
        <f>'4-Отчет за собствения капитал'!K23</f>
        <v>0</v>
      </c>
    </row>
    <row r="405" spans="1:8">
      <c r="A405" s="623" t="str">
        <f t="shared" si="27"/>
        <v>ДЕБИТУМ ИНВЕСТ АДСИЦ</v>
      </c>
      <c r="B405" s="623" t="str">
        <f t="shared" si="28"/>
        <v>201089616</v>
      </c>
      <c r="C405" s="627">
        <f t="shared" si="29"/>
        <v>45747</v>
      </c>
      <c r="D405" s="623" t="s">
        <v>525</v>
      </c>
      <c r="E405" s="623">
        <v>9</v>
      </c>
      <c r="F405" s="629" t="s">
        <v>524</v>
      </c>
      <c r="G405" s="623"/>
      <c r="H405" s="628">
        <f>'4-Отчет за собствения капитал'!K24</f>
        <v>0</v>
      </c>
    </row>
    <row r="406" spans="1:8">
      <c r="A406" s="623" t="str">
        <f t="shared" si="27"/>
        <v>ДЕБИТУМ ИНВЕСТ АДСИЦ</v>
      </c>
      <c r="B406" s="623" t="str">
        <f t="shared" si="28"/>
        <v>201089616</v>
      </c>
      <c r="C406" s="627">
        <f t="shared" si="29"/>
        <v>45747</v>
      </c>
      <c r="D406" s="623" t="s">
        <v>527</v>
      </c>
      <c r="E406" s="623">
        <v>9</v>
      </c>
      <c r="F406" s="629" t="s">
        <v>526</v>
      </c>
      <c r="G406" s="623"/>
      <c r="H406" s="628">
        <f>'4-Отчет за собствения капитал'!K25</f>
        <v>0</v>
      </c>
    </row>
    <row r="407" spans="1:8">
      <c r="A407" s="623" t="str">
        <f t="shared" si="27"/>
        <v>ДЕБИТУМ ИНВЕСТ АДСИЦ</v>
      </c>
      <c r="B407" s="623" t="str">
        <f t="shared" si="28"/>
        <v>201089616</v>
      </c>
      <c r="C407" s="627">
        <f t="shared" si="29"/>
        <v>45747</v>
      </c>
      <c r="D407" s="623" t="s">
        <v>529</v>
      </c>
      <c r="E407" s="623">
        <v>9</v>
      </c>
      <c r="F407" s="629" t="s">
        <v>528</v>
      </c>
      <c r="G407" s="623"/>
      <c r="H407" s="628">
        <f>'4-Отчет за собствения капитал'!K26</f>
        <v>0</v>
      </c>
    </row>
    <row r="408" spans="1:8">
      <c r="A408" s="623" t="str">
        <f t="shared" si="27"/>
        <v>ДЕБИТУМ ИНВЕСТ АДСИЦ</v>
      </c>
      <c r="B408" s="623" t="str">
        <f t="shared" si="28"/>
        <v>201089616</v>
      </c>
      <c r="C408" s="627">
        <f t="shared" si="29"/>
        <v>45747</v>
      </c>
      <c r="D408" s="623" t="s">
        <v>530</v>
      </c>
      <c r="E408" s="623">
        <v>9</v>
      </c>
      <c r="F408" s="629" t="s">
        <v>524</v>
      </c>
      <c r="G408" s="623"/>
      <c r="H408" s="628">
        <f>'4-Отчет за собствения капитал'!K27</f>
        <v>0</v>
      </c>
    </row>
    <row r="409" spans="1:8">
      <c r="A409" s="623" t="str">
        <f t="shared" si="27"/>
        <v>ДЕБИТУМ ИНВЕСТ АДСИЦ</v>
      </c>
      <c r="B409" s="623" t="str">
        <f t="shared" si="28"/>
        <v>201089616</v>
      </c>
      <c r="C409" s="627">
        <f t="shared" si="29"/>
        <v>45747</v>
      </c>
      <c r="D409" s="623" t="s">
        <v>531</v>
      </c>
      <c r="E409" s="623">
        <v>9</v>
      </c>
      <c r="F409" s="629" t="s">
        <v>526</v>
      </c>
      <c r="G409" s="623"/>
      <c r="H409" s="628">
        <f>'4-Отчет за собствения капитал'!K28</f>
        <v>0</v>
      </c>
    </row>
    <row r="410" spans="1:8">
      <c r="A410" s="623" t="str">
        <f t="shared" ref="A410:A459" si="30">pdeName</f>
        <v>ДЕБИТУМ ИНВЕСТ АДСИЦ</v>
      </c>
      <c r="B410" s="623" t="str">
        <f t="shared" ref="B410:B459" si="31">pdeBulstat</f>
        <v>201089616</v>
      </c>
      <c r="C410" s="627">
        <f t="shared" ref="C410:C459" si="32">endDate</f>
        <v>45747</v>
      </c>
      <c r="D410" s="623" t="s">
        <v>533</v>
      </c>
      <c r="E410" s="623">
        <v>9</v>
      </c>
      <c r="F410" s="629" t="s">
        <v>532</v>
      </c>
      <c r="G410" s="623"/>
      <c r="H410" s="628">
        <f>'4-Отчет за собствения капитал'!K29</f>
        <v>0</v>
      </c>
    </row>
    <row r="411" spans="1:8">
      <c r="A411" s="623" t="str">
        <f t="shared" si="30"/>
        <v>ДЕБИТУМ ИНВЕСТ АДСИЦ</v>
      </c>
      <c r="B411" s="623" t="str">
        <f t="shared" si="31"/>
        <v>201089616</v>
      </c>
      <c r="C411" s="627">
        <f t="shared" si="32"/>
        <v>45747</v>
      </c>
      <c r="D411" s="623" t="s">
        <v>535</v>
      </c>
      <c r="E411" s="623">
        <v>9</v>
      </c>
      <c r="F411" s="629" t="s">
        <v>534</v>
      </c>
      <c r="G411" s="623"/>
      <c r="H411" s="628">
        <f>'4-Отчет за собствения капитал'!K30</f>
        <v>0</v>
      </c>
    </row>
    <row r="412" spans="1:8">
      <c r="A412" s="623" t="str">
        <f t="shared" si="30"/>
        <v>ДЕБИТУМ ИНВЕСТ АДСИЦ</v>
      </c>
      <c r="B412" s="623" t="str">
        <f t="shared" si="31"/>
        <v>201089616</v>
      </c>
      <c r="C412" s="627">
        <f t="shared" si="32"/>
        <v>45747</v>
      </c>
      <c r="D412" s="623" t="s">
        <v>537</v>
      </c>
      <c r="E412" s="623">
        <v>9</v>
      </c>
      <c r="F412" s="629" t="s">
        <v>536</v>
      </c>
      <c r="G412" s="623"/>
      <c r="H412" s="628">
        <f>'4-Отчет за собствения капитал'!K31</f>
        <v>0</v>
      </c>
    </row>
    <row r="413" spans="1:8">
      <c r="A413" s="623" t="str">
        <f t="shared" si="30"/>
        <v>ДЕБИТУМ ИНВЕСТ АДСИЦ</v>
      </c>
      <c r="B413" s="623" t="str">
        <f t="shared" si="31"/>
        <v>201089616</v>
      </c>
      <c r="C413" s="627">
        <f t="shared" si="32"/>
        <v>45747</v>
      </c>
      <c r="D413" s="623" t="s">
        <v>539</v>
      </c>
      <c r="E413" s="623">
        <v>9</v>
      </c>
      <c r="F413" s="629" t="s">
        <v>538</v>
      </c>
      <c r="G413" s="623"/>
      <c r="H413" s="628">
        <f>'4-Отчет за собствения капитал'!K32</f>
        <v>0</v>
      </c>
    </row>
    <row r="414" spans="1:8">
      <c r="A414" s="623" t="str">
        <f t="shared" si="30"/>
        <v>ДЕБИТУМ ИНВЕСТ АДСИЦ</v>
      </c>
      <c r="B414" s="623" t="str">
        <f t="shared" si="31"/>
        <v>201089616</v>
      </c>
      <c r="C414" s="627">
        <f t="shared" si="32"/>
        <v>45747</v>
      </c>
      <c r="D414" s="623" t="s">
        <v>541</v>
      </c>
      <c r="E414" s="623">
        <v>9</v>
      </c>
      <c r="F414" s="629" t="s">
        <v>540</v>
      </c>
      <c r="G414" s="623"/>
      <c r="H414" s="628">
        <f>'4-Отчет за собствения капитал'!K33</f>
        <v>0</v>
      </c>
    </row>
    <row r="415" spans="1:8">
      <c r="A415" s="623" t="str">
        <f t="shared" si="30"/>
        <v>ДЕБИТУМ ИНВЕСТ АДСИЦ</v>
      </c>
      <c r="B415" s="623" t="str">
        <f t="shared" si="31"/>
        <v>201089616</v>
      </c>
      <c r="C415" s="627">
        <f t="shared" si="32"/>
        <v>45747</v>
      </c>
      <c r="D415" s="623" t="s">
        <v>543</v>
      </c>
      <c r="E415" s="623">
        <v>9</v>
      </c>
      <c r="F415" s="629" t="s">
        <v>542</v>
      </c>
      <c r="G415" s="623"/>
      <c r="H415" s="628">
        <f>'4-Отчет за собствения капитал'!K34</f>
        <v>0</v>
      </c>
    </row>
    <row r="416" spans="1:8">
      <c r="A416" s="623" t="str">
        <f t="shared" si="30"/>
        <v>ДЕБИТУМ ИНВЕСТ АДСИЦ</v>
      </c>
      <c r="B416" s="623" t="str">
        <f t="shared" si="31"/>
        <v>201089616</v>
      </c>
      <c r="C416" s="627">
        <f t="shared" si="32"/>
        <v>45747</v>
      </c>
      <c r="D416" s="623" t="s">
        <v>503</v>
      </c>
      <c r="E416" s="623">
        <v>10</v>
      </c>
      <c r="F416" s="629" t="s">
        <v>502</v>
      </c>
      <c r="G416" s="623"/>
      <c r="H416" s="628">
        <f>'4-Отчет за собствения капитал'!L13</f>
        <v>677</v>
      </c>
    </row>
    <row r="417" spans="1:8">
      <c r="A417" s="623" t="str">
        <f t="shared" si="30"/>
        <v>ДЕБИТУМ ИНВЕСТ АДСИЦ</v>
      </c>
      <c r="B417" s="623" t="str">
        <f t="shared" si="31"/>
        <v>201089616</v>
      </c>
      <c r="C417" s="627">
        <f t="shared" si="32"/>
        <v>45747</v>
      </c>
      <c r="D417" s="623" t="s">
        <v>505</v>
      </c>
      <c r="E417" s="623">
        <v>10</v>
      </c>
      <c r="F417" s="629" t="s">
        <v>504</v>
      </c>
      <c r="G417" s="623"/>
      <c r="H417" s="628">
        <f>'4-Отчет за собствения капитал'!L14</f>
        <v>-1</v>
      </c>
    </row>
    <row r="418" spans="1:8">
      <c r="A418" s="623" t="str">
        <f t="shared" si="30"/>
        <v>ДЕБИТУМ ИНВЕСТ АДСИЦ</v>
      </c>
      <c r="B418" s="623" t="str">
        <f t="shared" si="31"/>
        <v>201089616</v>
      </c>
      <c r="C418" s="627">
        <f t="shared" si="32"/>
        <v>45747</v>
      </c>
      <c r="D418" s="623" t="s">
        <v>507</v>
      </c>
      <c r="E418" s="623">
        <v>10</v>
      </c>
      <c r="F418" s="629" t="s">
        <v>506</v>
      </c>
      <c r="G418" s="623"/>
      <c r="H418" s="628">
        <f>'4-Отчет за собствения капитал'!L15</f>
        <v>-1</v>
      </c>
    </row>
    <row r="419" spans="1:8">
      <c r="A419" s="623" t="str">
        <f t="shared" si="30"/>
        <v>ДЕБИТУМ ИНВЕСТ АДСИЦ</v>
      </c>
      <c r="B419" s="623" t="str">
        <f t="shared" si="31"/>
        <v>201089616</v>
      </c>
      <c r="C419" s="627">
        <f t="shared" si="32"/>
        <v>45747</v>
      </c>
      <c r="D419" s="623" t="s">
        <v>509</v>
      </c>
      <c r="E419" s="623">
        <v>10</v>
      </c>
      <c r="F419" s="629" t="s">
        <v>508</v>
      </c>
      <c r="G419" s="623"/>
      <c r="H419" s="628">
        <f>'4-Отчет за собствения капитал'!L16</f>
        <v>0</v>
      </c>
    </row>
    <row r="420" spans="1:8">
      <c r="A420" s="623" t="str">
        <f t="shared" si="30"/>
        <v>ДЕБИТУМ ИНВЕСТ АДСИЦ</v>
      </c>
      <c r="B420" s="623" t="str">
        <f t="shared" si="31"/>
        <v>201089616</v>
      </c>
      <c r="C420" s="627">
        <f t="shared" si="32"/>
        <v>45747</v>
      </c>
      <c r="D420" s="623" t="s">
        <v>511</v>
      </c>
      <c r="E420" s="623">
        <v>10</v>
      </c>
      <c r="F420" s="629" t="s">
        <v>510</v>
      </c>
      <c r="G420" s="623"/>
      <c r="H420" s="628">
        <f>'4-Отчет за собствения капитал'!L17</f>
        <v>676</v>
      </c>
    </row>
    <row r="421" spans="1:8">
      <c r="A421" s="623" t="str">
        <f t="shared" si="30"/>
        <v>ДЕБИТУМ ИНВЕСТ АДСИЦ</v>
      </c>
      <c r="B421" s="623" t="str">
        <f t="shared" si="31"/>
        <v>201089616</v>
      </c>
      <c r="C421" s="627">
        <f t="shared" si="32"/>
        <v>45747</v>
      </c>
      <c r="D421" s="623" t="s">
        <v>513</v>
      </c>
      <c r="E421" s="623">
        <v>10</v>
      </c>
      <c r="F421" s="629" t="s">
        <v>512</v>
      </c>
      <c r="G421" s="623"/>
      <c r="H421" s="628">
        <f>'4-Отчет за собствения капитал'!L18</f>
        <v>80</v>
      </c>
    </row>
    <row r="422" spans="1:8">
      <c r="A422" s="623" t="str">
        <f t="shared" si="30"/>
        <v>ДЕБИТУМ ИНВЕСТ АДСИЦ</v>
      </c>
      <c r="B422" s="623" t="str">
        <f t="shared" si="31"/>
        <v>201089616</v>
      </c>
      <c r="C422" s="627">
        <f t="shared" si="32"/>
        <v>45747</v>
      </c>
      <c r="D422" s="623" t="s">
        <v>515</v>
      </c>
      <c r="E422" s="623">
        <v>10</v>
      </c>
      <c r="F422" s="629" t="s">
        <v>514</v>
      </c>
      <c r="G422" s="623"/>
      <c r="H422" s="628">
        <f>'4-Отчет за собствения капитал'!L19</f>
        <v>0</v>
      </c>
    </row>
    <row r="423" spans="1:8">
      <c r="A423" s="623" t="str">
        <f t="shared" si="30"/>
        <v>ДЕБИТУМ ИНВЕСТ АДСИЦ</v>
      </c>
      <c r="B423" s="623" t="str">
        <f t="shared" si="31"/>
        <v>201089616</v>
      </c>
      <c r="C423" s="627">
        <f t="shared" si="32"/>
        <v>45747</v>
      </c>
      <c r="D423" s="623" t="s">
        <v>517</v>
      </c>
      <c r="E423" s="623">
        <v>10</v>
      </c>
      <c r="F423" s="629" t="s">
        <v>516</v>
      </c>
      <c r="G423" s="623"/>
      <c r="H423" s="628">
        <f>'4-Отчет за собствения капитал'!L20</f>
        <v>0</v>
      </c>
    </row>
    <row r="424" spans="1:8">
      <c r="A424" s="623" t="str">
        <f t="shared" si="30"/>
        <v>ДЕБИТУМ ИНВЕСТ АДСИЦ</v>
      </c>
      <c r="B424" s="623" t="str">
        <f t="shared" si="31"/>
        <v>201089616</v>
      </c>
      <c r="C424" s="627">
        <f t="shared" si="32"/>
        <v>45747</v>
      </c>
      <c r="D424" s="623" t="s">
        <v>519</v>
      </c>
      <c r="E424" s="623">
        <v>10</v>
      </c>
      <c r="F424" s="629" t="s">
        <v>518</v>
      </c>
      <c r="G424" s="623"/>
      <c r="H424" s="628">
        <f>'4-Отчет за собствения капитал'!L21</f>
        <v>0</v>
      </c>
    </row>
    <row r="425" spans="1:8">
      <c r="A425" s="623" t="str">
        <f t="shared" si="30"/>
        <v>ДЕБИТУМ ИНВЕСТ АДСИЦ</v>
      </c>
      <c r="B425" s="623" t="str">
        <f t="shared" si="31"/>
        <v>201089616</v>
      </c>
      <c r="C425" s="627">
        <f t="shared" si="32"/>
        <v>45747</v>
      </c>
      <c r="D425" s="623" t="s">
        <v>521</v>
      </c>
      <c r="E425" s="623">
        <v>10</v>
      </c>
      <c r="F425" s="629" t="s">
        <v>520</v>
      </c>
      <c r="G425" s="623"/>
      <c r="H425" s="628">
        <f>'4-Отчет за собствения капитал'!L22</f>
        <v>0</v>
      </c>
    </row>
    <row r="426" spans="1:8">
      <c r="A426" s="623" t="str">
        <f t="shared" si="30"/>
        <v>ДЕБИТУМ ИНВЕСТ АДСИЦ</v>
      </c>
      <c r="B426" s="623" t="str">
        <f t="shared" si="31"/>
        <v>201089616</v>
      </c>
      <c r="C426" s="627">
        <f t="shared" si="32"/>
        <v>45747</v>
      </c>
      <c r="D426" s="623" t="s">
        <v>523</v>
      </c>
      <c r="E426" s="623">
        <v>10</v>
      </c>
      <c r="F426" s="629" t="s">
        <v>522</v>
      </c>
      <c r="G426" s="623"/>
      <c r="H426" s="628">
        <f>'4-Отчет за собствения капитал'!L23</f>
        <v>0</v>
      </c>
    </row>
    <row r="427" spans="1:8">
      <c r="A427" s="623" t="str">
        <f t="shared" si="30"/>
        <v>ДЕБИТУМ ИНВЕСТ АДСИЦ</v>
      </c>
      <c r="B427" s="623" t="str">
        <f t="shared" si="31"/>
        <v>201089616</v>
      </c>
      <c r="C427" s="627">
        <f t="shared" si="32"/>
        <v>45747</v>
      </c>
      <c r="D427" s="623" t="s">
        <v>525</v>
      </c>
      <c r="E427" s="623">
        <v>10</v>
      </c>
      <c r="F427" s="629" t="s">
        <v>524</v>
      </c>
      <c r="G427" s="623"/>
      <c r="H427" s="628">
        <f>'4-Отчет за собствения капитал'!L24</f>
        <v>0</v>
      </c>
    </row>
    <row r="428" spans="1:8">
      <c r="A428" s="623" t="str">
        <f t="shared" si="30"/>
        <v>ДЕБИТУМ ИНВЕСТ АДСИЦ</v>
      </c>
      <c r="B428" s="623" t="str">
        <f t="shared" si="31"/>
        <v>201089616</v>
      </c>
      <c r="C428" s="627">
        <f t="shared" si="32"/>
        <v>45747</v>
      </c>
      <c r="D428" s="623" t="s">
        <v>527</v>
      </c>
      <c r="E428" s="623">
        <v>10</v>
      </c>
      <c r="F428" s="629" t="s">
        <v>526</v>
      </c>
      <c r="G428" s="623"/>
      <c r="H428" s="628">
        <f>'4-Отчет за собствения капитал'!L25</f>
        <v>0</v>
      </c>
    </row>
    <row r="429" spans="1:8">
      <c r="A429" s="623" t="str">
        <f t="shared" si="30"/>
        <v>ДЕБИТУМ ИНВЕСТ АДСИЦ</v>
      </c>
      <c r="B429" s="623" t="str">
        <f t="shared" si="31"/>
        <v>201089616</v>
      </c>
      <c r="C429" s="627">
        <f t="shared" si="32"/>
        <v>45747</v>
      </c>
      <c r="D429" s="623" t="s">
        <v>529</v>
      </c>
      <c r="E429" s="623">
        <v>10</v>
      </c>
      <c r="F429" s="629" t="s">
        <v>528</v>
      </c>
      <c r="G429" s="623"/>
      <c r="H429" s="628">
        <f>'4-Отчет за собствения капитал'!L26</f>
        <v>0</v>
      </c>
    </row>
    <row r="430" spans="1:8">
      <c r="A430" s="623" t="str">
        <f t="shared" si="30"/>
        <v>ДЕБИТУМ ИНВЕСТ АДСИЦ</v>
      </c>
      <c r="B430" s="623" t="str">
        <f t="shared" si="31"/>
        <v>201089616</v>
      </c>
      <c r="C430" s="627">
        <f t="shared" si="32"/>
        <v>45747</v>
      </c>
      <c r="D430" s="623" t="s">
        <v>530</v>
      </c>
      <c r="E430" s="623">
        <v>10</v>
      </c>
      <c r="F430" s="629" t="s">
        <v>524</v>
      </c>
      <c r="G430" s="623"/>
      <c r="H430" s="628">
        <f>'4-Отчет за собствения капитал'!L27</f>
        <v>0</v>
      </c>
    </row>
    <row r="431" spans="1:8">
      <c r="A431" s="623" t="str">
        <f t="shared" si="30"/>
        <v>ДЕБИТУМ ИНВЕСТ АДСИЦ</v>
      </c>
      <c r="B431" s="623" t="str">
        <f t="shared" si="31"/>
        <v>201089616</v>
      </c>
      <c r="C431" s="627">
        <f t="shared" si="32"/>
        <v>45747</v>
      </c>
      <c r="D431" s="623" t="s">
        <v>531</v>
      </c>
      <c r="E431" s="623">
        <v>10</v>
      </c>
      <c r="F431" s="629" t="s">
        <v>526</v>
      </c>
      <c r="G431" s="623"/>
      <c r="H431" s="628">
        <f>'4-Отчет за собствения капитал'!L28</f>
        <v>0</v>
      </c>
    </row>
    <row r="432" spans="1:8">
      <c r="A432" s="623" t="str">
        <f t="shared" si="30"/>
        <v>ДЕБИТУМ ИНВЕСТ АДСИЦ</v>
      </c>
      <c r="B432" s="623" t="str">
        <f t="shared" si="31"/>
        <v>201089616</v>
      </c>
      <c r="C432" s="627">
        <f t="shared" si="32"/>
        <v>45747</v>
      </c>
      <c r="D432" s="623" t="s">
        <v>533</v>
      </c>
      <c r="E432" s="623">
        <v>10</v>
      </c>
      <c r="F432" s="629" t="s">
        <v>532</v>
      </c>
      <c r="G432" s="623"/>
      <c r="H432" s="628">
        <f>'4-Отчет за собствения капитал'!L29</f>
        <v>0</v>
      </c>
    </row>
    <row r="433" spans="1:8">
      <c r="A433" s="623" t="str">
        <f t="shared" si="30"/>
        <v>ДЕБИТУМ ИНВЕСТ АДСИЦ</v>
      </c>
      <c r="B433" s="623" t="str">
        <f t="shared" si="31"/>
        <v>201089616</v>
      </c>
      <c r="C433" s="627">
        <f t="shared" si="32"/>
        <v>45747</v>
      </c>
      <c r="D433" s="623" t="s">
        <v>535</v>
      </c>
      <c r="E433" s="623">
        <v>10</v>
      </c>
      <c r="F433" s="629" t="s">
        <v>534</v>
      </c>
      <c r="G433" s="623"/>
      <c r="H433" s="628">
        <f>'4-Отчет за собствения капитал'!L30</f>
        <v>0</v>
      </c>
    </row>
    <row r="434" spans="1:8">
      <c r="A434" s="623" t="str">
        <f t="shared" si="30"/>
        <v>ДЕБИТУМ ИНВЕСТ АДСИЦ</v>
      </c>
      <c r="B434" s="623" t="str">
        <f t="shared" si="31"/>
        <v>201089616</v>
      </c>
      <c r="C434" s="627">
        <f t="shared" si="32"/>
        <v>45747</v>
      </c>
      <c r="D434" s="623" t="s">
        <v>537</v>
      </c>
      <c r="E434" s="623">
        <v>10</v>
      </c>
      <c r="F434" s="629" t="s">
        <v>536</v>
      </c>
      <c r="G434" s="623"/>
      <c r="H434" s="628">
        <f>'4-Отчет за собствения капитал'!L31</f>
        <v>756</v>
      </c>
    </row>
    <row r="435" spans="1:8">
      <c r="A435" s="623" t="str">
        <f t="shared" si="30"/>
        <v>ДЕБИТУМ ИНВЕСТ АДСИЦ</v>
      </c>
      <c r="B435" s="623" t="str">
        <f t="shared" si="31"/>
        <v>201089616</v>
      </c>
      <c r="C435" s="627">
        <f t="shared" si="32"/>
        <v>45747</v>
      </c>
      <c r="D435" s="623" t="s">
        <v>539</v>
      </c>
      <c r="E435" s="623">
        <v>10</v>
      </c>
      <c r="F435" s="629" t="s">
        <v>538</v>
      </c>
      <c r="G435" s="623"/>
      <c r="H435" s="628">
        <f>'4-Отчет за собствения капитал'!L32</f>
        <v>0</v>
      </c>
    </row>
    <row r="436" spans="1:8">
      <c r="A436" s="623" t="str">
        <f t="shared" si="30"/>
        <v>ДЕБИТУМ ИНВЕСТ АДСИЦ</v>
      </c>
      <c r="B436" s="623" t="str">
        <f t="shared" si="31"/>
        <v>201089616</v>
      </c>
      <c r="C436" s="627">
        <f t="shared" si="32"/>
        <v>45747</v>
      </c>
      <c r="D436" s="623" t="s">
        <v>541</v>
      </c>
      <c r="E436" s="623">
        <v>10</v>
      </c>
      <c r="F436" s="629" t="s">
        <v>540</v>
      </c>
      <c r="G436" s="623"/>
      <c r="H436" s="628">
        <f>'4-Отчет за собствения капитал'!L33</f>
        <v>0</v>
      </c>
    </row>
    <row r="437" spans="1:8">
      <c r="A437" s="623" t="str">
        <f t="shared" si="30"/>
        <v>ДЕБИТУМ ИНВЕСТ АДСИЦ</v>
      </c>
      <c r="B437" s="623" t="str">
        <f t="shared" si="31"/>
        <v>201089616</v>
      </c>
      <c r="C437" s="627">
        <f t="shared" si="32"/>
        <v>45747</v>
      </c>
      <c r="D437" s="623" t="s">
        <v>543</v>
      </c>
      <c r="E437" s="623">
        <v>10</v>
      </c>
      <c r="F437" s="629" t="s">
        <v>542</v>
      </c>
      <c r="G437" s="623"/>
      <c r="H437" s="628">
        <f>'4-Отчет за собствения капитал'!L34</f>
        <v>756</v>
      </c>
    </row>
    <row r="438" spans="1:8">
      <c r="A438" s="623" t="str">
        <f t="shared" si="30"/>
        <v>ДЕБИТУМ ИНВЕСТ АДСИЦ</v>
      </c>
      <c r="B438" s="623" t="str">
        <f t="shared" si="31"/>
        <v>201089616</v>
      </c>
      <c r="C438" s="627">
        <f t="shared" si="32"/>
        <v>45747</v>
      </c>
      <c r="D438" s="623" t="s">
        <v>503</v>
      </c>
      <c r="E438" s="623">
        <v>11</v>
      </c>
      <c r="F438" s="629" t="s">
        <v>502</v>
      </c>
      <c r="G438" s="623"/>
      <c r="H438" s="628">
        <f>'4-Отчет за собствения капитал'!M13</f>
        <v>0</v>
      </c>
    </row>
    <row r="439" spans="1:8">
      <c r="A439" s="623" t="str">
        <f t="shared" si="30"/>
        <v>ДЕБИТУМ ИНВЕСТ АДСИЦ</v>
      </c>
      <c r="B439" s="623" t="str">
        <f t="shared" si="31"/>
        <v>201089616</v>
      </c>
      <c r="C439" s="627">
        <f t="shared" si="32"/>
        <v>45747</v>
      </c>
      <c r="D439" s="623" t="s">
        <v>505</v>
      </c>
      <c r="E439" s="623">
        <v>11</v>
      </c>
      <c r="F439" s="629" t="s">
        <v>504</v>
      </c>
      <c r="G439" s="623"/>
      <c r="H439" s="628">
        <f>'4-Отчет за собствения капитал'!M14</f>
        <v>0</v>
      </c>
    </row>
    <row r="440" spans="1:8">
      <c r="A440" s="623" t="str">
        <f t="shared" si="30"/>
        <v>ДЕБИТУМ ИНВЕСТ АДСИЦ</v>
      </c>
      <c r="B440" s="623" t="str">
        <f t="shared" si="31"/>
        <v>201089616</v>
      </c>
      <c r="C440" s="627">
        <f t="shared" si="32"/>
        <v>45747</v>
      </c>
      <c r="D440" s="623" t="s">
        <v>507</v>
      </c>
      <c r="E440" s="623">
        <v>11</v>
      </c>
      <c r="F440" s="629" t="s">
        <v>506</v>
      </c>
      <c r="G440" s="623"/>
      <c r="H440" s="628">
        <f>'4-Отчет за собствения капитал'!M15</f>
        <v>0</v>
      </c>
    </row>
    <row r="441" spans="1:8">
      <c r="A441" s="623" t="str">
        <f t="shared" si="30"/>
        <v>ДЕБИТУМ ИНВЕСТ АДСИЦ</v>
      </c>
      <c r="B441" s="623" t="str">
        <f t="shared" si="31"/>
        <v>201089616</v>
      </c>
      <c r="C441" s="627">
        <f t="shared" si="32"/>
        <v>45747</v>
      </c>
      <c r="D441" s="623" t="s">
        <v>509</v>
      </c>
      <c r="E441" s="623">
        <v>11</v>
      </c>
      <c r="F441" s="629" t="s">
        <v>508</v>
      </c>
      <c r="G441" s="623"/>
      <c r="H441" s="628">
        <f>'4-Отчет за собствения капитал'!M16</f>
        <v>0</v>
      </c>
    </row>
    <row r="442" spans="1:8">
      <c r="A442" s="623" t="str">
        <f t="shared" si="30"/>
        <v>ДЕБИТУМ ИНВЕСТ АДСИЦ</v>
      </c>
      <c r="B442" s="623" t="str">
        <f t="shared" si="31"/>
        <v>201089616</v>
      </c>
      <c r="C442" s="627">
        <f t="shared" si="32"/>
        <v>45747</v>
      </c>
      <c r="D442" s="623" t="s">
        <v>511</v>
      </c>
      <c r="E442" s="623">
        <v>11</v>
      </c>
      <c r="F442" s="629" t="s">
        <v>510</v>
      </c>
      <c r="G442" s="623"/>
      <c r="H442" s="628">
        <f>'4-Отчет за собствения капитал'!M17</f>
        <v>0</v>
      </c>
    </row>
    <row r="443" spans="1:8">
      <c r="A443" s="623" t="str">
        <f t="shared" si="30"/>
        <v>ДЕБИТУМ ИНВЕСТ АДСИЦ</v>
      </c>
      <c r="B443" s="623" t="str">
        <f t="shared" si="31"/>
        <v>201089616</v>
      </c>
      <c r="C443" s="627">
        <f t="shared" si="32"/>
        <v>45747</v>
      </c>
      <c r="D443" s="623" t="s">
        <v>513</v>
      </c>
      <c r="E443" s="623">
        <v>11</v>
      </c>
      <c r="F443" s="629" t="s">
        <v>512</v>
      </c>
      <c r="G443" s="623"/>
      <c r="H443" s="628">
        <f>'4-Отчет за собствения капитал'!M18</f>
        <v>0</v>
      </c>
    </row>
    <row r="444" spans="1:8">
      <c r="A444" s="623" t="str">
        <f t="shared" si="30"/>
        <v>ДЕБИТУМ ИНВЕСТ АДСИЦ</v>
      </c>
      <c r="B444" s="623" t="str">
        <f t="shared" si="31"/>
        <v>201089616</v>
      </c>
      <c r="C444" s="627">
        <f t="shared" si="32"/>
        <v>45747</v>
      </c>
      <c r="D444" s="623" t="s">
        <v>515</v>
      </c>
      <c r="E444" s="623">
        <v>11</v>
      </c>
      <c r="F444" s="629" t="s">
        <v>514</v>
      </c>
      <c r="G444" s="623"/>
      <c r="H444" s="628">
        <f>'4-Отчет за собствения капитал'!M19</f>
        <v>0</v>
      </c>
    </row>
    <row r="445" spans="1:8">
      <c r="A445" s="623" t="str">
        <f t="shared" si="30"/>
        <v>ДЕБИТУМ ИНВЕСТ АДСИЦ</v>
      </c>
      <c r="B445" s="623" t="str">
        <f t="shared" si="31"/>
        <v>201089616</v>
      </c>
      <c r="C445" s="627">
        <f t="shared" si="32"/>
        <v>45747</v>
      </c>
      <c r="D445" s="623" t="s">
        <v>517</v>
      </c>
      <c r="E445" s="623">
        <v>11</v>
      </c>
      <c r="F445" s="629" t="s">
        <v>516</v>
      </c>
      <c r="G445" s="623"/>
      <c r="H445" s="628">
        <f>'4-Отчет за собствения капитал'!M20</f>
        <v>0</v>
      </c>
    </row>
    <row r="446" spans="1:8">
      <c r="A446" s="623" t="str">
        <f t="shared" si="30"/>
        <v>ДЕБИТУМ ИНВЕСТ АДСИЦ</v>
      </c>
      <c r="B446" s="623" t="str">
        <f t="shared" si="31"/>
        <v>201089616</v>
      </c>
      <c r="C446" s="627">
        <f t="shared" si="32"/>
        <v>45747</v>
      </c>
      <c r="D446" s="623" t="s">
        <v>519</v>
      </c>
      <c r="E446" s="623">
        <v>11</v>
      </c>
      <c r="F446" s="629" t="s">
        <v>518</v>
      </c>
      <c r="G446" s="623"/>
      <c r="H446" s="628">
        <f>'4-Отчет за собствения капитал'!M21</f>
        <v>0</v>
      </c>
    </row>
    <row r="447" spans="1:8">
      <c r="A447" s="623" t="str">
        <f t="shared" si="30"/>
        <v>ДЕБИТУМ ИНВЕСТ АДСИЦ</v>
      </c>
      <c r="B447" s="623" t="str">
        <f t="shared" si="31"/>
        <v>201089616</v>
      </c>
      <c r="C447" s="627">
        <f t="shared" si="32"/>
        <v>45747</v>
      </c>
      <c r="D447" s="623" t="s">
        <v>521</v>
      </c>
      <c r="E447" s="623">
        <v>11</v>
      </c>
      <c r="F447" s="629" t="s">
        <v>520</v>
      </c>
      <c r="G447" s="623"/>
      <c r="H447" s="628">
        <f>'4-Отчет за собствения капитал'!M22</f>
        <v>0</v>
      </c>
    </row>
    <row r="448" spans="1:8">
      <c r="A448" s="623" t="str">
        <f t="shared" si="30"/>
        <v>ДЕБИТУМ ИНВЕСТ АДСИЦ</v>
      </c>
      <c r="B448" s="623" t="str">
        <f t="shared" si="31"/>
        <v>201089616</v>
      </c>
      <c r="C448" s="627">
        <f t="shared" si="32"/>
        <v>45747</v>
      </c>
      <c r="D448" s="623" t="s">
        <v>523</v>
      </c>
      <c r="E448" s="623">
        <v>11</v>
      </c>
      <c r="F448" s="629" t="s">
        <v>522</v>
      </c>
      <c r="G448" s="623"/>
      <c r="H448" s="628">
        <f>'4-Отчет за собствения капитал'!M23</f>
        <v>0</v>
      </c>
    </row>
    <row r="449" spans="1:8">
      <c r="A449" s="623" t="str">
        <f t="shared" si="30"/>
        <v>ДЕБИТУМ ИНВЕСТ АДСИЦ</v>
      </c>
      <c r="B449" s="623" t="str">
        <f t="shared" si="31"/>
        <v>201089616</v>
      </c>
      <c r="C449" s="627">
        <f t="shared" si="32"/>
        <v>45747</v>
      </c>
      <c r="D449" s="623" t="s">
        <v>525</v>
      </c>
      <c r="E449" s="623">
        <v>11</v>
      </c>
      <c r="F449" s="629" t="s">
        <v>524</v>
      </c>
      <c r="G449" s="623"/>
      <c r="H449" s="628">
        <f>'4-Отчет за собствения капитал'!M24</f>
        <v>0</v>
      </c>
    </row>
    <row r="450" spans="1:8">
      <c r="A450" s="623" t="str">
        <f t="shared" si="30"/>
        <v>ДЕБИТУМ ИНВЕСТ АДСИЦ</v>
      </c>
      <c r="B450" s="623" t="str">
        <f t="shared" si="31"/>
        <v>201089616</v>
      </c>
      <c r="C450" s="627">
        <f t="shared" si="32"/>
        <v>45747</v>
      </c>
      <c r="D450" s="623" t="s">
        <v>527</v>
      </c>
      <c r="E450" s="623">
        <v>11</v>
      </c>
      <c r="F450" s="629" t="s">
        <v>526</v>
      </c>
      <c r="G450" s="623"/>
      <c r="H450" s="628">
        <f>'4-Отчет за собствения капитал'!M25</f>
        <v>0</v>
      </c>
    </row>
    <row r="451" spans="1:8">
      <c r="A451" s="623" t="str">
        <f t="shared" si="30"/>
        <v>ДЕБИТУМ ИНВЕСТ АДСИЦ</v>
      </c>
      <c r="B451" s="623" t="str">
        <f t="shared" si="31"/>
        <v>201089616</v>
      </c>
      <c r="C451" s="627">
        <f t="shared" si="32"/>
        <v>45747</v>
      </c>
      <c r="D451" s="623" t="s">
        <v>529</v>
      </c>
      <c r="E451" s="623">
        <v>11</v>
      </c>
      <c r="F451" s="629" t="s">
        <v>528</v>
      </c>
      <c r="G451" s="623"/>
      <c r="H451" s="628">
        <f>'4-Отчет за собствения капитал'!M26</f>
        <v>0</v>
      </c>
    </row>
    <row r="452" spans="1:8">
      <c r="A452" s="623" t="str">
        <f t="shared" si="30"/>
        <v>ДЕБИТУМ ИНВЕСТ АДСИЦ</v>
      </c>
      <c r="B452" s="623" t="str">
        <f t="shared" si="31"/>
        <v>201089616</v>
      </c>
      <c r="C452" s="627">
        <f t="shared" si="32"/>
        <v>45747</v>
      </c>
      <c r="D452" s="623" t="s">
        <v>530</v>
      </c>
      <c r="E452" s="623">
        <v>11</v>
      </c>
      <c r="F452" s="629" t="s">
        <v>524</v>
      </c>
      <c r="G452" s="623"/>
      <c r="H452" s="628">
        <f>'4-Отчет за собствения капитал'!M27</f>
        <v>0</v>
      </c>
    </row>
    <row r="453" spans="1:8">
      <c r="A453" s="623" t="str">
        <f t="shared" si="30"/>
        <v>ДЕБИТУМ ИНВЕСТ АДСИЦ</v>
      </c>
      <c r="B453" s="623" t="str">
        <f t="shared" si="31"/>
        <v>201089616</v>
      </c>
      <c r="C453" s="627">
        <f t="shared" si="32"/>
        <v>45747</v>
      </c>
      <c r="D453" s="623" t="s">
        <v>531</v>
      </c>
      <c r="E453" s="623">
        <v>11</v>
      </c>
      <c r="F453" s="629" t="s">
        <v>526</v>
      </c>
      <c r="G453" s="623"/>
      <c r="H453" s="628">
        <f>'4-Отчет за собствения капитал'!M28</f>
        <v>0</v>
      </c>
    </row>
    <row r="454" spans="1:8">
      <c r="A454" s="623" t="str">
        <f t="shared" si="30"/>
        <v>ДЕБИТУМ ИНВЕСТ АДСИЦ</v>
      </c>
      <c r="B454" s="623" t="str">
        <f t="shared" si="31"/>
        <v>201089616</v>
      </c>
      <c r="C454" s="627">
        <f t="shared" si="32"/>
        <v>45747</v>
      </c>
      <c r="D454" s="623" t="s">
        <v>533</v>
      </c>
      <c r="E454" s="623">
        <v>11</v>
      </c>
      <c r="F454" s="629" t="s">
        <v>532</v>
      </c>
      <c r="G454" s="623"/>
      <c r="H454" s="628">
        <f>'4-Отчет за собствения капитал'!M29</f>
        <v>0</v>
      </c>
    </row>
    <row r="455" spans="1:8">
      <c r="A455" s="623" t="str">
        <f t="shared" si="30"/>
        <v>ДЕБИТУМ ИНВЕСТ АДСИЦ</v>
      </c>
      <c r="B455" s="623" t="str">
        <f t="shared" si="31"/>
        <v>201089616</v>
      </c>
      <c r="C455" s="627">
        <f t="shared" si="32"/>
        <v>45747</v>
      </c>
      <c r="D455" s="623" t="s">
        <v>535</v>
      </c>
      <c r="E455" s="623">
        <v>11</v>
      </c>
      <c r="F455" s="629" t="s">
        <v>534</v>
      </c>
      <c r="G455" s="623"/>
      <c r="H455" s="628">
        <f>'4-Отчет за собствения капитал'!M30</f>
        <v>0</v>
      </c>
    </row>
    <row r="456" spans="1:8">
      <c r="A456" s="623" t="str">
        <f t="shared" si="30"/>
        <v>ДЕБИТУМ ИНВЕСТ АДСИЦ</v>
      </c>
      <c r="B456" s="623" t="str">
        <f t="shared" si="31"/>
        <v>201089616</v>
      </c>
      <c r="C456" s="627">
        <f t="shared" si="32"/>
        <v>45747</v>
      </c>
      <c r="D456" s="623" t="s">
        <v>537</v>
      </c>
      <c r="E456" s="623">
        <v>11</v>
      </c>
      <c r="F456" s="629" t="s">
        <v>536</v>
      </c>
      <c r="G456" s="623"/>
      <c r="H456" s="628">
        <f>'4-Отчет за собствения капитал'!M31</f>
        <v>0</v>
      </c>
    </row>
    <row r="457" spans="1:8">
      <c r="A457" s="623" t="str">
        <f t="shared" si="30"/>
        <v>ДЕБИТУМ ИНВЕСТ АДСИЦ</v>
      </c>
      <c r="B457" s="623" t="str">
        <f t="shared" si="31"/>
        <v>201089616</v>
      </c>
      <c r="C457" s="627">
        <f t="shared" si="32"/>
        <v>45747</v>
      </c>
      <c r="D457" s="623" t="s">
        <v>539</v>
      </c>
      <c r="E457" s="623">
        <v>11</v>
      </c>
      <c r="F457" s="629" t="s">
        <v>538</v>
      </c>
      <c r="G457" s="623"/>
      <c r="H457" s="628">
        <f>'4-Отчет за собствения капитал'!M32</f>
        <v>0</v>
      </c>
    </row>
    <row r="458" spans="1:8">
      <c r="A458" s="623" t="str">
        <f t="shared" si="30"/>
        <v>ДЕБИТУМ ИНВЕСТ АДСИЦ</v>
      </c>
      <c r="B458" s="623" t="str">
        <f t="shared" si="31"/>
        <v>201089616</v>
      </c>
      <c r="C458" s="627">
        <f t="shared" si="32"/>
        <v>45747</v>
      </c>
      <c r="D458" s="623" t="s">
        <v>541</v>
      </c>
      <c r="E458" s="623">
        <v>11</v>
      </c>
      <c r="F458" s="629" t="s">
        <v>540</v>
      </c>
      <c r="G458" s="623"/>
      <c r="H458" s="628">
        <f>'4-Отчет за собствения капитал'!M33</f>
        <v>0</v>
      </c>
    </row>
    <row r="459" spans="1:8">
      <c r="A459" s="623" t="str">
        <f t="shared" si="30"/>
        <v>ДЕБИТУМ ИНВЕСТ АДСИЦ</v>
      </c>
      <c r="B459" s="623" t="str">
        <f t="shared" si="31"/>
        <v>201089616</v>
      </c>
      <c r="C459" s="627">
        <f t="shared" si="32"/>
        <v>45747</v>
      </c>
      <c r="D459" s="623" t="s">
        <v>543</v>
      </c>
      <c r="E459" s="623">
        <v>11</v>
      </c>
      <c r="F459" s="629" t="s">
        <v>542</v>
      </c>
      <c r="G459" s="623"/>
      <c r="H459" s="628">
        <f>'4-Отчет за собствения капитал'!M34</f>
        <v>0</v>
      </c>
    </row>
    <row r="460" spans="1:8" s="441" customFormat="1">
      <c r="A460" s="624"/>
      <c r="B460" s="624"/>
      <c r="C460" s="625"/>
      <c r="D460" s="624"/>
      <c r="E460" s="624"/>
      <c r="F460" s="626" t="s">
        <v>963</v>
      </c>
      <c r="G460" s="624"/>
      <c r="H460" s="624"/>
    </row>
    <row r="461" spans="1:8">
      <c r="A461" s="623" t="str">
        <f t="shared" ref="A461:A524" si="33">pdeName</f>
        <v>ДЕБИТУМ ИНВЕСТ АДСИЦ</v>
      </c>
      <c r="B461" s="623" t="str">
        <f t="shared" ref="B461:B524" si="34">pdeBulstat</f>
        <v>201089616</v>
      </c>
      <c r="C461" s="627">
        <f t="shared" ref="C461:C524" si="35">endDate</f>
        <v>45747</v>
      </c>
      <c r="D461" s="623" t="s">
        <v>594</v>
      </c>
      <c r="E461" s="623">
        <v>1</v>
      </c>
      <c r="F461" s="623" t="s">
        <v>593</v>
      </c>
      <c r="G461" s="623"/>
      <c r="H461" s="623">
        <f>'Справка 6'!D11</f>
        <v>0</v>
      </c>
    </row>
    <row r="462" spans="1:8">
      <c r="A462" s="623" t="str">
        <f t="shared" si="33"/>
        <v>ДЕБИТУМ ИНВЕСТ АДСИЦ</v>
      </c>
      <c r="B462" s="623" t="str">
        <f t="shared" si="34"/>
        <v>201089616</v>
      </c>
      <c r="C462" s="627">
        <f t="shared" si="35"/>
        <v>45747</v>
      </c>
      <c r="D462" s="623" t="s">
        <v>597</v>
      </c>
      <c r="E462" s="623">
        <v>1</v>
      </c>
      <c r="F462" s="623" t="s">
        <v>596</v>
      </c>
      <c r="G462" s="623"/>
      <c r="H462" s="623">
        <f>'Справка 6'!D12</f>
        <v>0</v>
      </c>
    </row>
    <row r="463" spans="1:8">
      <c r="A463" s="623" t="str">
        <f t="shared" si="33"/>
        <v>ДЕБИТУМ ИНВЕСТ АДСИЦ</v>
      </c>
      <c r="B463" s="623" t="str">
        <f t="shared" si="34"/>
        <v>201089616</v>
      </c>
      <c r="C463" s="627">
        <f t="shared" si="35"/>
        <v>45747</v>
      </c>
      <c r="D463" s="623" t="s">
        <v>600</v>
      </c>
      <c r="E463" s="623">
        <v>1</v>
      </c>
      <c r="F463" s="623" t="s">
        <v>599</v>
      </c>
      <c r="G463" s="623"/>
      <c r="H463" s="623">
        <f>'Справка 6'!D13</f>
        <v>0</v>
      </c>
    </row>
    <row r="464" spans="1:8">
      <c r="A464" s="623" t="str">
        <f t="shared" si="33"/>
        <v>ДЕБИТУМ ИНВЕСТ АДСИЦ</v>
      </c>
      <c r="B464" s="623" t="str">
        <f t="shared" si="34"/>
        <v>201089616</v>
      </c>
      <c r="C464" s="627">
        <f t="shared" si="35"/>
        <v>45747</v>
      </c>
      <c r="D464" s="623" t="s">
        <v>603</v>
      </c>
      <c r="E464" s="623">
        <v>1</v>
      </c>
      <c r="F464" s="623" t="s">
        <v>602</v>
      </c>
      <c r="G464" s="623"/>
      <c r="H464" s="623">
        <f>'Справка 6'!D14</f>
        <v>0</v>
      </c>
    </row>
    <row r="465" spans="1:8">
      <c r="A465" s="623" t="str">
        <f t="shared" si="33"/>
        <v>ДЕБИТУМ ИНВЕСТ АДСИЦ</v>
      </c>
      <c r="B465" s="623" t="str">
        <f t="shared" si="34"/>
        <v>201089616</v>
      </c>
      <c r="C465" s="627">
        <f t="shared" si="35"/>
        <v>45747</v>
      </c>
      <c r="D465" s="623" t="s">
        <v>606</v>
      </c>
      <c r="E465" s="623">
        <v>1</v>
      </c>
      <c r="F465" s="623" t="s">
        <v>605</v>
      </c>
      <c r="G465" s="623"/>
      <c r="H465" s="623">
        <f>'Справка 6'!D15</f>
        <v>0</v>
      </c>
    </row>
    <row r="466" spans="1:8">
      <c r="A466" s="623" t="str">
        <f t="shared" si="33"/>
        <v>ДЕБИТУМ ИНВЕСТ АДСИЦ</v>
      </c>
      <c r="B466" s="623" t="str">
        <f t="shared" si="34"/>
        <v>201089616</v>
      </c>
      <c r="C466" s="627">
        <f t="shared" si="35"/>
        <v>45747</v>
      </c>
      <c r="D466" s="623" t="s">
        <v>609</v>
      </c>
      <c r="E466" s="623">
        <v>1</v>
      </c>
      <c r="F466" s="623" t="s">
        <v>608</v>
      </c>
      <c r="G466" s="623"/>
      <c r="H466" s="623">
        <f>'Справка 6'!D16</f>
        <v>0</v>
      </c>
    </row>
    <row r="467" spans="1:8">
      <c r="A467" s="623" t="str">
        <f t="shared" si="33"/>
        <v>ДЕБИТУМ ИНВЕСТ АДСИЦ</v>
      </c>
      <c r="B467" s="623" t="str">
        <f t="shared" si="34"/>
        <v>201089616</v>
      </c>
      <c r="C467" s="627">
        <f t="shared" si="35"/>
        <v>45747</v>
      </c>
      <c r="D467" s="623" t="s">
        <v>612</v>
      </c>
      <c r="E467" s="623">
        <v>1</v>
      </c>
      <c r="F467" s="623" t="s">
        <v>611</v>
      </c>
      <c r="G467" s="623"/>
      <c r="H467" s="623">
        <f>'Справка 6'!D17</f>
        <v>0</v>
      </c>
    </row>
    <row r="468" spans="1:8">
      <c r="A468" s="623" t="str">
        <f t="shared" si="33"/>
        <v>ДЕБИТУМ ИНВЕСТ АДСИЦ</v>
      </c>
      <c r="B468" s="623" t="str">
        <f t="shared" si="34"/>
        <v>201089616</v>
      </c>
      <c r="C468" s="627">
        <f t="shared" si="35"/>
        <v>45747</v>
      </c>
      <c r="D468" s="623" t="s">
        <v>615</v>
      </c>
      <c r="E468" s="623">
        <v>1</v>
      </c>
      <c r="F468" s="623" t="s">
        <v>614</v>
      </c>
      <c r="G468" s="623"/>
      <c r="H468" s="623">
        <f>'Справка 6'!D18</f>
        <v>0</v>
      </c>
    </row>
    <row r="469" spans="1:8">
      <c r="A469" s="623" t="str">
        <f t="shared" si="33"/>
        <v>ДЕБИТУМ ИНВЕСТ АДСИЦ</v>
      </c>
      <c r="B469" s="623" t="str">
        <f t="shared" si="34"/>
        <v>201089616</v>
      </c>
      <c r="C469" s="627">
        <f t="shared" si="35"/>
        <v>45747</v>
      </c>
      <c r="D469" s="623" t="s">
        <v>616</v>
      </c>
      <c r="E469" s="623">
        <v>1</v>
      </c>
      <c r="F469" s="623" t="s">
        <v>591</v>
      </c>
      <c r="G469" s="623"/>
      <c r="H469" s="623">
        <f>'Справка 6'!D19</f>
        <v>0</v>
      </c>
    </row>
    <row r="470" spans="1:8">
      <c r="A470" s="623" t="str">
        <f t="shared" si="33"/>
        <v>ДЕБИТУМ ИНВЕСТ АДСИЦ</v>
      </c>
      <c r="B470" s="623" t="str">
        <f t="shared" si="34"/>
        <v>201089616</v>
      </c>
      <c r="C470" s="627">
        <f t="shared" si="35"/>
        <v>45747</v>
      </c>
      <c r="D470" s="623" t="s">
        <v>619</v>
      </c>
      <c r="E470" s="623">
        <v>1</v>
      </c>
      <c r="F470" s="623" t="s">
        <v>618</v>
      </c>
      <c r="G470" s="623"/>
      <c r="H470" s="623">
        <f>'Справка 6'!D20</f>
        <v>0</v>
      </c>
    </row>
    <row r="471" spans="1:8">
      <c r="A471" s="623" t="str">
        <f t="shared" si="33"/>
        <v>ДЕБИТУМ ИНВЕСТ АДСИЦ</v>
      </c>
      <c r="B471" s="623" t="str">
        <f t="shared" si="34"/>
        <v>201089616</v>
      </c>
      <c r="C471" s="627">
        <f t="shared" si="35"/>
        <v>45747</v>
      </c>
      <c r="D471" s="623" t="s">
        <v>622</v>
      </c>
      <c r="E471" s="623">
        <v>1</v>
      </c>
      <c r="F471" s="623" t="s">
        <v>621</v>
      </c>
      <c r="G471" s="623"/>
      <c r="H471" s="623">
        <f>'Справка 6'!D22</f>
        <v>0</v>
      </c>
    </row>
    <row r="472" spans="1:8">
      <c r="A472" s="623" t="str">
        <f t="shared" si="33"/>
        <v>ДЕБИТУМ ИНВЕСТ АДСИЦ</v>
      </c>
      <c r="B472" s="623" t="str">
        <f t="shared" si="34"/>
        <v>201089616</v>
      </c>
      <c r="C472" s="627">
        <f t="shared" si="35"/>
        <v>45747</v>
      </c>
      <c r="D472" s="623" t="s">
        <v>626</v>
      </c>
      <c r="E472" s="623">
        <v>1</v>
      </c>
      <c r="F472" s="623" t="s">
        <v>625</v>
      </c>
      <c r="G472" s="623"/>
      <c r="H472" s="623">
        <f>'Справка 6'!D24</f>
        <v>0</v>
      </c>
    </row>
    <row r="473" spans="1:8">
      <c r="A473" s="623" t="str">
        <f t="shared" si="33"/>
        <v>ДЕБИТУМ ИНВЕСТ АДСИЦ</v>
      </c>
      <c r="B473" s="623" t="str">
        <f t="shared" si="34"/>
        <v>201089616</v>
      </c>
      <c r="C473" s="627">
        <f t="shared" si="35"/>
        <v>45747</v>
      </c>
      <c r="D473" s="623" t="s">
        <v>628</v>
      </c>
      <c r="E473" s="623">
        <v>1</v>
      </c>
      <c r="F473" s="623" t="s">
        <v>627</v>
      </c>
      <c r="G473" s="623"/>
      <c r="H473" s="623">
        <f>'Справка 6'!D25</f>
        <v>0</v>
      </c>
    </row>
    <row r="474" spans="1:8">
      <c r="A474" s="623" t="str">
        <f t="shared" si="33"/>
        <v>ДЕБИТУМ ИНВЕСТ АДСИЦ</v>
      </c>
      <c r="B474" s="623" t="str">
        <f t="shared" si="34"/>
        <v>201089616</v>
      </c>
      <c r="C474" s="627">
        <f t="shared" si="35"/>
        <v>45747</v>
      </c>
      <c r="D474" s="623" t="s">
        <v>630</v>
      </c>
      <c r="E474" s="623">
        <v>1</v>
      </c>
      <c r="F474" s="623" t="s">
        <v>629</v>
      </c>
      <c r="G474" s="623"/>
      <c r="H474" s="623">
        <f>'Справка 6'!D26</f>
        <v>0</v>
      </c>
    </row>
    <row r="475" spans="1:8">
      <c r="A475" s="623" t="str">
        <f t="shared" si="33"/>
        <v>ДЕБИТУМ ИНВЕСТ АДСИЦ</v>
      </c>
      <c r="B475" s="623" t="str">
        <f t="shared" si="34"/>
        <v>201089616</v>
      </c>
      <c r="C475" s="627">
        <f t="shared" si="35"/>
        <v>45747</v>
      </c>
      <c r="D475" s="623" t="s">
        <v>631</v>
      </c>
      <c r="E475" s="623">
        <v>1</v>
      </c>
      <c r="F475" s="623" t="s">
        <v>614</v>
      </c>
      <c r="G475" s="623"/>
      <c r="H475" s="623">
        <f>'Справка 6'!D27</f>
        <v>0</v>
      </c>
    </row>
    <row r="476" spans="1:8">
      <c r="A476" s="623" t="str">
        <f t="shared" si="33"/>
        <v>ДЕБИТУМ ИНВЕСТ АДСИЦ</v>
      </c>
      <c r="B476" s="623" t="str">
        <f t="shared" si="34"/>
        <v>201089616</v>
      </c>
      <c r="C476" s="627">
        <f t="shared" si="35"/>
        <v>45747</v>
      </c>
      <c r="D476" s="623" t="s">
        <v>632</v>
      </c>
      <c r="E476" s="623">
        <v>1</v>
      </c>
      <c r="F476" s="623" t="s">
        <v>964</v>
      </c>
      <c r="G476" s="623"/>
      <c r="H476" s="623">
        <f>'Справка 6'!D28</f>
        <v>0</v>
      </c>
    </row>
    <row r="477" spans="1:8">
      <c r="A477" s="623" t="str">
        <f t="shared" si="33"/>
        <v>ДЕБИТУМ ИНВЕСТ АДСИЦ</v>
      </c>
      <c r="B477" s="623" t="str">
        <f t="shared" si="34"/>
        <v>201089616</v>
      </c>
      <c r="C477" s="627">
        <f t="shared" si="35"/>
        <v>45747</v>
      </c>
      <c r="D477" s="623" t="s">
        <v>636</v>
      </c>
      <c r="E477" s="623">
        <v>1</v>
      </c>
      <c r="F477" s="623" t="s">
        <v>635</v>
      </c>
      <c r="G477" s="623"/>
      <c r="H477" s="623">
        <f>'Справка 6'!D30</f>
        <v>0</v>
      </c>
    </row>
    <row r="478" spans="1:8">
      <c r="A478" s="623" t="str">
        <f t="shared" si="33"/>
        <v>ДЕБИТУМ ИНВЕСТ АДСИЦ</v>
      </c>
      <c r="B478" s="623" t="str">
        <f t="shared" si="34"/>
        <v>201089616</v>
      </c>
      <c r="C478" s="627">
        <f t="shared" si="35"/>
        <v>45747</v>
      </c>
      <c r="D478" s="623" t="s">
        <v>637</v>
      </c>
      <c r="E478" s="623">
        <v>1</v>
      </c>
      <c r="F478" s="623" t="s">
        <v>127</v>
      </c>
      <c r="G478" s="623"/>
      <c r="H478" s="623">
        <f>'Справка 6'!D31</f>
        <v>0</v>
      </c>
    </row>
    <row r="479" spans="1:8">
      <c r="A479" s="623" t="str">
        <f t="shared" si="33"/>
        <v>ДЕБИТУМ ИНВЕСТ АДСИЦ</v>
      </c>
      <c r="B479" s="623" t="str">
        <f t="shared" si="34"/>
        <v>201089616</v>
      </c>
      <c r="C479" s="627">
        <f t="shared" si="35"/>
        <v>45747</v>
      </c>
      <c r="D479" s="623" t="s">
        <v>638</v>
      </c>
      <c r="E479" s="623">
        <v>1</v>
      </c>
      <c r="F479" s="623" t="s">
        <v>129</v>
      </c>
      <c r="G479" s="623"/>
      <c r="H479" s="623">
        <f>'Справка 6'!D32</f>
        <v>0</v>
      </c>
    </row>
    <row r="480" spans="1:8">
      <c r="A480" s="623" t="str">
        <f t="shared" si="33"/>
        <v>ДЕБИТУМ ИНВЕСТ АДСИЦ</v>
      </c>
      <c r="B480" s="623" t="str">
        <f t="shared" si="34"/>
        <v>201089616</v>
      </c>
      <c r="C480" s="627">
        <f t="shared" si="35"/>
        <v>45747</v>
      </c>
      <c r="D480" s="623" t="s">
        <v>639</v>
      </c>
      <c r="E480" s="623">
        <v>1</v>
      </c>
      <c r="F480" s="623" t="s">
        <v>133</v>
      </c>
      <c r="G480" s="623"/>
      <c r="H480" s="623">
        <f>'Справка 6'!D33</f>
        <v>0</v>
      </c>
    </row>
    <row r="481" spans="1:8">
      <c r="A481" s="623" t="str">
        <f t="shared" si="33"/>
        <v>ДЕБИТУМ ИНВЕСТ АДСИЦ</v>
      </c>
      <c r="B481" s="623" t="str">
        <f t="shared" si="34"/>
        <v>201089616</v>
      </c>
      <c r="C481" s="627">
        <f t="shared" si="35"/>
        <v>45747</v>
      </c>
      <c r="D481" s="623" t="s">
        <v>640</v>
      </c>
      <c r="E481" s="623">
        <v>1</v>
      </c>
      <c r="F481" s="623" t="s">
        <v>135</v>
      </c>
      <c r="G481" s="623"/>
      <c r="H481" s="623">
        <f>'Справка 6'!D34</f>
        <v>0</v>
      </c>
    </row>
    <row r="482" spans="1:8">
      <c r="A482" s="623" t="str">
        <f t="shared" si="33"/>
        <v>ДЕБИТУМ ИНВЕСТ АДСИЦ</v>
      </c>
      <c r="B482" s="623" t="str">
        <f t="shared" si="34"/>
        <v>201089616</v>
      </c>
      <c r="C482" s="627">
        <f t="shared" si="35"/>
        <v>45747</v>
      </c>
      <c r="D482" s="623" t="s">
        <v>642</v>
      </c>
      <c r="E482" s="623">
        <v>1</v>
      </c>
      <c r="F482" s="623" t="s">
        <v>641</v>
      </c>
      <c r="G482" s="623"/>
      <c r="H482" s="623">
        <f>'Справка 6'!D35</f>
        <v>0</v>
      </c>
    </row>
    <row r="483" spans="1:8">
      <c r="A483" s="623" t="str">
        <f t="shared" si="33"/>
        <v>ДЕБИТУМ ИНВЕСТ АДСИЦ</v>
      </c>
      <c r="B483" s="623" t="str">
        <f t="shared" si="34"/>
        <v>201089616</v>
      </c>
      <c r="C483" s="627">
        <f t="shared" si="35"/>
        <v>45747</v>
      </c>
      <c r="D483" s="623" t="s">
        <v>643</v>
      </c>
      <c r="E483" s="623">
        <v>1</v>
      </c>
      <c r="F483" s="623" t="s">
        <v>141</v>
      </c>
      <c r="G483" s="623"/>
      <c r="H483" s="623">
        <f>'Справка 6'!D36</f>
        <v>0</v>
      </c>
    </row>
    <row r="484" spans="1:8">
      <c r="A484" s="623" t="str">
        <f t="shared" si="33"/>
        <v>ДЕБИТУМ ИНВЕСТ АДСИЦ</v>
      </c>
      <c r="B484" s="623" t="str">
        <f t="shared" si="34"/>
        <v>201089616</v>
      </c>
      <c r="C484" s="627">
        <f t="shared" si="35"/>
        <v>45747</v>
      </c>
      <c r="D484" s="623" t="s">
        <v>645</v>
      </c>
      <c r="E484" s="623">
        <v>1</v>
      </c>
      <c r="F484" s="623" t="s">
        <v>644</v>
      </c>
      <c r="G484" s="623"/>
      <c r="H484" s="623">
        <f>'Справка 6'!D37</f>
        <v>0</v>
      </c>
    </row>
    <row r="485" spans="1:8">
      <c r="A485" s="623" t="str">
        <f t="shared" si="33"/>
        <v>ДЕБИТУМ ИНВЕСТ АДСИЦ</v>
      </c>
      <c r="B485" s="623" t="str">
        <f t="shared" si="34"/>
        <v>201089616</v>
      </c>
      <c r="C485" s="627">
        <f t="shared" si="35"/>
        <v>45747</v>
      </c>
      <c r="D485" s="623" t="s">
        <v>647</v>
      </c>
      <c r="E485" s="623">
        <v>1</v>
      </c>
      <c r="F485" s="623" t="s">
        <v>646</v>
      </c>
      <c r="G485" s="623"/>
      <c r="H485" s="623">
        <f>'Справка 6'!D38</f>
        <v>0</v>
      </c>
    </row>
    <row r="486" spans="1:8">
      <c r="A486" s="623" t="str">
        <f t="shared" si="33"/>
        <v>ДЕБИТУМ ИНВЕСТ АДСИЦ</v>
      </c>
      <c r="B486" s="623" t="str">
        <f t="shared" si="34"/>
        <v>201089616</v>
      </c>
      <c r="C486" s="627">
        <f t="shared" si="35"/>
        <v>45747</v>
      </c>
      <c r="D486" s="623" t="s">
        <v>649</v>
      </c>
      <c r="E486" s="623">
        <v>1</v>
      </c>
      <c r="F486" s="623" t="s">
        <v>648</v>
      </c>
      <c r="G486" s="623"/>
      <c r="H486" s="623">
        <f>'Справка 6'!D39</f>
        <v>0</v>
      </c>
    </row>
    <row r="487" spans="1:8">
      <c r="A487" s="623" t="str">
        <f t="shared" si="33"/>
        <v>ДЕБИТУМ ИНВЕСТ АДСИЦ</v>
      </c>
      <c r="B487" s="623" t="str">
        <f t="shared" si="34"/>
        <v>201089616</v>
      </c>
      <c r="C487" s="627">
        <f t="shared" si="35"/>
        <v>45747</v>
      </c>
      <c r="D487" s="623" t="s">
        <v>650</v>
      </c>
      <c r="E487" s="623">
        <v>1</v>
      </c>
      <c r="F487" s="623" t="s">
        <v>614</v>
      </c>
      <c r="G487" s="623"/>
      <c r="H487" s="623">
        <f>'Справка 6'!D40</f>
        <v>0</v>
      </c>
    </row>
    <row r="488" spans="1:8">
      <c r="A488" s="623" t="str">
        <f t="shared" si="33"/>
        <v>ДЕБИТУМ ИНВЕСТ АДСИЦ</v>
      </c>
      <c r="B488" s="623" t="str">
        <f t="shared" si="34"/>
        <v>201089616</v>
      </c>
      <c r="C488" s="627">
        <f t="shared" si="35"/>
        <v>45747</v>
      </c>
      <c r="D488" s="623" t="s">
        <v>652</v>
      </c>
      <c r="E488" s="623">
        <v>1</v>
      </c>
      <c r="F488" s="623" t="s">
        <v>634</v>
      </c>
      <c r="G488" s="623"/>
      <c r="H488" s="623">
        <f>'Справка 6'!D41</f>
        <v>0</v>
      </c>
    </row>
    <row r="489" spans="1:8">
      <c r="A489" s="623" t="str">
        <f t="shared" si="33"/>
        <v>ДЕБИТУМ ИНВЕСТ АДСИЦ</v>
      </c>
      <c r="B489" s="623" t="str">
        <f t="shared" si="34"/>
        <v>201089616</v>
      </c>
      <c r="C489" s="627">
        <f t="shared" si="35"/>
        <v>45747</v>
      </c>
      <c r="D489" s="623" t="s">
        <v>655</v>
      </c>
      <c r="E489" s="623">
        <v>1</v>
      </c>
      <c r="F489" s="623" t="s">
        <v>654</v>
      </c>
      <c r="G489" s="623"/>
      <c r="H489" s="623">
        <f>'Справка 6'!D42</f>
        <v>0</v>
      </c>
    </row>
    <row r="490" spans="1:8">
      <c r="A490" s="623" t="str">
        <f t="shared" si="33"/>
        <v>ДЕБИТУМ ИНВЕСТ АДСИЦ</v>
      </c>
      <c r="B490" s="623" t="str">
        <f t="shared" si="34"/>
        <v>201089616</v>
      </c>
      <c r="C490" s="627">
        <f t="shared" si="35"/>
        <v>45747</v>
      </c>
      <c r="D490" s="623" t="s">
        <v>657</v>
      </c>
      <c r="E490" s="623">
        <v>1</v>
      </c>
      <c r="F490" s="623" t="s">
        <v>656</v>
      </c>
      <c r="G490" s="623"/>
      <c r="H490" s="623">
        <f>'Справка 6'!D43</f>
        <v>0</v>
      </c>
    </row>
    <row r="491" spans="1:8">
      <c r="A491" s="623" t="str">
        <f t="shared" si="33"/>
        <v>ДЕБИТУМ ИНВЕСТ АДСИЦ</v>
      </c>
      <c r="B491" s="623" t="str">
        <f t="shared" si="34"/>
        <v>201089616</v>
      </c>
      <c r="C491" s="627">
        <f t="shared" si="35"/>
        <v>45747</v>
      </c>
      <c r="D491" s="623" t="s">
        <v>594</v>
      </c>
      <c r="E491" s="623">
        <v>2</v>
      </c>
      <c r="F491" s="623" t="s">
        <v>593</v>
      </c>
      <c r="G491" s="623"/>
      <c r="H491" s="623">
        <f>'Справка 6'!E11</f>
        <v>0</v>
      </c>
    </row>
    <row r="492" spans="1:8">
      <c r="A492" s="623" t="str">
        <f t="shared" si="33"/>
        <v>ДЕБИТУМ ИНВЕСТ АДСИЦ</v>
      </c>
      <c r="B492" s="623" t="str">
        <f t="shared" si="34"/>
        <v>201089616</v>
      </c>
      <c r="C492" s="627">
        <f t="shared" si="35"/>
        <v>45747</v>
      </c>
      <c r="D492" s="623" t="s">
        <v>597</v>
      </c>
      <c r="E492" s="623">
        <v>2</v>
      </c>
      <c r="F492" s="623" t="s">
        <v>596</v>
      </c>
      <c r="G492" s="623"/>
      <c r="H492" s="623">
        <f>'Справка 6'!E12</f>
        <v>0</v>
      </c>
    </row>
    <row r="493" spans="1:8">
      <c r="A493" s="623" t="str">
        <f t="shared" si="33"/>
        <v>ДЕБИТУМ ИНВЕСТ АДСИЦ</v>
      </c>
      <c r="B493" s="623" t="str">
        <f t="shared" si="34"/>
        <v>201089616</v>
      </c>
      <c r="C493" s="627">
        <f t="shared" si="35"/>
        <v>45747</v>
      </c>
      <c r="D493" s="623" t="s">
        <v>600</v>
      </c>
      <c r="E493" s="623">
        <v>2</v>
      </c>
      <c r="F493" s="623" t="s">
        <v>599</v>
      </c>
      <c r="G493" s="623"/>
      <c r="H493" s="623">
        <f>'Справка 6'!E13</f>
        <v>0</v>
      </c>
    </row>
    <row r="494" spans="1:8">
      <c r="A494" s="623" t="str">
        <f t="shared" si="33"/>
        <v>ДЕБИТУМ ИНВЕСТ АДСИЦ</v>
      </c>
      <c r="B494" s="623" t="str">
        <f t="shared" si="34"/>
        <v>201089616</v>
      </c>
      <c r="C494" s="627">
        <f t="shared" si="35"/>
        <v>45747</v>
      </c>
      <c r="D494" s="623" t="s">
        <v>603</v>
      </c>
      <c r="E494" s="623">
        <v>2</v>
      </c>
      <c r="F494" s="623" t="s">
        <v>602</v>
      </c>
      <c r="G494" s="623"/>
      <c r="H494" s="623">
        <f>'Справка 6'!E14</f>
        <v>0</v>
      </c>
    </row>
    <row r="495" spans="1:8">
      <c r="A495" s="623" t="str">
        <f t="shared" si="33"/>
        <v>ДЕБИТУМ ИНВЕСТ АДСИЦ</v>
      </c>
      <c r="B495" s="623" t="str">
        <f t="shared" si="34"/>
        <v>201089616</v>
      </c>
      <c r="C495" s="627">
        <f t="shared" si="35"/>
        <v>45747</v>
      </c>
      <c r="D495" s="623" t="s">
        <v>606</v>
      </c>
      <c r="E495" s="623">
        <v>2</v>
      </c>
      <c r="F495" s="623" t="s">
        <v>605</v>
      </c>
      <c r="G495" s="623"/>
      <c r="H495" s="623">
        <f>'Справка 6'!E15</f>
        <v>0</v>
      </c>
    </row>
    <row r="496" spans="1:8">
      <c r="A496" s="623" t="str">
        <f t="shared" si="33"/>
        <v>ДЕБИТУМ ИНВЕСТ АДСИЦ</v>
      </c>
      <c r="B496" s="623" t="str">
        <f t="shared" si="34"/>
        <v>201089616</v>
      </c>
      <c r="C496" s="627">
        <f t="shared" si="35"/>
        <v>45747</v>
      </c>
      <c r="D496" s="623" t="s">
        <v>609</v>
      </c>
      <c r="E496" s="623">
        <v>2</v>
      </c>
      <c r="F496" s="623" t="s">
        <v>608</v>
      </c>
      <c r="G496" s="623"/>
      <c r="H496" s="623">
        <f>'Справка 6'!E16</f>
        <v>0</v>
      </c>
    </row>
    <row r="497" spans="1:8">
      <c r="A497" s="623" t="str">
        <f t="shared" si="33"/>
        <v>ДЕБИТУМ ИНВЕСТ АДСИЦ</v>
      </c>
      <c r="B497" s="623" t="str">
        <f t="shared" si="34"/>
        <v>201089616</v>
      </c>
      <c r="C497" s="627">
        <f t="shared" si="35"/>
        <v>45747</v>
      </c>
      <c r="D497" s="623" t="s">
        <v>612</v>
      </c>
      <c r="E497" s="623">
        <v>2</v>
      </c>
      <c r="F497" s="623" t="s">
        <v>611</v>
      </c>
      <c r="G497" s="623"/>
      <c r="H497" s="623">
        <f>'Справка 6'!E17</f>
        <v>0</v>
      </c>
    </row>
    <row r="498" spans="1:8">
      <c r="A498" s="623" t="str">
        <f t="shared" si="33"/>
        <v>ДЕБИТУМ ИНВЕСТ АДСИЦ</v>
      </c>
      <c r="B498" s="623" t="str">
        <f t="shared" si="34"/>
        <v>201089616</v>
      </c>
      <c r="C498" s="627">
        <f t="shared" si="35"/>
        <v>45747</v>
      </c>
      <c r="D498" s="623" t="s">
        <v>615</v>
      </c>
      <c r="E498" s="623">
        <v>2</v>
      </c>
      <c r="F498" s="623" t="s">
        <v>614</v>
      </c>
      <c r="G498" s="623"/>
      <c r="H498" s="623">
        <f>'Справка 6'!E18</f>
        <v>0</v>
      </c>
    </row>
    <row r="499" spans="1:8">
      <c r="A499" s="623" t="str">
        <f t="shared" si="33"/>
        <v>ДЕБИТУМ ИНВЕСТ АДСИЦ</v>
      </c>
      <c r="B499" s="623" t="str">
        <f t="shared" si="34"/>
        <v>201089616</v>
      </c>
      <c r="C499" s="627">
        <f t="shared" si="35"/>
        <v>45747</v>
      </c>
      <c r="D499" s="623" t="s">
        <v>616</v>
      </c>
      <c r="E499" s="623">
        <v>2</v>
      </c>
      <c r="F499" s="623" t="s">
        <v>591</v>
      </c>
      <c r="G499" s="623"/>
      <c r="H499" s="623">
        <f>'Справка 6'!E19</f>
        <v>0</v>
      </c>
    </row>
    <row r="500" spans="1:8">
      <c r="A500" s="623" t="str">
        <f t="shared" si="33"/>
        <v>ДЕБИТУМ ИНВЕСТ АДСИЦ</v>
      </c>
      <c r="B500" s="623" t="str">
        <f t="shared" si="34"/>
        <v>201089616</v>
      </c>
      <c r="C500" s="627">
        <f t="shared" si="35"/>
        <v>45747</v>
      </c>
      <c r="D500" s="623" t="s">
        <v>619</v>
      </c>
      <c r="E500" s="623">
        <v>2</v>
      </c>
      <c r="F500" s="623" t="s">
        <v>618</v>
      </c>
      <c r="G500" s="623"/>
      <c r="H500" s="623">
        <f>'Справка 6'!E20</f>
        <v>0</v>
      </c>
    </row>
    <row r="501" spans="1:8">
      <c r="A501" s="623" t="str">
        <f t="shared" si="33"/>
        <v>ДЕБИТУМ ИНВЕСТ АДСИЦ</v>
      </c>
      <c r="B501" s="623" t="str">
        <f t="shared" si="34"/>
        <v>201089616</v>
      </c>
      <c r="C501" s="627">
        <f t="shared" si="35"/>
        <v>45747</v>
      </c>
      <c r="D501" s="623" t="s">
        <v>622</v>
      </c>
      <c r="E501" s="623">
        <v>2</v>
      </c>
      <c r="F501" s="623" t="s">
        <v>621</v>
      </c>
      <c r="G501" s="623"/>
      <c r="H501" s="623">
        <f>'Справка 6'!E22</f>
        <v>0</v>
      </c>
    </row>
    <row r="502" spans="1:8">
      <c r="A502" s="623" t="str">
        <f t="shared" si="33"/>
        <v>ДЕБИТУМ ИНВЕСТ АДСИЦ</v>
      </c>
      <c r="B502" s="623" t="str">
        <f t="shared" si="34"/>
        <v>201089616</v>
      </c>
      <c r="C502" s="627">
        <f t="shared" si="35"/>
        <v>45747</v>
      </c>
      <c r="D502" s="623" t="s">
        <v>626</v>
      </c>
      <c r="E502" s="623">
        <v>2</v>
      </c>
      <c r="F502" s="623" t="s">
        <v>625</v>
      </c>
      <c r="G502" s="623"/>
      <c r="H502" s="623">
        <f>'Справка 6'!E24</f>
        <v>0</v>
      </c>
    </row>
    <row r="503" spans="1:8">
      <c r="A503" s="623" t="str">
        <f t="shared" si="33"/>
        <v>ДЕБИТУМ ИНВЕСТ АДСИЦ</v>
      </c>
      <c r="B503" s="623" t="str">
        <f t="shared" si="34"/>
        <v>201089616</v>
      </c>
      <c r="C503" s="627">
        <f t="shared" si="35"/>
        <v>45747</v>
      </c>
      <c r="D503" s="623" t="s">
        <v>628</v>
      </c>
      <c r="E503" s="623">
        <v>2</v>
      </c>
      <c r="F503" s="623" t="s">
        <v>627</v>
      </c>
      <c r="G503" s="623"/>
      <c r="H503" s="623">
        <f>'Справка 6'!E25</f>
        <v>0</v>
      </c>
    </row>
    <row r="504" spans="1:8">
      <c r="A504" s="623" t="str">
        <f t="shared" si="33"/>
        <v>ДЕБИТУМ ИНВЕСТ АДСИЦ</v>
      </c>
      <c r="B504" s="623" t="str">
        <f t="shared" si="34"/>
        <v>201089616</v>
      </c>
      <c r="C504" s="627">
        <f t="shared" si="35"/>
        <v>45747</v>
      </c>
      <c r="D504" s="623" t="s">
        <v>630</v>
      </c>
      <c r="E504" s="623">
        <v>2</v>
      </c>
      <c r="F504" s="623" t="s">
        <v>629</v>
      </c>
      <c r="G504" s="623"/>
      <c r="H504" s="623">
        <f>'Справка 6'!E26</f>
        <v>0</v>
      </c>
    </row>
    <row r="505" spans="1:8">
      <c r="A505" s="623" t="str">
        <f t="shared" si="33"/>
        <v>ДЕБИТУМ ИНВЕСТ АДСИЦ</v>
      </c>
      <c r="B505" s="623" t="str">
        <f t="shared" si="34"/>
        <v>201089616</v>
      </c>
      <c r="C505" s="627">
        <f t="shared" si="35"/>
        <v>45747</v>
      </c>
      <c r="D505" s="623" t="s">
        <v>631</v>
      </c>
      <c r="E505" s="623">
        <v>2</v>
      </c>
      <c r="F505" s="623" t="s">
        <v>614</v>
      </c>
      <c r="G505" s="623"/>
      <c r="H505" s="623">
        <f>'Справка 6'!E27</f>
        <v>0</v>
      </c>
    </row>
    <row r="506" spans="1:8">
      <c r="A506" s="623" t="str">
        <f t="shared" si="33"/>
        <v>ДЕБИТУМ ИНВЕСТ АДСИЦ</v>
      </c>
      <c r="B506" s="623" t="str">
        <f t="shared" si="34"/>
        <v>201089616</v>
      </c>
      <c r="C506" s="627">
        <f t="shared" si="35"/>
        <v>45747</v>
      </c>
      <c r="D506" s="623" t="s">
        <v>632</v>
      </c>
      <c r="E506" s="623">
        <v>2</v>
      </c>
      <c r="F506" s="623" t="s">
        <v>964</v>
      </c>
      <c r="G506" s="623"/>
      <c r="H506" s="623">
        <f>'Справка 6'!E28</f>
        <v>0</v>
      </c>
    </row>
    <row r="507" spans="1:8">
      <c r="A507" s="623" t="str">
        <f t="shared" si="33"/>
        <v>ДЕБИТУМ ИНВЕСТ АДСИЦ</v>
      </c>
      <c r="B507" s="623" t="str">
        <f t="shared" si="34"/>
        <v>201089616</v>
      </c>
      <c r="C507" s="627">
        <f t="shared" si="35"/>
        <v>45747</v>
      </c>
      <c r="D507" s="623" t="s">
        <v>636</v>
      </c>
      <c r="E507" s="623">
        <v>2</v>
      </c>
      <c r="F507" s="623" t="s">
        <v>635</v>
      </c>
      <c r="G507" s="623"/>
      <c r="H507" s="623">
        <f>'Справка 6'!E30</f>
        <v>0</v>
      </c>
    </row>
    <row r="508" spans="1:8">
      <c r="A508" s="623" t="str">
        <f t="shared" si="33"/>
        <v>ДЕБИТУМ ИНВЕСТ АДСИЦ</v>
      </c>
      <c r="B508" s="623" t="str">
        <f t="shared" si="34"/>
        <v>201089616</v>
      </c>
      <c r="C508" s="627">
        <f t="shared" si="35"/>
        <v>45747</v>
      </c>
      <c r="D508" s="623" t="s">
        <v>637</v>
      </c>
      <c r="E508" s="623">
        <v>2</v>
      </c>
      <c r="F508" s="623" t="s">
        <v>127</v>
      </c>
      <c r="G508" s="623"/>
      <c r="H508" s="623">
        <f>'Справка 6'!E31</f>
        <v>0</v>
      </c>
    </row>
    <row r="509" spans="1:8">
      <c r="A509" s="623" t="str">
        <f t="shared" si="33"/>
        <v>ДЕБИТУМ ИНВЕСТ АДСИЦ</v>
      </c>
      <c r="B509" s="623" t="str">
        <f t="shared" si="34"/>
        <v>201089616</v>
      </c>
      <c r="C509" s="627">
        <f t="shared" si="35"/>
        <v>45747</v>
      </c>
      <c r="D509" s="623" t="s">
        <v>638</v>
      </c>
      <c r="E509" s="623">
        <v>2</v>
      </c>
      <c r="F509" s="623" t="s">
        <v>129</v>
      </c>
      <c r="G509" s="623"/>
      <c r="H509" s="623">
        <f>'Справка 6'!E32</f>
        <v>0</v>
      </c>
    </row>
    <row r="510" spans="1:8">
      <c r="A510" s="623" t="str">
        <f t="shared" si="33"/>
        <v>ДЕБИТУМ ИНВЕСТ АДСИЦ</v>
      </c>
      <c r="B510" s="623" t="str">
        <f t="shared" si="34"/>
        <v>201089616</v>
      </c>
      <c r="C510" s="627">
        <f t="shared" si="35"/>
        <v>45747</v>
      </c>
      <c r="D510" s="623" t="s">
        <v>639</v>
      </c>
      <c r="E510" s="623">
        <v>2</v>
      </c>
      <c r="F510" s="623" t="s">
        <v>133</v>
      </c>
      <c r="G510" s="623"/>
      <c r="H510" s="623">
        <f>'Справка 6'!E33</f>
        <v>0</v>
      </c>
    </row>
    <row r="511" spans="1:8">
      <c r="A511" s="623" t="str">
        <f t="shared" si="33"/>
        <v>ДЕБИТУМ ИНВЕСТ АДСИЦ</v>
      </c>
      <c r="B511" s="623" t="str">
        <f t="shared" si="34"/>
        <v>201089616</v>
      </c>
      <c r="C511" s="627">
        <f t="shared" si="35"/>
        <v>45747</v>
      </c>
      <c r="D511" s="623" t="s">
        <v>640</v>
      </c>
      <c r="E511" s="623">
        <v>2</v>
      </c>
      <c r="F511" s="623" t="s">
        <v>135</v>
      </c>
      <c r="G511" s="623"/>
      <c r="H511" s="623">
        <f>'Справка 6'!E34</f>
        <v>0</v>
      </c>
    </row>
    <row r="512" spans="1:8">
      <c r="A512" s="623" t="str">
        <f t="shared" si="33"/>
        <v>ДЕБИТУМ ИНВЕСТ АДСИЦ</v>
      </c>
      <c r="B512" s="623" t="str">
        <f t="shared" si="34"/>
        <v>201089616</v>
      </c>
      <c r="C512" s="627">
        <f t="shared" si="35"/>
        <v>45747</v>
      </c>
      <c r="D512" s="623" t="s">
        <v>642</v>
      </c>
      <c r="E512" s="623">
        <v>2</v>
      </c>
      <c r="F512" s="623" t="s">
        <v>641</v>
      </c>
      <c r="G512" s="623"/>
      <c r="H512" s="623">
        <f>'Справка 6'!E35</f>
        <v>0</v>
      </c>
    </row>
    <row r="513" spans="1:8">
      <c r="A513" s="623" t="str">
        <f t="shared" si="33"/>
        <v>ДЕБИТУМ ИНВЕСТ АДСИЦ</v>
      </c>
      <c r="B513" s="623" t="str">
        <f t="shared" si="34"/>
        <v>201089616</v>
      </c>
      <c r="C513" s="627">
        <f t="shared" si="35"/>
        <v>45747</v>
      </c>
      <c r="D513" s="623" t="s">
        <v>643</v>
      </c>
      <c r="E513" s="623">
        <v>2</v>
      </c>
      <c r="F513" s="623" t="s">
        <v>141</v>
      </c>
      <c r="G513" s="623"/>
      <c r="H513" s="623">
        <f>'Справка 6'!E36</f>
        <v>0</v>
      </c>
    </row>
    <row r="514" spans="1:8">
      <c r="A514" s="623" t="str">
        <f t="shared" si="33"/>
        <v>ДЕБИТУМ ИНВЕСТ АДСИЦ</v>
      </c>
      <c r="B514" s="623" t="str">
        <f t="shared" si="34"/>
        <v>201089616</v>
      </c>
      <c r="C514" s="627">
        <f t="shared" si="35"/>
        <v>45747</v>
      </c>
      <c r="D514" s="623" t="s">
        <v>645</v>
      </c>
      <c r="E514" s="623">
        <v>2</v>
      </c>
      <c r="F514" s="623" t="s">
        <v>644</v>
      </c>
      <c r="G514" s="623"/>
      <c r="H514" s="623">
        <f>'Справка 6'!E37</f>
        <v>0</v>
      </c>
    </row>
    <row r="515" spans="1:8">
      <c r="A515" s="623" t="str">
        <f t="shared" si="33"/>
        <v>ДЕБИТУМ ИНВЕСТ АДСИЦ</v>
      </c>
      <c r="B515" s="623" t="str">
        <f t="shared" si="34"/>
        <v>201089616</v>
      </c>
      <c r="C515" s="627">
        <f t="shared" si="35"/>
        <v>45747</v>
      </c>
      <c r="D515" s="623" t="s">
        <v>647</v>
      </c>
      <c r="E515" s="623">
        <v>2</v>
      </c>
      <c r="F515" s="623" t="s">
        <v>646</v>
      </c>
      <c r="G515" s="623"/>
      <c r="H515" s="623">
        <f>'Справка 6'!E38</f>
        <v>0</v>
      </c>
    </row>
    <row r="516" spans="1:8">
      <c r="A516" s="623" t="str">
        <f t="shared" si="33"/>
        <v>ДЕБИТУМ ИНВЕСТ АДСИЦ</v>
      </c>
      <c r="B516" s="623" t="str">
        <f t="shared" si="34"/>
        <v>201089616</v>
      </c>
      <c r="C516" s="627">
        <f t="shared" si="35"/>
        <v>45747</v>
      </c>
      <c r="D516" s="623" t="s">
        <v>649</v>
      </c>
      <c r="E516" s="623">
        <v>2</v>
      </c>
      <c r="F516" s="623" t="s">
        <v>648</v>
      </c>
      <c r="G516" s="623"/>
      <c r="H516" s="623">
        <f>'Справка 6'!E39</f>
        <v>0</v>
      </c>
    </row>
    <row r="517" spans="1:8">
      <c r="A517" s="623" t="str">
        <f t="shared" si="33"/>
        <v>ДЕБИТУМ ИНВЕСТ АДСИЦ</v>
      </c>
      <c r="B517" s="623" t="str">
        <f t="shared" si="34"/>
        <v>201089616</v>
      </c>
      <c r="C517" s="627">
        <f t="shared" si="35"/>
        <v>45747</v>
      </c>
      <c r="D517" s="623" t="s">
        <v>650</v>
      </c>
      <c r="E517" s="623">
        <v>2</v>
      </c>
      <c r="F517" s="623" t="s">
        <v>614</v>
      </c>
      <c r="G517" s="623"/>
      <c r="H517" s="623">
        <f>'Справка 6'!E40</f>
        <v>0</v>
      </c>
    </row>
    <row r="518" spans="1:8">
      <c r="A518" s="623" t="str">
        <f t="shared" si="33"/>
        <v>ДЕБИТУМ ИНВЕСТ АДСИЦ</v>
      </c>
      <c r="B518" s="623" t="str">
        <f t="shared" si="34"/>
        <v>201089616</v>
      </c>
      <c r="C518" s="627">
        <f t="shared" si="35"/>
        <v>45747</v>
      </c>
      <c r="D518" s="623" t="s">
        <v>652</v>
      </c>
      <c r="E518" s="623">
        <v>2</v>
      </c>
      <c r="F518" s="623" t="s">
        <v>634</v>
      </c>
      <c r="G518" s="623"/>
      <c r="H518" s="623">
        <f>'Справка 6'!E41</f>
        <v>0</v>
      </c>
    </row>
    <row r="519" spans="1:8">
      <c r="A519" s="623" t="str">
        <f t="shared" si="33"/>
        <v>ДЕБИТУМ ИНВЕСТ АДСИЦ</v>
      </c>
      <c r="B519" s="623" t="str">
        <f t="shared" si="34"/>
        <v>201089616</v>
      </c>
      <c r="C519" s="627">
        <f t="shared" si="35"/>
        <v>45747</v>
      </c>
      <c r="D519" s="623" t="s">
        <v>655</v>
      </c>
      <c r="E519" s="623">
        <v>2</v>
      </c>
      <c r="F519" s="623" t="s">
        <v>654</v>
      </c>
      <c r="G519" s="623"/>
      <c r="H519" s="623">
        <f>'Справка 6'!E42</f>
        <v>0</v>
      </c>
    </row>
    <row r="520" spans="1:8">
      <c r="A520" s="623" t="str">
        <f t="shared" si="33"/>
        <v>ДЕБИТУМ ИНВЕСТ АДСИЦ</v>
      </c>
      <c r="B520" s="623" t="str">
        <f t="shared" si="34"/>
        <v>201089616</v>
      </c>
      <c r="C520" s="627">
        <f t="shared" si="35"/>
        <v>45747</v>
      </c>
      <c r="D520" s="623" t="s">
        <v>657</v>
      </c>
      <c r="E520" s="623">
        <v>2</v>
      </c>
      <c r="F520" s="623" t="s">
        <v>656</v>
      </c>
      <c r="G520" s="623"/>
      <c r="H520" s="623">
        <f>'Справка 6'!E43</f>
        <v>0</v>
      </c>
    </row>
    <row r="521" spans="1:8">
      <c r="A521" s="623" t="str">
        <f t="shared" si="33"/>
        <v>ДЕБИТУМ ИНВЕСТ АДСИЦ</v>
      </c>
      <c r="B521" s="623" t="str">
        <f t="shared" si="34"/>
        <v>201089616</v>
      </c>
      <c r="C521" s="627">
        <f t="shared" si="35"/>
        <v>45747</v>
      </c>
      <c r="D521" s="623" t="s">
        <v>594</v>
      </c>
      <c r="E521" s="623">
        <v>3</v>
      </c>
      <c r="F521" s="623" t="s">
        <v>593</v>
      </c>
      <c r="G521" s="623"/>
      <c r="H521" s="623">
        <f>'Справка 6'!F11</f>
        <v>0</v>
      </c>
    </row>
    <row r="522" spans="1:8">
      <c r="A522" s="623" t="str">
        <f t="shared" si="33"/>
        <v>ДЕБИТУМ ИНВЕСТ АДСИЦ</v>
      </c>
      <c r="B522" s="623" t="str">
        <f t="shared" si="34"/>
        <v>201089616</v>
      </c>
      <c r="C522" s="627">
        <f t="shared" si="35"/>
        <v>45747</v>
      </c>
      <c r="D522" s="623" t="s">
        <v>597</v>
      </c>
      <c r="E522" s="623">
        <v>3</v>
      </c>
      <c r="F522" s="623" t="s">
        <v>596</v>
      </c>
      <c r="G522" s="623"/>
      <c r="H522" s="623">
        <f>'Справка 6'!F12</f>
        <v>0</v>
      </c>
    </row>
    <row r="523" spans="1:8">
      <c r="A523" s="623" t="str">
        <f t="shared" si="33"/>
        <v>ДЕБИТУМ ИНВЕСТ АДСИЦ</v>
      </c>
      <c r="B523" s="623" t="str">
        <f t="shared" si="34"/>
        <v>201089616</v>
      </c>
      <c r="C523" s="627">
        <f t="shared" si="35"/>
        <v>45747</v>
      </c>
      <c r="D523" s="623" t="s">
        <v>600</v>
      </c>
      <c r="E523" s="623">
        <v>3</v>
      </c>
      <c r="F523" s="623" t="s">
        <v>599</v>
      </c>
      <c r="G523" s="623"/>
      <c r="H523" s="623">
        <f>'Справка 6'!F13</f>
        <v>0</v>
      </c>
    </row>
    <row r="524" spans="1:8">
      <c r="A524" s="623" t="str">
        <f t="shared" si="33"/>
        <v>ДЕБИТУМ ИНВЕСТ АДСИЦ</v>
      </c>
      <c r="B524" s="623" t="str">
        <f t="shared" si="34"/>
        <v>201089616</v>
      </c>
      <c r="C524" s="627">
        <f t="shared" si="35"/>
        <v>45747</v>
      </c>
      <c r="D524" s="623" t="s">
        <v>603</v>
      </c>
      <c r="E524" s="623">
        <v>3</v>
      </c>
      <c r="F524" s="623" t="s">
        <v>602</v>
      </c>
      <c r="G524" s="623"/>
      <c r="H524" s="623">
        <f>'Справка 6'!F14</f>
        <v>0</v>
      </c>
    </row>
    <row r="525" spans="1:8">
      <c r="A525" s="623" t="str">
        <f t="shared" ref="A525:A588" si="36">pdeName</f>
        <v>ДЕБИТУМ ИНВЕСТ АДСИЦ</v>
      </c>
      <c r="B525" s="623" t="str">
        <f t="shared" ref="B525:B588" si="37">pdeBulstat</f>
        <v>201089616</v>
      </c>
      <c r="C525" s="627">
        <f t="shared" ref="C525:C588" si="38">endDate</f>
        <v>45747</v>
      </c>
      <c r="D525" s="623" t="s">
        <v>606</v>
      </c>
      <c r="E525" s="623">
        <v>3</v>
      </c>
      <c r="F525" s="623" t="s">
        <v>605</v>
      </c>
      <c r="G525" s="623"/>
      <c r="H525" s="623">
        <f>'Справка 6'!F15</f>
        <v>0</v>
      </c>
    </row>
    <row r="526" spans="1:8">
      <c r="A526" s="623" t="str">
        <f t="shared" si="36"/>
        <v>ДЕБИТУМ ИНВЕСТ АДСИЦ</v>
      </c>
      <c r="B526" s="623" t="str">
        <f t="shared" si="37"/>
        <v>201089616</v>
      </c>
      <c r="C526" s="627">
        <f t="shared" si="38"/>
        <v>45747</v>
      </c>
      <c r="D526" s="623" t="s">
        <v>609</v>
      </c>
      <c r="E526" s="623">
        <v>3</v>
      </c>
      <c r="F526" s="623" t="s">
        <v>608</v>
      </c>
      <c r="G526" s="623"/>
      <c r="H526" s="623">
        <f>'Справка 6'!F16</f>
        <v>0</v>
      </c>
    </row>
    <row r="527" spans="1:8">
      <c r="A527" s="623" t="str">
        <f t="shared" si="36"/>
        <v>ДЕБИТУМ ИНВЕСТ АДСИЦ</v>
      </c>
      <c r="B527" s="623" t="str">
        <f t="shared" si="37"/>
        <v>201089616</v>
      </c>
      <c r="C527" s="627">
        <f t="shared" si="38"/>
        <v>45747</v>
      </c>
      <c r="D527" s="623" t="s">
        <v>612</v>
      </c>
      <c r="E527" s="623">
        <v>3</v>
      </c>
      <c r="F527" s="623" t="s">
        <v>611</v>
      </c>
      <c r="G527" s="623"/>
      <c r="H527" s="623">
        <f>'Справка 6'!F17</f>
        <v>0</v>
      </c>
    </row>
    <row r="528" spans="1:8">
      <c r="A528" s="623" t="str">
        <f t="shared" si="36"/>
        <v>ДЕБИТУМ ИНВЕСТ АДСИЦ</v>
      </c>
      <c r="B528" s="623" t="str">
        <f t="shared" si="37"/>
        <v>201089616</v>
      </c>
      <c r="C528" s="627">
        <f t="shared" si="38"/>
        <v>45747</v>
      </c>
      <c r="D528" s="623" t="s">
        <v>615</v>
      </c>
      <c r="E528" s="623">
        <v>3</v>
      </c>
      <c r="F528" s="623" t="s">
        <v>614</v>
      </c>
      <c r="G528" s="623"/>
      <c r="H528" s="623">
        <f>'Справка 6'!F18</f>
        <v>0</v>
      </c>
    </row>
    <row r="529" spans="1:8">
      <c r="A529" s="623" t="str">
        <f t="shared" si="36"/>
        <v>ДЕБИТУМ ИНВЕСТ АДСИЦ</v>
      </c>
      <c r="B529" s="623" t="str">
        <f t="shared" si="37"/>
        <v>201089616</v>
      </c>
      <c r="C529" s="627">
        <f t="shared" si="38"/>
        <v>45747</v>
      </c>
      <c r="D529" s="623" t="s">
        <v>616</v>
      </c>
      <c r="E529" s="623">
        <v>3</v>
      </c>
      <c r="F529" s="623" t="s">
        <v>591</v>
      </c>
      <c r="G529" s="623"/>
      <c r="H529" s="623">
        <f>'Справка 6'!F19</f>
        <v>0</v>
      </c>
    </row>
    <row r="530" spans="1:8">
      <c r="A530" s="623" t="str">
        <f t="shared" si="36"/>
        <v>ДЕБИТУМ ИНВЕСТ АДСИЦ</v>
      </c>
      <c r="B530" s="623" t="str">
        <f t="shared" si="37"/>
        <v>201089616</v>
      </c>
      <c r="C530" s="627">
        <f t="shared" si="38"/>
        <v>45747</v>
      </c>
      <c r="D530" s="623" t="s">
        <v>619</v>
      </c>
      <c r="E530" s="623">
        <v>3</v>
      </c>
      <c r="F530" s="623" t="s">
        <v>618</v>
      </c>
      <c r="G530" s="623"/>
      <c r="H530" s="623">
        <f>'Справка 6'!F20</f>
        <v>0</v>
      </c>
    </row>
    <row r="531" spans="1:8">
      <c r="A531" s="623" t="str">
        <f t="shared" si="36"/>
        <v>ДЕБИТУМ ИНВЕСТ АДСИЦ</v>
      </c>
      <c r="B531" s="623" t="str">
        <f t="shared" si="37"/>
        <v>201089616</v>
      </c>
      <c r="C531" s="627">
        <f t="shared" si="38"/>
        <v>45747</v>
      </c>
      <c r="D531" s="623" t="s">
        <v>622</v>
      </c>
      <c r="E531" s="623">
        <v>3</v>
      </c>
      <c r="F531" s="623" t="s">
        <v>621</v>
      </c>
      <c r="G531" s="623"/>
      <c r="H531" s="623">
        <f>'Справка 6'!F22</f>
        <v>0</v>
      </c>
    </row>
    <row r="532" spans="1:8">
      <c r="A532" s="623" t="str">
        <f t="shared" si="36"/>
        <v>ДЕБИТУМ ИНВЕСТ АДСИЦ</v>
      </c>
      <c r="B532" s="623" t="str">
        <f t="shared" si="37"/>
        <v>201089616</v>
      </c>
      <c r="C532" s="627">
        <f t="shared" si="38"/>
        <v>45747</v>
      </c>
      <c r="D532" s="623" t="s">
        <v>626</v>
      </c>
      <c r="E532" s="623">
        <v>3</v>
      </c>
      <c r="F532" s="623" t="s">
        <v>625</v>
      </c>
      <c r="G532" s="623"/>
      <c r="H532" s="623">
        <f>'Справка 6'!F24</f>
        <v>0</v>
      </c>
    </row>
    <row r="533" spans="1:8">
      <c r="A533" s="623" t="str">
        <f t="shared" si="36"/>
        <v>ДЕБИТУМ ИНВЕСТ АДСИЦ</v>
      </c>
      <c r="B533" s="623" t="str">
        <f t="shared" si="37"/>
        <v>201089616</v>
      </c>
      <c r="C533" s="627">
        <f t="shared" si="38"/>
        <v>45747</v>
      </c>
      <c r="D533" s="623" t="s">
        <v>628</v>
      </c>
      <c r="E533" s="623">
        <v>3</v>
      </c>
      <c r="F533" s="623" t="s">
        <v>627</v>
      </c>
      <c r="G533" s="623"/>
      <c r="H533" s="623">
        <f>'Справка 6'!F25</f>
        <v>0</v>
      </c>
    </row>
    <row r="534" spans="1:8">
      <c r="A534" s="623" t="str">
        <f t="shared" si="36"/>
        <v>ДЕБИТУМ ИНВЕСТ АДСИЦ</v>
      </c>
      <c r="B534" s="623" t="str">
        <f t="shared" si="37"/>
        <v>201089616</v>
      </c>
      <c r="C534" s="627">
        <f t="shared" si="38"/>
        <v>45747</v>
      </c>
      <c r="D534" s="623" t="s">
        <v>630</v>
      </c>
      <c r="E534" s="623">
        <v>3</v>
      </c>
      <c r="F534" s="623" t="s">
        <v>629</v>
      </c>
      <c r="G534" s="623"/>
      <c r="H534" s="623">
        <f>'Справка 6'!F26</f>
        <v>0</v>
      </c>
    </row>
    <row r="535" spans="1:8">
      <c r="A535" s="623" t="str">
        <f t="shared" si="36"/>
        <v>ДЕБИТУМ ИНВЕСТ АДСИЦ</v>
      </c>
      <c r="B535" s="623" t="str">
        <f t="shared" si="37"/>
        <v>201089616</v>
      </c>
      <c r="C535" s="627">
        <f t="shared" si="38"/>
        <v>45747</v>
      </c>
      <c r="D535" s="623" t="s">
        <v>631</v>
      </c>
      <c r="E535" s="623">
        <v>3</v>
      </c>
      <c r="F535" s="623" t="s">
        <v>614</v>
      </c>
      <c r="G535" s="623"/>
      <c r="H535" s="623">
        <f>'Справка 6'!F27</f>
        <v>0</v>
      </c>
    </row>
    <row r="536" spans="1:8">
      <c r="A536" s="623" t="str">
        <f t="shared" si="36"/>
        <v>ДЕБИТУМ ИНВЕСТ АДСИЦ</v>
      </c>
      <c r="B536" s="623" t="str">
        <f t="shared" si="37"/>
        <v>201089616</v>
      </c>
      <c r="C536" s="627">
        <f t="shared" si="38"/>
        <v>45747</v>
      </c>
      <c r="D536" s="623" t="s">
        <v>632</v>
      </c>
      <c r="E536" s="623">
        <v>3</v>
      </c>
      <c r="F536" s="623" t="s">
        <v>964</v>
      </c>
      <c r="G536" s="623"/>
      <c r="H536" s="623">
        <f>'Справка 6'!F28</f>
        <v>0</v>
      </c>
    </row>
    <row r="537" spans="1:8">
      <c r="A537" s="623" t="str">
        <f t="shared" si="36"/>
        <v>ДЕБИТУМ ИНВЕСТ АДСИЦ</v>
      </c>
      <c r="B537" s="623" t="str">
        <f t="shared" si="37"/>
        <v>201089616</v>
      </c>
      <c r="C537" s="627">
        <f t="shared" si="38"/>
        <v>45747</v>
      </c>
      <c r="D537" s="623" t="s">
        <v>636</v>
      </c>
      <c r="E537" s="623">
        <v>3</v>
      </c>
      <c r="F537" s="623" t="s">
        <v>635</v>
      </c>
      <c r="G537" s="623"/>
      <c r="H537" s="623">
        <f>'Справка 6'!F30</f>
        <v>0</v>
      </c>
    </row>
    <row r="538" spans="1:8">
      <c r="A538" s="623" t="str">
        <f t="shared" si="36"/>
        <v>ДЕБИТУМ ИНВЕСТ АДСИЦ</v>
      </c>
      <c r="B538" s="623" t="str">
        <f t="shared" si="37"/>
        <v>201089616</v>
      </c>
      <c r="C538" s="627">
        <f t="shared" si="38"/>
        <v>45747</v>
      </c>
      <c r="D538" s="623" t="s">
        <v>637</v>
      </c>
      <c r="E538" s="623">
        <v>3</v>
      </c>
      <c r="F538" s="623" t="s">
        <v>127</v>
      </c>
      <c r="G538" s="623"/>
      <c r="H538" s="623">
        <f>'Справка 6'!F31</f>
        <v>0</v>
      </c>
    </row>
    <row r="539" spans="1:8">
      <c r="A539" s="623" t="str">
        <f t="shared" si="36"/>
        <v>ДЕБИТУМ ИНВЕСТ АДСИЦ</v>
      </c>
      <c r="B539" s="623" t="str">
        <f t="shared" si="37"/>
        <v>201089616</v>
      </c>
      <c r="C539" s="627">
        <f t="shared" si="38"/>
        <v>45747</v>
      </c>
      <c r="D539" s="623" t="s">
        <v>638</v>
      </c>
      <c r="E539" s="623">
        <v>3</v>
      </c>
      <c r="F539" s="623" t="s">
        <v>129</v>
      </c>
      <c r="G539" s="623"/>
      <c r="H539" s="623">
        <f>'Справка 6'!F32</f>
        <v>0</v>
      </c>
    </row>
    <row r="540" spans="1:8">
      <c r="A540" s="623" t="str">
        <f t="shared" si="36"/>
        <v>ДЕБИТУМ ИНВЕСТ АДСИЦ</v>
      </c>
      <c r="B540" s="623" t="str">
        <f t="shared" si="37"/>
        <v>201089616</v>
      </c>
      <c r="C540" s="627">
        <f t="shared" si="38"/>
        <v>45747</v>
      </c>
      <c r="D540" s="623" t="s">
        <v>639</v>
      </c>
      <c r="E540" s="623">
        <v>3</v>
      </c>
      <c r="F540" s="623" t="s">
        <v>133</v>
      </c>
      <c r="G540" s="623"/>
      <c r="H540" s="623">
        <f>'Справка 6'!F33</f>
        <v>0</v>
      </c>
    </row>
    <row r="541" spans="1:8">
      <c r="A541" s="623" t="str">
        <f t="shared" si="36"/>
        <v>ДЕБИТУМ ИНВЕСТ АДСИЦ</v>
      </c>
      <c r="B541" s="623" t="str">
        <f t="shared" si="37"/>
        <v>201089616</v>
      </c>
      <c r="C541" s="627">
        <f t="shared" si="38"/>
        <v>45747</v>
      </c>
      <c r="D541" s="623" t="s">
        <v>640</v>
      </c>
      <c r="E541" s="623">
        <v>3</v>
      </c>
      <c r="F541" s="623" t="s">
        <v>135</v>
      </c>
      <c r="G541" s="623"/>
      <c r="H541" s="623">
        <f>'Справка 6'!F34</f>
        <v>0</v>
      </c>
    </row>
    <row r="542" spans="1:8">
      <c r="A542" s="623" t="str">
        <f t="shared" si="36"/>
        <v>ДЕБИТУМ ИНВЕСТ АДСИЦ</v>
      </c>
      <c r="B542" s="623" t="str">
        <f t="shared" si="37"/>
        <v>201089616</v>
      </c>
      <c r="C542" s="627">
        <f t="shared" si="38"/>
        <v>45747</v>
      </c>
      <c r="D542" s="623" t="s">
        <v>642</v>
      </c>
      <c r="E542" s="623">
        <v>3</v>
      </c>
      <c r="F542" s="623" t="s">
        <v>641</v>
      </c>
      <c r="G542" s="623"/>
      <c r="H542" s="623">
        <f>'Справка 6'!F35</f>
        <v>0</v>
      </c>
    </row>
    <row r="543" spans="1:8">
      <c r="A543" s="623" t="str">
        <f t="shared" si="36"/>
        <v>ДЕБИТУМ ИНВЕСТ АДСИЦ</v>
      </c>
      <c r="B543" s="623" t="str">
        <f t="shared" si="37"/>
        <v>201089616</v>
      </c>
      <c r="C543" s="627">
        <f t="shared" si="38"/>
        <v>45747</v>
      </c>
      <c r="D543" s="623" t="s">
        <v>643</v>
      </c>
      <c r="E543" s="623">
        <v>3</v>
      </c>
      <c r="F543" s="623" t="s">
        <v>141</v>
      </c>
      <c r="G543" s="623"/>
      <c r="H543" s="623">
        <f>'Справка 6'!F36</f>
        <v>0</v>
      </c>
    </row>
    <row r="544" spans="1:8">
      <c r="A544" s="623" t="str">
        <f t="shared" si="36"/>
        <v>ДЕБИТУМ ИНВЕСТ АДСИЦ</v>
      </c>
      <c r="B544" s="623" t="str">
        <f t="shared" si="37"/>
        <v>201089616</v>
      </c>
      <c r="C544" s="627">
        <f t="shared" si="38"/>
        <v>45747</v>
      </c>
      <c r="D544" s="623" t="s">
        <v>645</v>
      </c>
      <c r="E544" s="623">
        <v>3</v>
      </c>
      <c r="F544" s="623" t="s">
        <v>644</v>
      </c>
      <c r="G544" s="623"/>
      <c r="H544" s="623">
        <f>'Справка 6'!F37</f>
        <v>0</v>
      </c>
    </row>
    <row r="545" spans="1:8">
      <c r="A545" s="623" t="str">
        <f t="shared" si="36"/>
        <v>ДЕБИТУМ ИНВЕСТ АДСИЦ</v>
      </c>
      <c r="B545" s="623" t="str">
        <f t="shared" si="37"/>
        <v>201089616</v>
      </c>
      <c r="C545" s="627">
        <f t="shared" si="38"/>
        <v>45747</v>
      </c>
      <c r="D545" s="623" t="s">
        <v>647</v>
      </c>
      <c r="E545" s="623">
        <v>3</v>
      </c>
      <c r="F545" s="623" t="s">
        <v>646</v>
      </c>
      <c r="G545" s="623"/>
      <c r="H545" s="623">
        <f>'Справка 6'!F38</f>
        <v>0</v>
      </c>
    </row>
    <row r="546" spans="1:8">
      <c r="A546" s="623" t="str">
        <f t="shared" si="36"/>
        <v>ДЕБИТУМ ИНВЕСТ АДСИЦ</v>
      </c>
      <c r="B546" s="623" t="str">
        <f t="shared" si="37"/>
        <v>201089616</v>
      </c>
      <c r="C546" s="627">
        <f t="shared" si="38"/>
        <v>45747</v>
      </c>
      <c r="D546" s="623" t="s">
        <v>649</v>
      </c>
      <c r="E546" s="623">
        <v>3</v>
      </c>
      <c r="F546" s="623" t="s">
        <v>648</v>
      </c>
      <c r="G546" s="623"/>
      <c r="H546" s="623">
        <f>'Справка 6'!F39</f>
        <v>0</v>
      </c>
    </row>
    <row r="547" spans="1:8">
      <c r="A547" s="623" t="str">
        <f t="shared" si="36"/>
        <v>ДЕБИТУМ ИНВЕСТ АДСИЦ</v>
      </c>
      <c r="B547" s="623" t="str">
        <f t="shared" si="37"/>
        <v>201089616</v>
      </c>
      <c r="C547" s="627">
        <f t="shared" si="38"/>
        <v>45747</v>
      </c>
      <c r="D547" s="623" t="s">
        <v>650</v>
      </c>
      <c r="E547" s="623">
        <v>3</v>
      </c>
      <c r="F547" s="623" t="s">
        <v>614</v>
      </c>
      <c r="G547" s="623"/>
      <c r="H547" s="623">
        <f>'Справка 6'!F40</f>
        <v>0</v>
      </c>
    </row>
    <row r="548" spans="1:8">
      <c r="A548" s="623" t="str">
        <f t="shared" si="36"/>
        <v>ДЕБИТУМ ИНВЕСТ АДСИЦ</v>
      </c>
      <c r="B548" s="623" t="str">
        <f t="shared" si="37"/>
        <v>201089616</v>
      </c>
      <c r="C548" s="627">
        <f t="shared" si="38"/>
        <v>45747</v>
      </c>
      <c r="D548" s="623" t="s">
        <v>652</v>
      </c>
      <c r="E548" s="623">
        <v>3</v>
      </c>
      <c r="F548" s="623" t="s">
        <v>634</v>
      </c>
      <c r="G548" s="623"/>
      <c r="H548" s="623">
        <f>'Справка 6'!F41</f>
        <v>0</v>
      </c>
    </row>
    <row r="549" spans="1:8">
      <c r="A549" s="623" t="str">
        <f t="shared" si="36"/>
        <v>ДЕБИТУМ ИНВЕСТ АДСИЦ</v>
      </c>
      <c r="B549" s="623" t="str">
        <f t="shared" si="37"/>
        <v>201089616</v>
      </c>
      <c r="C549" s="627">
        <f t="shared" si="38"/>
        <v>45747</v>
      </c>
      <c r="D549" s="623" t="s">
        <v>655</v>
      </c>
      <c r="E549" s="623">
        <v>3</v>
      </c>
      <c r="F549" s="623" t="s">
        <v>654</v>
      </c>
      <c r="G549" s="623"/>
      <c r="H549" s="623">
        <f>'Справка 6'!F42</f>
        <v>0</v>
      </c>
    </row>
    <row r="550" spans="1:8">
      <c r="A550" s="623" t="str">
        <f t="shared" si="36"/>
        <v>ДЕБИТУМ ИНВЕСТ АДСИЦ</v>
      </c>
      <c r="B550" s="623" t="str">
        <f t="shared" si="37"/>
        <v>201089616</v>
      </c>
      <c r="C550" s="627">
        <f t="shared" si="38"/>
        <v>45747</v>
      </c>
      <c r="D550" s="623" t="s">
        <v>657</v>
      </c>
      <c r="E550" s="623">
        <v>3</v>
      </c>
      <c r="F550" s="623" t="s">
        <v>656</v>
      </c>
      <c r="G550" s="623"/>
      <c r="H550" s="623">
        <f>'Справка 6'!F43</f>
        <v>0</v>
      </c>
    </row>
    <row r="551" spans="1:8">
      <c r="A551" s="623" t="str">
        <f t="shared" si="36"/>
        <v>ДЕБИТУМ ИНВЕСТ АДСИЦ</v>
      </c>
      <c r="B551" s="623" t="str">
        <f t="shared" si="37"/>
        <v>201089616</v>
      </c>
      <c r="C551" s="627">
        <f t="shared" si="38"/>
        <v>45747</v>
      </c>
      <c r="D551" s="623" t="s">
        <v>594</v>
      </c>
      <c r="E551" s="623">
        <v>4</v>
      </c>
      <c r="F551" s="623" t="s">
        <v>593</v>
      </c>
      <c r="G551" s="623"/>
      <c r="H551" s="623">
        <f>'Справка 6'!G11</f>
        <v>0</v>
      </c>
    </row>
    <row r="552" spans="1:8">
      <c r="A552" s="623" t="str">
        <f t="shared" si="36"/>
        <v>ДЕБИТУМ ИНВЕСТ АДСИЦ</v>
      </c>
      <c r="B552" s="623" t="str">
        <f t="shared" si="37"/>
        <v>201089616</v>
      </c>
      <c r="C552" s="627">
        <f t="shared" si="38"/>
        <v>45747</v>
      </c>
      <c r="D552" s="623" t="s">
        <v>597</v>
      </c>
      <c r="E552" s="623">
        <v>4</v>
      </c>
      <c r="F552" s="623" t="s">
        <v>596</v>
      </c>
      <c r="G552" s="623"/>
      <c r="H552" s="623">
        <f>'Справка 6'!G12</f>
        <v>0</v>
      </c>
    </row>
    <row r="553" spans="1:8">
      <c r="A553" s="623" t="str">
        <f t="shared" si="36"/>
        <v>ДЕБИТУМ ИНВЕСТ АДСИЦ</v>
      </c>
      <c r="B553" s="623" t="str">
        <f t="shared" si="37"/>
        <v>201089616</v>
      </c>
      <c r="C553" s="627">
        <f t="shared" si="38"/>
        <v>45747</v>
      </c>
      <c r="D553" s="623" t="s">
        <v>600</v>
      </c>
      <c r="E553" s="623">
        <v>4</v>
      </c>
      <c r="F553" s="623" t="s">
        <v>599</v>
      </c>
      <c r="G553" s="623"/>
      <c r="H553" s="623">
        <f>'Справка 6'!G13</f>
        <v>0</v>
      </c>
    </row>
    <row r="554" spans="1:8">
      <c r="A554" s="623" t="str">
        <f t="shared" si="36"/>
        <v>ДЕБИТУМ ИНВЕСТ АДСИЦ</v>
      </c>
      <c r="B554" s="623" t="str">
        <f t="shared" si="37"/>
        <v>201089616</v>
      </c>
      <c r="C554" s="627">
        <f t="shared" si="38"/>
        <v>45747</v>
      </c>
      <c r="D554" s="623" t="s">
        <v>603</v>
      </c>
      <c r="E554" s="623">
        <v>4</v>
      </c>
      <c r="F554" s="623" t="s">
        <v>602</v>
      </c>
      <c r="G554" s="623"/>
      <c r="H554" s="623">
        <f>'Справка 6'!G14</f>
        <v>0</v>
      </c>
    </row>
    <row r="555" spans="1:8">
      <c r="A555" s="623" t="str">
        <f t="shared" si="36"/>
        <v>ДЕБИТУМ ИНВЕСТ АДСИЦ</v>
      </c>
      <c r="B555" s="623" t="str">
        <f t="shared" si="37"/>
        <v>201089616</v>
      </c>
      <c r="C555" s="627">
        <f t="shared" si="38"/>
        <v>45747</v>
      </c>
      <c r="D555" s="623" t="s">
        <v>606</v>
      </c>
      <c r="E555" s="623">
        <v>4</v>
      </c>
      <c r="F555" s="623" t="s">
        <v>605</v>
      </c>
      <c r="G555" s="623"/>
      <c r="H555" s="623">
        <f>'Справка 6'!G15</f>
        <v>0</v>
      </c>
    </row>
    <row r="556" spans="1:8">
      <c r="A556" s="623" t="str">
        <f t="shared" si="36"/>
        <v>ДЕБИТУМ ИНВЕСТ АДСИЦ</v>
      </c>
      <c r="B556" s="623" t="str">
        <f t="shared" si="37"/>
        <v>201089616</v>
      </c>
      <c r="C556" s="627">
        <f t="shared" si="38"/>
        <v>45747</v>
      </c>
      <c r="D556" s="623" t="s">
        <v>609</v>
      </c>
      <c r="E556" s="623">
        <v>4</v>
      </c>
      <c r="F556" s="623" t="s">
        <v>608</v>
      </c>
      <c r="G556" s="623"/>
      <c r="H556" s="623">
        <f>'Справка 6'!G16</f>
        <v>0</v>
      </c>
    </row>
    <row r="557" spans="1:8">
      <c r="A557" s="623" t="str">
        <f t="shared" si="36"/>
        <v>ДЕБИТУМ ИНВЕСТ АДСИЦ</v>
      </c>
      <c r="B557" s="623" t="str">
        <f t="shared" si="37"/>
        <v>201089616</v>
      </c>
      <c r="C557" s="627">
        <f t="shared" si="38"/>
        <v>45747</v>
      </c>
      <c r="D557" s="623" t="s">
        <v>612</v>
      </c>
      <c r="E557" s="623">
        <v>4</v>
      </c>
      <c r="F557" s="623" t="s">
        <v>611</v>
      </c>
      <c r="G557" s="623"/>
      <c r="H557" s="623">
        <f>'Справка 6'!G17</f>
        <v>0</v>
      </c>
    </row>
    <row r="558" spans="1:8">
      <c r="A558" s="623" t="str">
        <f t="shared" si="36"/>
        <v>ДЕБИТУМ ИНВЕСТ АДСИЦ</v>
      </c>
      <c r="B558" s="623" t="str">
        <f t="shared" si="37"/>
        <v>201089616</v>
      </c>
      <c r="C558" s="627">
        <f t="shared" si="38"/>
        <v>45747</v>
      </c>
      <c r="D558" s="623" t="s">
        <v>615</v>
      </c>
      <c r="E558" s="623">
        <v>4</v>
      </c>
      <c r="F558" s="623" t="s">
        <v>614</v>
      </c>
      <c r="G558" s="623"/>
      <c r="H558" s="623">
        <f>'Справка 6'!G18</f>
        <v>0</v>
      </c>
    </row>
    <row r="559" spans="1:8">
      <c r="A559" s="623" t="str">
        <f t="shared" si="36"/>
        <v>ДЕБИТУМ ИНВЕСТ АДСИЦ</v>
      </c>
      <c r="B559" s="623" t="str">
        <f t="shared" si="37"/>
        <v>201089616</v>
      </c>
      <c r="C559" s="627">
        <f t="shared" si="38"/>
        <v>45747</v>
      </c>
      <c r="D559" s="623" t="s">
        <v>616</v>
      </c>
      <c r="E559" s="623">
        <v>4</v>
      </c>
      <c r="F559" s="623" t="s">
        <v>591</v>
      </c>
      <c r="G559" s="623"/>
      <c r="H559" s="623">
        <f>'Справка 6'!G19</f>
        <v>0</v>
      </c>
    </row>
    <row r="560" spans="1:8">
      <c r="A560" s="623" t="str">
        <f t="shared" si="36"/>
        <v>ДЕБИТУМ ИНВЕСТ АДСИЦ</v>
      </c>
      <c r="B560" s="623" t="str">
        <f t="shared" si="37"/>
        <v>201089616</v>
      </c>
      <c r="C560" s="627">
        <f t="shared" si="38"/>
        <v>45747</v>
      </c>
      <c r="D560" s="623" t="s">
        <v>619</v>
      </c>
      <c r="E560" s="623">
        <v>4</v>
      </c>
      <c r="F560" s="623" t="s">
        <v>618</v>
      </c>
      <c r="G560" s="623"/>
      <c r="H560" s="623">
        <f>'Справка 6'!G20</f>
        <v>0</v>
      </c>
    </row>
    <row r="561" spans="1:8">
      <c r="A561" s="623" t="str">
        <f t="shared" si="36"/>
        <v>ДЕБИТУМ ИНВЕСТ АДСИЦ</v>
      </c>
      <c r="B561" s="623" t="str">
        <f t="shared" si="37"/>
        <v>201089616</v>
      </c>
      <c r="C561" s="627">
        <f t="shared" si="38"/>
        <v>45747</v>
      </c>
      <c r="D561" s="623" t="s">
        <v>622</v>
      </c>
      <c r="E561" s="623">
        <v>4</v>
      </c>
      <c r="F561" s="623" t="s">
        <v>621</v>
      </c>
      <c r="G561" s="623"/>
      <c r="H561" s="623">
        <f>'Справка 6'!G22</f>
        <v>0</v>
      </c>
    </row>
    <row r="562" spans="1:8">
      <c r="A562" s="623" t="str">
        <f t="shared" si="36"/>
        <v>ДЕБИТУМ ИНВЕСТ АДСИЦ</v>
      </c>
      <c r="B562" s="623" t="str">
        <f t="shared" si="37"/>
        <v>201089616</v>
      </c>
      <c r="C562" s="627">
        <f t="shared" si="38"/>
        <v>45747</v>
      </c>
      <c r="D562" s="623" t="s">
        <v>626</v>
      </c>
      <c r="E562" s="623">
        <v>4</v>
      </c>
      <c r="F562" s="623" t="s">
        <v>625</v>
      </c>
      <c r="G562" s="623"/>
      <c r="H562" s="623">
        <f>'Справка 6'!G24</f>
        <v>0</v>
      </c>
    </row>
    <row r="563" spans="1:8">
      <c r="A563" s="623" t="str">
        <f t="shared" si="36"/>
        <v>ДЕБИТУМ ИНВЕСТ АДСИЦ</v>
      </c>
      <c r="B563" s="623" t="str">
        <f t="shared" si="37"/>
        <v>201089616</v>
      </c>
      <c r="C563" s="627">
        <f t="shared" si="38"/>
        <v>45747</v>
      </c>
      <c r="D563" s="623" t="s">
        <v>628</v>
      </c>
      <c r="E563" s="623">
        <v>4</v>
      </c>
      <c r="F563" s="623" t="s">
        <v>627</v>
      </c>
      <c r="G563" s="623"/>
      <c r="H563" s="623">
        <f>'Справка 6'!G25</f>
        <v>0</v>
      </c>
    </row>
    <row r="564" spans="1:8">
      <c r="A564" s="623" t="str">
        <f t="shared" si="36"/>
        <v>ДЕБИТУМ ИНВЕСТ АДСИЦ</v>
      </c>
      <c r="B564" s="623" t="str">
        <f t="shared" si="37"/>
        <v>201089616</v>
      </c>
      <c r="C564" s="627">
        <f t="shared" si="38"/>
        <v>45747</v>
      </c>
      <c r="D564" s="623" t="s">
        <v>630</v>
      </c>
      <c r="E564" s="623">
        <v>4</v>
      </c>
      <c r="F564" s="623" t="s">
        <v>629</v>
      </c>
      <c r="G564" s="623"/>
      <c r="H564" s="623">
        <f>'Справка 6'!G26</f>
        <v>0</v>
      </c>
    </row>
    <row r="565" spans="1:8">
      <c r="A565" s="623" t="str">
        <f t="shared" si="36"/>
        <v>ДЕБИТУМ ИНВЕСТ АДСИЦ</v>
      </c>
      <c r="B565" s="623" t="str">
        <f t="shared" si="37"/>
        <v>201089616</v>
      </c>
      <c r="C565" s="627">
        <f t="shared" si="38"/>
        <v>45747</v>
      </c>
      <c r="D565" s="623" t="s">
        <v>631</v>
      </c>
      <c r="E565" s="623">
        <v>4</v>
      </c>
      <c r="F565" s="623" t="s">
        <v>614</v>
      </c>
      <c r="G565" s="623"/>
      <c r="H565" s="623">
        <f>'Справка 6'!G27</f>
        <v>0</v>
      </c>
    </row>
    <row r="566" spans="1:8">
      <c r="A566" s="623" t="str">
        <f t="shared" si="36"/>
        <v>ДЕБИТУМ ИНВЕСТ АДСИЦ</v>
      </c>
      <c r="B566" s="623" t="str">
        <f t="shared" si="37"/>
        <v>201089616</v>
      </c>
      <c r="C566" s="627">
        <f t="shared" si="38"/>
        <v>45747</v>
      </c>
      <c r="D566" s="623" t="s">
        <v>632</v>
      </c>
      <c r="E566" s="623">
        <v>4</v>
      </c>
      <c r="F566" s="623" t="s">
        <v>964</v>
      </c>
      <c r="G566" s="623"/>
      <c r="H566" s="623">
        <f>'Справка 6'!G28</f>
        <v>0</v>
      </c>
    </row>
    <row r="567" spans="1:8">
      <c r="A567" s="623" t="str">
        <f t="shared" si="36"/>
        <v>ДЕБИТУМ ИНВЕСТ АДСИЦ</v>
      </c>
      <c r="B567" s="623" t="str">
        <f t="shared" si="37"/>
        <v>201089616</v>
      </c>
      <c r="C567" s="627">
        <f t="shared" si="38"/>
        <v>45747</v>
      </c>
      <c r="D567" s="623" t="s">
        <v>636</v>
      </c>
      <c r="E567" s="623">
        <v>4</v>
      </c>
      <c r="F567" s="623" t="s">
        <v>635</v>
      </c>
      <c r="G567" s="623"/>
      <c r="H567" s="623">
        <f>'Справка 6'!G30</f>
        <v>0</v>
      </c>
    </row>
    <row r="568" spans="1:8">
      <c r="A568" s="623" t="str">
        <f t="shared" si="36"/>
        <v>ДЕБИТУМ ИНВЕСТ АДСИЦ</v>
      </c>
      <c r="B568" s="623" t="str">
        <f t="shared" si="37"/>
        <v>201089616</v>
      </c>
      <c r="C568" s="627">
        <f t="shared" si="38"/>
        <v>45747</v>
      </c>
      <c r="D568" s="623" t="s">
        <v>637</v>
      </c>
      <c r="E568" s="623">
        <v>4</v>
      </c>
      <c r="F568" s="623" t="s">
        <v>127</v>
      </c>
      <c r="G568" s="623"/>
      <c r="H568" s="623">
        <f>'Справка 6'!G31</f>
        <v>0</v>
      </c>
    </row>
    <row r="569" spans="1:8">
      <c r="A569" s="623" t="str">
        <f t="shared" si="36"/>
        <v>ДЕБИТУМ ИНВЕСТ АДСИЦ</v>
      </c>
      <c r="B569" s="623" t="str">
        <f t="shared" si="37"/>
        <v>201089616</v>
      </c>
      <c r="C569" s="627">
        <f t="shared" si="38"/>
        <v>45747</v>
      </c>
      <c r="D569" s="623" t="s">
        <v>638</v>
      </c>
      <c r="E569" s="623">
        <v>4</v>
      </c>
      <c r="F569" s="623" t="s">
        <v>129</v>
      </c>
      <c r="G569" s="623"/>
      <c r="H569" s="623">
        <f>'Справка 6'!G32</f>
        <v>0</v>
      </c>
    </row>
    <row r="570" spans="1:8">
      <c r="A570" s="623" t="str">
        <f t="shared" si="36"/>
        <v>ДЕБИТУМ ИНВЕСТ АДСИЦ</v>
      </c>
      <c r="B570" s="623" t="str">
        <f t="shared" si="37"/>
        <v>201089616</v>
      </c>
      <c r="C570" s="627">
        <f t="shared" si="38"/>
        <v>45747</v>
      </c>
      <c r="D570" s="623" t="s">
        <v>639</v>
      </c>
      <c r="E570" s="623">
        <v>4</v>
      </c>
      <c r="F570" s="623" t="s">
        <v>133</v>
      </c>
      <c r="G570" s="623"/>
      <c r="H570" s="623">
        <f>'Справка 6'!G33</f>
        <v>0</v>
      </c>
    </row>
    <row r="571" spans="1:8">
      <c r="A571" s="623" t="str">
        <f t="shared" si="36"/>
        <v>ДЕБИТУМ ИНВЕСТ АДСИЦ</v>
      </c>
      <c r="B571" s="623" t="str">
        <f t="shared" si="37"/>
        <v>201089616</v>
      </c>
      <c r="C571" s="627">
        <f t="shared" si="38"/>
        <v>45747</v>
      </c>
      <c r="D571" s="623" t="s">
        <v>640</v>
      </c>
      <c r="E571" s="623">
        <v>4</v>
      </c>
      <c r="F571" s="623" t="s">
        <v>135</v>
      </c>
      <c r="G571" s="623"/>
      <c r="H571" s="623">
        <f>'Справка 6'!G34</f>
        <v>0</v>
      </c>
    </row>
    <row r="572" spans="1:8">
      <c r="A572" s="623" t="str">
        <f t="shared" si="36"/>
        <v>ДЕБИТУМ ИНВЕСТ АДСИЦ</v>
      </c>
      <c r="B572" s="623" t="str">
        <f t="shared" si="37"/>
        <v>201089616</v>
      </c>
      <c r="C572" s="627">
        <f t="shared" si="38"/>
        <v>45747</v>
      </c>
      <c r="D572" s="623" t="s">
        <v>642</v>
      </c>
      <c r="E572" s="623">
        <v>4</v>
      </c>
      <c r="F572" s="623" t="s">
        <v>641</v>
      </c>
      <c r="G572" s="623"/>
      <c r="H572" s="623">
        <f>'Справка 6'!G35</f>
        <v>0</v>
      </c>
    </row>
    <row r="573" spans="1:8">
      <c r="A573" s="623" t="str">
        <f t="shared" si="36"/>
        <v>ДЕБИТУМ ИНВЕСТ АДСИЦ</v>
      </c>
      <c r="B573" s="623" t="str">
        <f t="shared" si="37"/>
        <v>201089616</v>
      </c>
      <c r="C573" s="627">
        <f t="shared" si="38"/>
        <v>45747</v>
      </c>
      <c r="D573" s="623" t="s">
        <v>643</v>
      </c>
      <c r="E573" s="623">
        <v>4</v>
      </c>
      <c r="F573" s="623" t="s">
        <v>141</v>
      </c>
      <c r="G573" s="623"/>
      <c r="H573" s="623">
        <f>'Справка 6'!G36</f>
        <v>0</v>
      </c>
    </row>
    <row r="574" spans="1:8">
      <c r="A574" s="623" t="str">
        <f t="shared" si="36"/>
        <v>ДЕБИТУМ ИНВЕСТ АДСИЦ</v>
      </c>
      <c r="B574" s="623" t="str">
        <f t="shared" si="37"/>
        <v>201089616</v>
      </c>
      <c r="C574" s="627">
        <f t="shared" si="38"/>
        <v>45747</v>
      </c>
      <c r="D574" s="623" t="s">
        <v>645</v>
      </c>
      <c r="E574" s="623">
        <v>4</v>
      </c>
      <c r="F574" s="623" t="s">
        <v>644</v>
      </c>
      <c r="G574" s="623"/>
      <c r="H574" s="623">
        <f>'Справка 6'!G37</f>
        <v>0</v>
      </c>
    </row>
    <row r="575" spans="1:8">
      <c r="A575" s="623" t="str">
        <f t="shared" si="36"/>
        <v>ДЕБИТУМ ИНВЕСТ АДСИЦ</v>
      </c>
      <c r="B575" s="623" t="str">
        <f t="shared" si="37"/>
        <v>201089616</v>
      </c>
      <c r="C575" s="627">
        <f t="shared" si="38"/>
        <v>45747</v>
      </c>
      <c r="D575" s="623" t="s">
        <v>647</v>
      </c>
      <c r="E575" s="623">
        <v>4</v>
      </c>
      <c r="F575" s="623" t="s">
        <v>646</v>
      </c>
      <c r="G575" s="623"/>
      <c r="H575" s="623">
        <f>'Справка 6'!G38</f>
        <v>0</v>
      </c>
    </row>
    <row r="576" spans="1:8">
      <c r="A576" s="623" t="str">
        <f t="shared" si="36"/>
        <v>ДЕБИТУМ ИНВЕСТ АДСИЦ</v>
      </c>
      <c r="B576" s="623" t="str">
        <f t="shared" si="37"/>
        <v>201089616</v>
      </c>
      <c r="C576" s="627">
        <f t="shared" si="38"/>
        <v>45747</v>
      </c>
      <c r="D576" s="623" t="s">
        <v>649</v>
      </c>
      <c r="E576" s="623">
        <v>4</v>
      </c>
      <c r="F576" s="623" t="s">
        <v>648</v>
      </c>
      <c r="G576" s="623"/>
      <c r="H576" s="623">
        <f>'Справка 6'!G39</f>
        <v>0</v>
      </c>
    </row>
    <row r="577" spans="1:8">
      <c r="A577" s="623" t="str">
        <f t="shared" si="36"/>
        <v>ДЕБИТУМ ИНВЕСТ АДСИЦ</v>
      </c>
      <c r="B577" s="623" t="str">
        <f t="shared" si="37"/>
        <v>201089616</v>
      </c>
      <c r="C577" s="627">
        <f t="shared" si="38"/>
        <v>45747</v>
      </c>
      <c r="D577" s="623" t="s">
        <v>650</v>
      </c>
      <c r="E577" s="623">
        <v>4</v>
      </c>
      <c r="F577" s="623" t="s">
        <v>614</v>
      </c>
      <c r="G577" s="623"/>
      <c r="H577" s="623">
        <f>'Справка 6'!G40</f>
        <v>0</v>
      </c>
    </row>
    <row r="578" spans="1:8">
      <c r="A578" s="623" t="str">
        <f t="shared" si="36"/>
        <v>ДЕБИТУМ ИНВЕСТ АДСИЦ</v>
      </c>
      <c r="B578" s="623" t="str">
        <f t="shared" si="37"/>
        <v>201089616</v>
      </c>
      <c r="C578" s="627">
        <f t="shared" si="38"/>
        <v>45747</v>
      </c>
      <c r="D578" s="623" t="s">
        <v>652</v>
      </c>
      <c r="E578" s="623">
        <v>4</v>
      </c>
      <c r="F578" s="623" t="s">
        <v>634</v>
      </c>
      <c r="G578" s="623"/>
      <c r="H578" s="623">
        <f>'Справка 6'!G41</f>
        <v>0</v>
      </c>
    </row>
    <row r="579" spans="1:8">
      <c r="A579" s="623" t="str">
        <f t="shared" si="36"/>
        <v>ДЕБИТУМ ИНВЕСТ АДСИЦ</v>
      </c>
      <c r="B579" s="623" t="str">
        <f t="shared" si="37"/>
        <v>201089616</v>
      </c>
      <c r="C579" s="627">
        <f t="shared" si="38"/>
        <v>45747</v>
      </c>
      <c r="D579" s="623" t="s">
        <v>655</v>
      </c>
      <c r="E579" s="623">
        <v>4</v>
      </c>
      <c r="F579" s="623" t="s">
        <v>654</v>
      </c>
      <c r="G579" s="623"/>
      <c r="H579" s="623">
        <f>'Справка 6'!G42</f>
        <v>0</v>
      </c>
    </row>
    <row r="580" spans="1:8">
      <c r="A580" s="623" t="str">
        <f t="shared" si="36"/>
        <v>ДЕБИТУМ ИНВЕСТ АДСИЦ</v>
      </c>
      <c r="B580" s="623" t="str">
        <f t="shared" si="37"/>
        <v>201089616</v>
      </c>
      <c r="C580" s="627">
        <f t="shared" si="38"/>
        <v>45747</v>
      </c>
      <c r="D580" s="623" t="s">
        <v>657</v>
      </c>
      <c r="E580" s="623">
        <v>4</v>
      </c>
      <c r="F580" s="623" t="s">
        <v>656</v>
      </c>
      <c r="G580" s="623"/>
      <c r="H580" s="623">
        <f>'Справка 6'!G43</f>
        <v>0</v>
      </c>
    </row>
    <row r="581" spans="1:8">
      <c r="A581" s="623" t="str">
        <f t="shared" si="36"/>
        <v>ДЕБИТУМ ИНВЕСТ АДСИЦ</v>
      </c>
      <c r="B581" s="623" t="str">
        <f t="shared" si="37"/>
        <v>201089616</v>
      </c>
      <c r="C581" s="627">
        <f t="shared" si="38"/>
        <v>45747</v>
      </c>
      <c r="D581" s="623" t="s">
        <v>594</v>
      </c>
      <c r="E581" s="623">
        <v>5</v>
      </c>
      <c r="F581" s="623" t="s">
        <v>593</v>
      </c>
      <c r="G581" s="623"/>
      <c r="H581" s="623">
        <f>'Справка 6'!H11</f>
        <v>0</v>
      </c>
    </row>
    <row r="582" spans="1:8">
      <c r="A582" s="623" t="str">
        <f t="shared" si="36"/>
        <v>ДЕБИТУМ ИНВЕСТ АДСИЦ</v>
      </c>
      <c r="B582" s="623" t="str">
        <f t="shared" si="37"/>
        <v>201089616</v>
      </c>
      <c r="C582" s="627">
        <f t="shared" si="38"/>
        <v>45747</v>
      </c>
      <c r="D582" s="623" t="s">
        <v>597</v>
      </c>
      <c r="E582" s="623">
        <v>5</v>
      </c>
      <c r="F582" s="623" t="s">
        <v>596</v>
      </c>
      <c r="G582" s="623"/>
      <c r="H582" s="623">
        <f>'Справка 6'!H12</f>
        <v>0</v>
      </c>
    </row>
    <row r="583" spans="1:8">
      <c r="A583" s="623" t="str">
        <f t="shared" si="36"/>
        <v>ДЕБИТУМ ИНВЕСТ АДСИЦ</v>
      </c>
      <c r="B583" s="623" t="str">
        <f t="shared" si="37"/>
        <v>201089616</v>
      </c>
      <c r="C583" s="627">
        <f t="shared" si="38"/>
        <v>45747</v>
      </c>
      <c r="D583" s="623" t="s">
        <v>600</v>
      </c>
      <c r="E583" s="623">
        <v>5</v>
      </c>
      <c r="F583" s="623" t="s">
        <v>599</v>
      </c>
      <c r="G583" s="623"/>
      <c r="H583" s="623">
        <f>'Справка 6'!H13</f>
        <v>0</v>
      </c>
    </row>
    <row r="584" spans="1:8">
      <c r="A584" s="623" t="str">
        <f t="shared" si="36"/>
        <v>ДЕБИТУМ ИНВЕСТ АДСИЦ</v>
      </c>
      <c r="B584" s="623" t="str">
        <f t="shared" si="37"/>
        <v>201089616</v>
      </c>
      <c r="C584" s="627">
        <f t="shared" si="38"/>
        <v>45747</v>
      </c>
      <c r="D584" s="623" t="s">
        <v>603</v>
      </c>
      <c r="E584" s="623">
        <v>5</v>
      </c>
      <c r="F584" s="623" t="s">
        <v>602</v>
      </c>
      <c r="G584" s="623"/>
      <c r="H584" s="623">
        <f>'Справка 6'!H14</f>
        <v>0</v>
      </c>
    </row>
    <row r="585" spans="1:8">
      <c r="A585" s="623" t="str">
        <f t="shared" si="36"/>
        <v>ДЕБИТУМ ИНВЕСТ АДСИЦ</v>
      </c>
      <c r="B585" s="623" t="str">
        <f t="shared" si="37"/>
        <v>201089616</v>
      </c>
      <c r="C585" s="627">
        <f t="shared" si="38"/>
        <v>45747</v>
      </c>
      <c r="D585" s="623" t="s">
        <v>606</v>
      </c>
      <c r="E585" s="623">
        <v>5</v>
      </c>
      <c r="F585" s="623" t="s">
        <v>605</v>
      </c>
      <c r="G585" s="623"/>
      <c r="H585" s="623">
        <f>'Справка 6'!H15</f>
        <v>0</v>
      </c>
    </row>
    <row r="586" spans="1:8">
      <c r="A586" s="623" t="str">
        <f t="shared" si="36"/>
        <v>ДЕБИТУМ ИНВЕСТ АДСИЦ</v>
      </c>
      <c r="B586" s="623" t="str">
        <f t="shared" si="37"/>
        <v>201089616</v>
      </c>
      <c r="C586" s="627">
        <f t="shared" si="38"/>
        <v>45747</v>
      </c>
      <c r="D586" s="623" t="s">
        <v>609</v>
      </c>
      <c r="E586" s="623">
        <v>5</v>
      </c>
      <c r="F586" s="623" t="s">
        <v>608</v>
      </c>
      <c r="G586" s="623"/>
      <c r="H586" s="623">
        <f>'Справка 6'!H16</f>
        <v>0</v>
      </c>
    </row>
    <row r="587" spans="1:8">
      <c r="A587" s="623" t="str">
        <f t="shared" si="36"/>
        <v>ДЕБИТУМ ИНВЕСТ АДСИЦ</v>
      </c>
      <c r="B587" s="623" t="str">
        <f t="shared" si="37"/>
        <v>201089616</v>
      </c>
      <c r="C587" s="627">
        <f t="shared" si="38"/>
        <v>45747</v>
      </c>
      <c r="D587" s="623" t="s">
        <v>612</v>
      </c>
      <c r="E587" s="623">
        <v>5</v>
      </c>
      <c r="F587" s="623" t="s">
        <v>611</v>
      </c>
      <c r="G587" s="623"/>
      <c r="H587" s="623">
        <f>'Справка 6'!H17</f>
        <v>0</v>
      </c>
    </row>
    <row r="588" spans="1:8">
      <c r="A588" s="623" t="str">
        <f t="shared" si="36"/>
        <v>ДЕБИТУМ ИНВЕСТ АДСИЦ</v>
      </c>
      <c r="B588" s="623" t="str">
        <f t="shared" si="37"/>
        <v>201089616</v>
      </c>
      <c r="C588" s="627">
        <f t="shared" si="38"/>
        <v>45747</v>
      </c>
      <c r="D588" s="623" t="s">
        <v>615</v>
      </c>
      <c r="E588" s="623">
        <v>5</v>
      </c>
      <c r="F588" s="623" t="s">
        <v>614</v>
      </c>
      <c r="G588" s="623"/>
      <c r="H588" s="623">
        <f>'Справка 6'!H18</f>
        <v>0</v>
      </c>
    </row>
    <row r="589" spans="1:8">
      <c r="A589" s="623" t="str">
        <f t="shared" ref="A589:A652" si="39">pdeName</f>
        <v>ДЕБИТУМ ИНВЕСТ АДСИЦ</v>
      </c>
      <c r="B589" s="623" t="str">
        <f t="shared" ref="B589:B652" si="40">pdeBulstat</f>
        <v>201089616</v>
      </c>
      <c r="C589" s="627">
        <f t="shared" ref="C589:C652" si="41">endDate</f>
        <v>45747</v>
      </c>
      <c r="D589" s="623" t="s">
        <v>616</v>
      </c>
      <c r="E589" s="623">
        <v>5</v>
      </c>
      <c r="F589" s="623" t="s">
        <v>591</v>
      </c>
      <c r="G589" s="623"/>
      <c r="H589" s="623">
        <f>'Справка 6'!H19</f>
        <v>0</v>
      </c>
    </row>
    <row r="590" spans="1:8">
      <c r="A590" s="623" t="str">
        <f t="shared" si="39"/>
        <v>ДЕБИТУМ ИНВЕСТ АДСИЦ</v>
      </c>
      <c r="B590" s="623" t="str">
        <f t="shared" si="40"/>
        <v>201089616</v>
      </c>
      <c r="C590" s="627">
        <f t="shared" si="41"/>
        <v>45747</v>
      </c>
      <c r="D590" s="623" t="s">
        <v>619</v>
      </c>
      <c r="E590" s="623">
        <v>5</v>
      </c>
      <c r="F590" s="623" t="s">
        <v>618</v>
      </c>
      <c r="G590" s="623"/>
      <c r="H590" s="623">
        <f>'Справка 6'!H20</f>
        <v>0</v>
      </c>
    </row>
    <row r="591" spans="1:8">
      <c r="A591" s="623" t="str">
        <f t="shared" si="39"/>
        <v>ДЕБИТУМ ИНВЕСТ АДСИЦ</v>
      </c>
      <c r="B591" s="623" t="str">
        <f t="shared" si="40"/>
        <v>201089616</v>
      </c>
      <c r="C591" s="627">
        <f t="shared" si="41"/>
        <v>45747</v>
      </c>
      <c r="D591" s="623" t="s">
        <v>622</v>
      </c>
      <c r="E591" s="623">
        <v>5</v>
      </c>
      <c r="F591" s="623" t="s">
        <v>621</v>
      </c>
      <c r="G591" s="623"/>
      <c r="H591" s="623">
        <f>'Справка 6'!H22</f>
        <v>0</v>
      </c>
    </row>
    <row r="592" spans="1:8">
      <c r="A592" s="623" t="str">
        <f t="shared" si="39"/>
        <v>ДЕБИТУМ ИНВЕСТ АДСИЦ</v>
      </c>
      <c r="B592" s="623" t="str">
        <f t="shared" si="40"/>
        <v>201089616</v>
      </c>
      <c r="C592" s="627">
        <f t="shared" si="41"/>
        <v>45747</v>
      </c>
      <c r="D592" s="623" t="s">
        <v>626</v>
      </c>
      <c r="E592" s="623">
        <v>5</v>
      </c>
      <c r="F592" s="623" t="s">
        <v>625</v>
      </c>
      <c r="G592" s="623"/>
      <c r="H592" s="623">
        <f>'Справка 6'!H24</f>
        <v>0</v>
      </c>
    </row>
    <row r="593" spans="1:8">
      <c r="A593" s="623" t="str">
        <f t="shared" si="39"/>
        <v>ДЕБИТУМ ИНВЕСТ АДСИЦ</v>
      </c>
      <c r="B593" s="623" t="str">
        <f t="shared" si="40"/>
        <v>201089616</v>
      </c>
      <c r="C593" s="627">
        <f t="shared" si="41"/>
        <v>45747</v>
      </c>
      <c r="D593" s="623" t="s">
        <v>628</v>
      </c>
      <c r="E593" s="623">
        <v>5</v>
      </c>
      <c r="F593" s="623" t="s">
        <v>627</v>
      </c>
      <c r="G593" s="623"/>
      <c r="H593" s="623">
        <f>'Справка 6'!H25</f>
        <v>0</v>
      </c>
    </row>
    <row r="594" spans="1:8">
      <c r="A594" s="623" t="str">
        <f t="shared" si="39"/>
        <v>ДЕБИТУМ ИНВЕСТ АДСИЦ</v>
      </c>
      <c r="B594" s="623" t="str">
        <f t="shared" si="40"/>
        <v>201089616</v>
      </c>
      <c r="C594" s="627">
        <f t="shared" si="41"/>
        <v>45747</v>
      </c>
      <c r="D594" s="623" t="s">
        <v>630</v>
      </c>
      <c r="E594" s="623">
        <v>5</v>
      </c>
      <c r="F594" s="623" t="s">
        <v>629</v>
      </c>
      <c r="G594" s="623"/>
      <c r="H594" s="623">
        <f>'Справка 6'!H26</f>
        <v>0</v>
      </c>
    </row>
    <row r="595" spans="1:8">
      <c r="A595" s="623" t="str">
        <f t="shared" si="39"/>
        <v>ДЕБИТУМ ИНВЕСТ АДСИЦ</v>
      </c>
      <c r="B595" s="623" t="str">
        <f t="shared" si="40"/>
        <v>201089616</v>
      </c>
      <c r="C595" s="627">
        <f t="shared" si="41"/>
        <v>45747</v>
      </c>
      <c r="D595" s="623" t="s">
        <v>631</v>
      </c>
      <c r="E595" s="623">
        <v>5</v>
      </c>
      <c r="F595" s="623" t="s">
        <v>614</v>
      </c>
      <c r="G595" s="623"/>
      <c r="H595" s="623">
        <f>'Справка 6'!H27</f>
        <v>0</v>
      </c>
    </row>
    <row r="596" spans="1:8">
      <c r="A596" s="623" t="str">
        <f t="shared" si="39"/>
        <v>ДЕБИТУМ ИНВЕСТ АДСИЦ</v>
      </c>
      <c r="B596" s="623" t="str">
        <f t="shared" si="40"/>
        <v>201089616</v>
      </c>
      <c r="C596" s="627">
        <f t="shared" si="41"/>
        <v>45747</v>
      </c>
      <c r="D596" s="623" t="s">
        <v>632</v>
      </c>
      <c r="E596" s="623">
        <v>5</v>
      </c>
      <c r="F596" s="623" t="s">
        <v>964</v>
      </c>
      <c r="G596" s="623"/>
      <c r="H596" s="623">
        <f>'Справка 6'!H28</f>
        <v>0</v>
      </c>
    </row>
    <row r="597" spans="1:8">
      <c r="A597" s="623" t="str">
        <f t="shared" si="39"/>
        <v>ДЕБИТУМ ИНВЕСТ АДСИЦ</v>
      </c>
      <c r="B597" s="623" t="str">
        <f t="shared" si="40"/>
        <v>201089616</v>
      </c>
      <c r="C597" s="627">
        <f t="shared" si="41"/>
        <v>45747</v>
      </c>
      <c r="D597" s="623" t="s">
        <v>636</v>
      </c>
      <c r="E597" s="623">
        <v>5</v>
      </c>
      <c r="F597" s="623" t="s">
        <v>635</v>
      </c>
      <c r="G597" s="623"/>
      <c r="H597" s="623">
        <f>'Справка 6'!H30</f>
        <v>0</v>
      </c>
    </row>
    <row r="598" spans="1:8">
      <c r="A598" s="623" t="str">
        <f t="shared" si="39"/>
        <v>ДЕБИТУМ ИНВЕСТ АДСИЦ</v>
      </c>
      <c r="B598" s="623" t="str">
        <f t="shared" si="40"/>
        <v>201089616</v>
      </c>
      <c r="C598" s="627">
        <f t="shared" si="41"/>
        <v>45747</v>
      </c>
      <c r="D598" s="623" t="s">
        <v>637</v>
      </c>
      <c r="E598" s="623">
        <v>5</v>
      </c>
      <c r="F598" s="623" t="s">
        <v>127</v>
      </c>
      <c r="G598" s="623"/>
      <c r="H598" s="623">
        <f>'Справка 6'!H31</f>
        <v>0</v>
      </c>
    </row>
    <row r="599" spans="1:8">
      <c r="A599" s="623" t="str">
        <f t="shared" si="39"/>
        <v>ДЕБИТУМ ИНВЕСТ АДСИЦ</v>
      </c>
      <c r="B599" s="623" t="str">
        <f t="shared" si="40"/>
        <v>201089616</v>
      </c>
      <c r="C599" s="627">
        <f t="shared" si="41"/>
        <v>45747</v>
      </c>
      <c r="D599" s="623" t="s">
        <v>638</v>
      </c>
      <c r="E599" s="623">
        <v>5</v>
      </c>
      <c r="F599" s="623" t="s">
        <v>129</v>
      </c>
      <c r="G599" s="623"/>
      <c r="H599" s="623">
        <f>'Справка 6'!H32</f>
        <v>0</v>
      </c>
    </row>
    <row r="600" spans="1:8">
      <c r="A600" s="623" t="str">
        <f t="shared" si="39"/>
        <v>ДЕБИТУМ ИНВЕСТ АДСИЦ</v>
      </c>
      <c r="B600" s="623" t="str">
        <f t="shared" si="40"/>
        <v>201089616</v>
      </c>
      <c r="C600" s="627">
        <f t="shared" si="41"/>
        <v>45747</v>
      </c>
      <c r="D600" s="623" t="s">
        <v>639</v>
      </c>
      <c r="E600" s="623">
        <v>5</v>
      </c>
      <c r="F600" s="623" t="s">
        <v>133</v>
      </c>
      <c r="G600" s="623"/>
      <c r="H600" s="623">
        <f>'Справка 6'!H33</f>
        <v>0</v>
      </c>
    </row>
    <row r="601" spans="1:8">
      <c r="A601" s="623" t="str">
        <f t="shared" si="39"/>
        <v>ДЕБИТУМ ИНВЕСТ АДСИЦ</v>
      </c>
      <c r="B601" s="623" t="str">
        <f t="shared" si="40"/>
        <v>201089616</v>
      </c>
      <c r="C601" s="627">
        <f t="shared" si="41"/>
        <v>45747</v>
      </c>
      <c r="D601" s="623" t="s">
        <v>640</v>
      </c>
      <c r="E601" s="623">
        <v>5</v>
      </c>
      <c r="F601" s="623" t="s">
        <v>135</v>
      </c>
      <c r="G601" s="623"/>
      <c r="H601" s="623">
        <f>'Справка 6'!H34</f>
        <v>0</v>
      </c>
    </row>
    <row r="602" spans="1:8">
      <c r="A602" s="623" t="str">
        <f t="shared" si="39"/>
        <v>ДЕБИТУМ ИНВЕСТ АДСИЦ</v>
      </c>
      <c r="B602" s="623" t="str">
        <f t="shared" si="40"/>
        <v>201089616</v>
      </c>
      <c r="C602" s="627">
        <f t="shared" si="41"/>
        <v>45747</v>
      </c>
      <c r="D602" s="623" t="s">
        <v>642</v>
      </c>
      <c r="E602" s="623">
        <v>5</v>
      </c>
      <c r="F602" s="623" t="s">
        <v>641</v>
      </c>
      <c r="G602" s="623"/>
      <c r="H602" s="623">
        <f>'Справка 6'!H35</f>
        <v>0</v>
      </c>
    </row>
    <row r="603" spans="1:8">
      <c r="A603" s="623" t="str">
        <f t="shared" si="39"/>
        <v>ДЕБИТУМ ИНВЕСТ АДСИЦ</v>
      </c>
      <c r="B603" s="623" t="str">
        <f t="shared" si="40"/>
        <v>201089616</v>
      </c>
      <c r="C603" s="627">
        <f t="shared" si="41"/>
        <v>45747</v>
      </c>
      <c r="D603" s="623" t="s">
        <v>643</v>
      </c>
      <c r="E603" s="623">
        <v>5</v>
      </c>
      <c r="F603" s="623" t="s">
        <v>141</v>
      </c>
      <c r="G603" s="623"/>
      <c r="H603" s="623">
        <f>'Справка 6'!H36</f>
        <v>0</v>
      </c>
    </row>
    <row r="604" spans="1:8">
      <c r="A604" s="623" t="str">
        <f t="shared" si="39"/>
        <v>ДЕБИТУМ ИНВЕСТ АДСИЦ</v>
      </c>
      <c r="B604" s="623" t="str">
        <f t="shared" si="40"/>
        <v>201089616</v>
      </c>
      <c r="C604" s="627">
        <f t="shared" si="41"/>
        <v>45747</v>
      </c>
      <c r="D604" s="623" t="s">
        <v>645</v>
      </c>
      <c r="E604" s="623">
        <v>5</v>
      </c>
      <c r="F604" s="623" t="s">
        <v>644</v>
      </c>
      <c r="G604" s="623"/>
      <c r="H604" s="623">
        <f>'Справка 6'!H37</f>
        <v>0</v>
      </c>
    </row>
    <row r="605" spans="1:8">
      <c r="A605" s="623" t="str">
        <f t="shared" si="39"/>
        <v>ДЕБИТУМ ИНВЕСТ АДСИЦ</v>
      </c>
      <c r="B605" s="623" t="str">
        <f t="shared" si="40"/>
        <v>201089616</v>
      </c>
      <c r="C605" s="627">
        <f t="shared" si="41"/>
        <v>45747</v>
      </c>
      <c r="D605" s="623" t="s">
        <v>647</v>
      </c>
      <c r="E605" s="623">
        <v>5</v>
      </c>
      <c r="F605" s="623" t="s">
        <v>646</v>
      </c>
      <c r="G605" s="623"/>
      <c r="H605" s="623">
        <f>'Справка 6'!H38</f>
        <v>0</v>
      </c>
    </row>
    <row r="606" spans="1:8">
      <c r="A606" s="623" t="str">
        <f t="shared" si="39"/>
        <v>ДЕБИТУМ ИНВЕСТ АДСИЦ</v>
      </c>
      <c r="B606" s="623" t="str">
        <f t="shared" si="40"/>
        <v>201089616</v>
      </c>
      <c r="C606" s="627">
        <f t="shared" si="41"/>
        <v>45747</v>
      </c>
      <c r="D606" s="623" t="s">
        <v>649</v>
      </c>
      <c r="E606" s="623">
        <v>5</v>
      </c>
      <c r="F606" s="623" t="s">
        <v>648</v>
      </c>
      <c r="G606" s="623"/>
      <c r="H606" s="623">
        <f>'Справка 6'!H39</f>
        <v>0</v>
      </c>
    </row>
    <row r="607" spans="1:8">
      <c r="A607" s="623" t="str">
        <f t="shared" si="39"/>
        <v>ДЕБИТУМ ИНВЕСТ АДСИЦ</v>
      </c>
      <c r="B607" s="623" t="str">
        <f t="shared" si="40"/>
        <v>201089616</v>
      </c>
      <c r="C607" s="627">
        <f t="shared" si="41"/>
        <v>45747</v>
      </c>
      <c r="D607" s="623" t="s">
        <v>650</v>
      </c>
      <c r="E607" s="623">
        <v>5</v>
      </c>
      <c r="F607" s="623" t="s">
        <v>614</v>
      </c>
      <c r="G607" s="623"/>
      <c r="H607" s="623">
        <f>'Справка 6'!H40</f>
        <v>0</v>
      </c>
    </row>
    <row r="608" spans="1:8">
      <c r="A608" s="623" t="str">
        <f t="shared" si="39"/>
        <v>ДЕБИТУМ ИНВЕСТ АДСИЦ</v>
      </c>
      <c r="B608" s="623" t="str">
        <f t="shared" si="40"/>
        <v>201089616</v>
      </c>
      <c r="C608" s="627">
        <f t="shared" si="41"/>
        <v>45747</v>
      </c>
      <c r="D608" s="623" t="s">
        <v>652</v>
      </c>
      <c r="E608" s="623">
        <v>5</v>
      </c>
      <c r="F608" s="623" t="s">
        <v>634</v>
      </c>
      <c r="G608" s="623"/>
      <c r="H608" s="623">
        <f>'Справка 6'!H41</f>
        <v>0</v>
      </c>
    </row>
    <row r="609" spans="1:8">
      <c r="A609" s="623" t="str">
        <f t="shared" si="39"/>
        <v>ДЕБИТУМ ИНВЕСТ АДСИЦ</v>
      </c>
      <c r="B609" s="623" t="str">
        <f t="shared" si="40"/>
        <v>201089616</v>
      </c>
      <c r="C609" s="627">
        <f t="shared" si="41"/>
        <v>45747</v>
      </c>
      <c r="D609" s="623" t="s">
        <v>655</v>
      </c>
      <c r="E609" s="623">
        <v>5</v>
      </c>
      <c r="F609" s="623" t="s">
        <v>654</v>
      </c>
      <c r="G609" s="623"/>
      <c r="H609" s="623">
        <f>'Справка 6'!H42</f>
        <v>0</v>
      </c>
    </row>
    <row r="610" spans="1:8">
      <c r="A610" s="623" t="str">
        <f t="shared" si="39"/>
        <v>ДЕБИТУМ ИНВЕСТ АДСИЦ</v>
      </c>
      <c r="B610" s="623" t="str">
        <f t="shared" si="40"/>
        <v>201089616</v>
      </c>
      <c r="C610" s="627">
        <f t="shared" si="41"/>
        <v>45747</v>
      </c>
      <c r="D610" s="623" t="s">
        <v>657</v>
      </c>
      <c r="E610" s="623">
        <v>5</v>
      </c>
      <c r="F610" s="623" t="s">
        <v>656</v>
      </c>
      <c r="G610" s="623"/>
      <c r="H610" s="623">
        <f>'Справка 6'!H43</f>
        <v>0</v>
      </c>
    </row>
    <row r="611" spans="1:8">
      <c r="A611" s="623" t="str">
        <f t="shared" si="39"/>
        <v>ДЕБИТУМ ИНВЕСТ АДСИЦ</v>
      </c>
      <c r="B611" s="623" t="str">
        <f t="shared" si="40"/>
        <v>201089616</v>
      </c>
      <c r="C611" s="627">
        <f t="shared" si="41"/>
        <v>45747</v>
      </c>
      <c r="D611" s="623" t="s">
        <v>594</v>
      </c>
      <c r="E611" s="623">
        <v>6</v>
      </c>
      <c r="F611" s="623" t="s">
        <v>593</v>
      </c>
      <c r="G611" s="623"/>
      <c r="H611" s="623">
        <f>'Справка 6'!I11</f>
        <v>0</v>
      </c>
    </row>
    <row r="612" spans="1:8">
      <c r="A612" s="623" t="str">
        <f t="shared" si="39"/>
        <v>ДЕБИТУМ ИНВЕСТ АДСИЦ</v>
      </c>
      <c r="B612" s="623" t="str">
        <f t="shared" si="40"/>
        <v>201089616</v>
      </c>
      <c r="C612" s="627">
        <f t="shared" si="41"/>
        <v>45747</v>
      </c>
      <c r="D612" s="623" t="s">
        <v>597</v>
      </c>
      <c r="E612" s="623">
        <v>6</v>
      </c>
      <c r="F612" s="623" t="s">
        <v>596</v>
      </c>
      <c r="G612" s="623"/>
      <c r="H612" s="623">
        <f>'Справка 6'!I12</f>
        <v>0</v>
      </c>
    </row>
    <row r="613" spans="1:8">
      <c r="A613" s="623" t="str">
        <f t="shared" si="39"/>
        <v>ДЕБИТУМ ИНВЕСТ АДСИЦ</v>
      </c>
      <c r="B613" s="623" t="str">
        <f t="shared" si="40"/>
        <v>201089616</v>
      </c>
      <c r="C613" s="627">
        <f t="shared" si="41"/>
        <v>45747</v>
      </c>
      <c r="D613" s="623" t="s">
        <v>600</v>
      </c>
      <c r="E613" s="623">
        <v>6</v>
      </c>
      <c r="F613" s="623" t="s">
        <v>599</v>
      </c>
      <c r="G613" s="623"/>
      <c r="H613" s="623">
        <f>'Справка 6'!I13</f>
        <v>0</v>
      </c>
    </row>
    <row r="614" spans="1:8">
      <c r="A614" s="623" t="str">
        <f t="shared" si="39"/>
        <v>ДЕБИТУМ ИНВЕСТ АДСИЦ</v>
      </c>
      <c r="B614" s="623" t="str">
        <f t="shared" si="40"/>
        <v>201089616</v>
      </c>
      <c r="C614" s="627">
        <f t="shared" si="41"/>
        <v>45747</v>
      </c>
      <c r="D614" s="623" t="s">
        <v>603</v>
      </c>
      <c r="E614" s="623">
        <v>6</v>
      </c>
      <c r="F614" s="623" t="s">
        <v>602</v>
      </c>
      <c r="G614" s="623"/>
      <c r="H614" s="623">
        <f>'Справка 6'!I14</f>
        <v>0</v>
      </c>
    </row>
    <row r="615" spans="1:8">
      <c r="A615" s="623" t="str">
        <f t="shared" si="39"/>
        <v>ДЕБИТУМ ИНВЕСТ АДСИЦ</v>
      </c>
      <c r="B615" s="623" t="str">
        <f t="shared" si="40"/>
        <v>201089616</v>
      </c>
      <c r="C615" s="627">
        <f t="shared" si="41"/>
        <v>45747</v>
      </c>
      <c r="D615" s="623" t="s">
        <v>606</v>
      </c>
      <c r="E615" s="623">
        <v>6</v>
      </c>
      <c r="F615" s="623" t="s">
        <v>605</v>
      </c>
      <c r="G615" s="623"/>
      <c r="H615" s="623">
        <f>'Справка 6'!I15</f>
        <v>0</v>
      </c>
    </row>
    <row r="616" spans="1:8">
      <c r="A616" s="623" t="str">
        <f t="shared" si="39"/>
        <v>ДЕБИТУМ ИНВЕСТ АДСИЦ</v>
      </c>
      <c r="B616" s="623" t="str">
        <f t="shared" si="40"/>
        <v>201089616</v>
      </c>
      <c r="C616" s="627">
        <f t="shared" si="41"/>
        <v>45747</v>
      </c>
      <c r="D616" s="623" t="s">
        <v>609</v>
      </c>
      <c r="E616" s="623">
        <v>6</v>
      </c>
      <c r="F616" s="623" t="s">
        <v>608</v>
      </c>
      <c r="G616" s="623"/>
      <c r="H616" s="623">
        <f>'Справка 6'!I16</f>
        <v>0</v>
      </c>
    </row>
    <row r="617" spans="1:8">
      <c r="A617" s="623" t="str">
        <f t="shared" si="39"/>
        <v>ДЕБИТУМ ИНВЕСТ АДСИЦ</v>
      </c>
      <c r="B617" s="623" t="str">
        <f t="shared" si="40"/>
        <v>201089616</v>
      </c>
      <c r="C617" s="627">
        <f t="shared" si="41"/>
        <v>45747</v>
      </c>
      <c r="D617" s="623" t="s">
        <v>612</v>
      </c>
      <c r="E617" s="623">
        <v>6</v>
      </c>
      <c r="F617" s="623" t="s">
        <v>611</v>
      </c>
      <c r="G617" s="623"/>
      <c r="H617" s="623">
        <f>'Справка 6'!I17</f>
        <v>0</v>
      </c>
    </row>
    <row r="618" spans="1:8">
      <c r="A618" s="623" t="str">
        <f t="shared" si="39"/>
        <v>ДЕБИТУМ ИНВЕСТ АДСИЦ</v>
      </c>
      <c r="B618" s="623" t="str">
        <f t="shared" si="40"/>
        <v>201089616</v>
      </c>
      <c r="C618" s="627">
        <f t="shared" si="41"/>
        <v>45747</v>
      </c>
      <c r="D618" s="623" t="s">
        <v>615</v>
      </c>
      <c r="E618" s="623">
        <v>6</v>
      </c>
      <c r="F618" s="623" t="s">
        <v>614</v>
      </c>
      <c r="G618" s="623"/>
      <c r="H618" s="623">
        <f>'Справка 6'!I18</f>
        <v>0</v>
      </c>
    </row>
    <row r="619" spans="1:8">
      <c r="A619" s="623" t="str">
        <f t="shared" si="39"/>
        <v>ДЕБИТУМ ИНВЕСТ АДСИЦ</v>
      </c>
      <c r="B619" s="623" t="str">
        <f t="shared" si="40"/>
        <v>201089616</v>
      </c>
      <c r="C619" s="627">
        <f t="shared" si="41"/>
        <v>45747</v>
      </c>
      <c r="D619" s="623" t="s">
        <v>616</v>
      </c>
      <c r="E619" s="623">
        <v>6</v>
      </c>
      <c r="F619" s="623" t="s">
        <v>591</v>
      </c>
      <c r="G619" s="623"/>
      <c r="H619" s="623">
        <f>'Справка 6'!I19</f>
        <v>0</v>
      </c>
    </row>
    <row r="620" spans="1:8">
      <c r="A620" s="623" t="str">
        <f t="shared" si="39"/>
        <v>ДЕБИТУМ ИНВЕСТ АДСИЦ</v>
      </c>
      <c r="B620" s="623" t="str">
        <f t="shared" si="40"/>
        <v>201089616</v>
      </c>
      <c r="C620" s="627">
        <f t="shared" si="41"/>
        <v>45747</v>
      </c>
      <c r="D620" s="623" t="s">
        <v>619</v>
      </c>
      <c r="E620" s="623">
        <v>6</v>
      </c>
      <c r="F620" s="623" t="s">
        <v>618</v>
      </c>
      <c r="G620" s="623"/>
      <c r="H620" s="623">
        <f>'Справка 6'!I20</f>
        <v>0</v>
      </c>
    </row>
    <row r="621" spans="1:8">
      <c r="A621" s="623" t="str">
        <f t="shared" si="39"/>
        <v>ДЕБИТУМ ИНВЕСТ АДСИЦ</v>
      </c>
      <c r="B621" s="623" t="str">
        <f t="shared" si="40"/>
        <v>201089616</v>
      </c>
      <c r="C621" s="627">
        <f t="shared" si="41"/>
        <v>45747</v>
      </c>
      <c r="D621" s="623" t="s">
        <v>622</v>
      </c>
      <c r="E621" s="623">
        <v>6</v>
      </c>
      <c r="F621" s="623" t="s">
        <v>621</v>
      </c>
      <c r="G621" s="623"/>
      <c r="H621" s="623">
        <f>'Справка 6'!I22</f>
        <v>0</v>
      </c>
    </row>
    <row r="622" spans="1:8">
      <c r="A622" s="623" t="str">
        <f t="shared" si="39"/>
        <v>ДЕБИТУМ ИНВЕСТ АДСИЦ</v>
      </c>
      <c r="B622" s="623" t="str">
        <f t="shared" si="40"/>
        <v>201089616</v>
      </c>
      <c r="C622" s="627">
        <f t="shared" si="41"/>
        <v>45747</v>
      </c>
      <c r="D622" s="623" t="s">
        <v>626</v>
      </c>
      <c r="E622" s="623">
        <v>6</v>
      </c>
      <c r="F622" s="623" t="s">
        <v>625</v>
      </c>
      <c r="G622" s="623"/>
      <c r="H622" s="623">
        <f>'Справка 6'!I24</f>
        <v>0</v>
      </c>
    </row>
    <row r="623" spans="1:8">
      <c r="A623" s="623" t="str">
        <f t="shared" si="39"/>
        <v>ДЕБИТУМ ИНВЕСТ АДСИЦ</v>
      </c>
      <c r="B623" s="623" t="str">
        <f t="shared" si="40"/>
        <v>201089616</v>
      </c>
      <c r="C623" s="627">
        <f t="shared" si="41"/>
        <v>45747</v>
      </c>
      <c r="D623" s="623" t="s">
        <v>628</v>
      </c>
      <c r="E623" s="623">
        <v>6</v>
      </c>
      <c r="F623" s="623" t="s">
        <v>627</v>
      </c>
      <c r="G623" s="623"/>
      <c r="H623" s="623">
        <f>'Справка 6'!I25</f>
        <v>0</v>
      </c>
    </row>
    <row r="624" spans="1:8">
      <c r="A624" s="623" t="str">
        <f t="shared" si="39"/>
        <v>ДЕБИТУМ ИНВЕСТ АДСИЦ</v>
      </c>
      <c r="B624" s="623" t="str">
        <f t="shared" si="40"/>
        <v>201089616</v>
      </c>
      <c r="C624" s="627">
        <f t="shared" si="41"/>
        <v>45747</v>
      </c>
      <c r="D624" s="623" t="s">
        <v>630</v>
      </c>
      <c r="E624" s="623">
        <v>6</v>
      </c>
      <c r="F624" s="623" t="s">
        <v>629</v>
      </c>
      <c r="G624" s="623"/>
      <c r="H624" s="623">
        <f>'Справка 6'!I26</f>
        <v>0</v>
      </c>
    </row>
    <row r="625" spans="1:8">
      <c r="A625" s="623" t="str">
        <f t="shared" si="39"/>
        <v>ДЕБИТУМ ИНВЕСТ АДСИЦ</v>
      </c>
      <c r="B625" s="623" t="str">
        <f t="shared" si="40"/>
        <v>201089616</v>
      </c>
      <c r="C625" s="627">
        <f t="shared" si="41"/>
        <v>45747</v>
      </c>
      <c r="D625" s="623" t="s">
        <v>631</v>
      </c>
      <c r="E625" s="623">
        <v>6</v>
      </c>
      <c r="F625" s="623" t="s">
        <v>614</v>
      </c>
      <c r="G625" s="623"/>
      <c r="H625" s="623">
        <f>'Справка 6'!I27</f>
        <v>0</v>
      </c>
    </row>
    <row r="626" spans="1:8">
      <c r="A626" s="623" t="str">
        <f t="shared" si="39"/>
        <v>ДЕБИТУМ ИНВЕСТ АДСИЦ</v>
      </c>
      <c r="B626" s="623" t="str">
        <f t="shared" si="40"/>
        <v>201089616</v>
      </c>
      <c r="C626" s="627">
        <f t="shared" si="41"/>
        <v>45747</v>
      </c>
      <c r="D626" s="623" t="s">
        <v>632</v>
      </c>
      <c r="E626" s="623">
        <v>6</v>
      </c>
      <c r="F626" s="623" t="s">
        <v>964</v>
      </c>
      <c r="G626" s="623"/>
      <c r="H626" s="623">
        <f>'Справка 6'!I28</f>
        <v>0</v>
      </c>
    </row>
    <row r="627" spans="1:8">
      <c r="A627" s="623" t="str">
        <f t="shared" si="39"/>
        <v>ДЕБИТУМ ИНВЕСТ АДСИЦ</v>
      </c>
      <c r="B627" s="623" t="str">
        <f t="shared" si="40"/>
        <v>201089616</v>
      </c>
      <c r="C627" s="627">
        <f t="shared" si="41"/>
        <v>45747</v>
      </c>
      <c r="D627" s="623" t="s">
        <v>636</v>
      </c>
      <c r="E627" s="623">
        <v>6</v>
      </c>
      <c r="F627" s="623" t="s">
        <v>635</v>
      </c>
      <c r="G627" s="623"/>
      <c r="H627" s="623">
        <f>'Справка 6'!I30</f>
        <v>0</v>
      </c>
    </row>
    <row r="628" spans="1:8">
      <c r="A628" s="623" t="str">
        <f t="shared" si="39"/>
        <v>ДЕБИТУМ ИНВЕСТ АДСИЦ</v>
      </c>
      <c r="B628" s="623" t="str">
        <f t="shared" si="40"/>
        <v>201089616</v>
      </c>
      <c r="C628" s="627">
        <f t="shared" si="41"/>
        <v>45747</v>
      </c>
      <c r="D628" s="623" t="s">
        <v>637</v>
      </c>
      <c r="E628" s="623">
        <v>6</v>
      </c>
      <c r="F628" s="623" t="s">
        <v>127</v>
      </c>
      <c r="G628" s="623"/>
      <c r="H628" s="623">
        <f>'Справка 6'!I31</f>
        <v>0</v>
      </c>
    </row>
    <row r="629" spans="1:8">
      <c r="A629" s="623" t="str">
        <f t="shared" si="39"/>
        <v>ДЕБИТУМ ИНВЕСТ АДСИЦ</v>
      </c>
      <c r="B629" s="623" t="str">
        <f t="shared" si="40"/>
        <v>201089616</v>
      </c>
      <c r="C629" s="627">
        <f t="shared" si="41"/>
        <v>45747</v>
      </c>
      <c r="D629" s="623" t="s">
        <v>638</v>
      </c>
      <c r="E629" s="623">
        <v>6</v>
      </c>
      <c r="F629" s="623" t="s">
        <v>129</v>
      </c>
      <c r="G629" s="623"/>
      <c r="H629" s="623">
        <f>'Справка 6'!I32</f>
        <v>0</v>
      </c>
    </row>
    <row r="630" spans="1:8">
      <c r="A630" s="623" t="str">
        <f t="shared" si="39"/>
        <v>ДЕБИТУМ ИНВЕСТ АДСИЦ</v>
      </c>
      <c r="B630" s="623" t="str">
        <f t="shared" si="40"/>
        <v>201089616</v>
      </c>
      <c r="C630" s="627">
        <f t="shared" si="41"/>
        <v>45747</v>
      </c>
      <c r="D630" s="623" t="s">
        <v>639</v>
      </c>
      <c r="E630" s="623">
        <v>6</v>
      </c>
      <c r="F630" s="623" t="s">
        <v>133</v>
      </c>
      <c r="G630" s="623"/>
      <c r="H630" s="623">
        <f>'Справка 6'!I33</f>
        <v>0</v>
      </c>
    </row>
    <row r="631" spans="1:8">
      <c r="A631" s="623" t="str">
        <f t="shared" si="39"/>
        <v>ДЕБИТУМ ИНВЕСТ АДСИЦ</v>
      </c>
      <c r="B631" s="623" t="str">
        <f t="shared" si="40"/>
        <v>201089616</v>
      </c>
      <c r="C631" s="627">
        <f t="shared" si="41"/>
        <v>45747</v>
      </c>
      <c r="D631" s="623" t="s">
        <v>640</v>
      </c>
      <c r="E631" s="623">
        <v>6</v>
      </c>
      <c r="F631" s="623" t="s">
        <v>135</v>
      </c>
      <c r="G631" s="623"/>
      <c r="H631" s="623">
        <f>'Справка 6'!I34</f>
        <v>0</v>
      </c>
    </row>
    <row r="632" spans="1:8">
      <c r="A632" s="623" t="str">
        <f t="shared" si="39"/>
        <v>ДЕБИТУМ ИНВЕСТ АДСИЦ</v>
      </c>
      <c r="B632" s="623" t="str">
        <f t="shared" si="40"/>
        <v>201089616</v>
      </c>
      <c r="C632" s="627">
        <f t="shared" si="41"/>
        <v>45747</v>
      </c>
      <c r="D632" s="623" t="s">
        <v>642</v>
      </c>
      <c r="E632" s="623">
        <v>6</v>
      </c>
      <c r="F632" s="623" t="s">
        <v>641</v>
      </c>
      <c r="G632" s="623"/>
      <c r="H632" s="623">
        <f>'Справка 6'!I35</f>
        <v>0</v>
      </c>
    </row>
    <row r="633" spans="1:8">
      <c r="A633" s="623" t="str">
        <f t="shared" si="39"/>
        <v>ДЕБИТУМ ИНВЕСТ АДСИЦ</v>
      </c>
      <c r="B633" s="623" t="str">
        <f t="shared" si="40"/>
        <v>201089616</v>
      </c>
      <c r="C633" s="627">
        <f t="shared" si="41"/>
        <v>45747</v>
      </c>
      <c r="D633" s="623" t="s">
        <v>643</v>
      </c>
      <c r="E633" s="623">
        <v>6</v>
      </c>
      <c r="F633" s="623" t="s">
        <v>141</v>
      </c>
      <c r="G633" s="623"/>
      <c r="H633" s="623">
        <f>'Справка 6'!I36</f>
        <v>0</v>
      </c>
    </row>
    <row r="634" spans="1:8">
      <c r="A634" s="623" t="str">
        <f t="shared" si="39"/>
        <v>ДЕБИТУМ ИНВЕСТ АДСИЦ</v>
      </c>
      <c r="B634" s="623" t="str">
        <f t="shared" si="40"/>
        <v>201089616</v>
      </c>
      <c r="C634" s="627">
        <f t="shared" si="41"/>
        <v>45747</v>
      </c>
      <c r="D634" s="623" t="s">
        <v>645</v>
      </c>
      <c r="E634" s="623">
        <v>6</v>
      </c>
      <c r="F634" s="623" t="s">
        <v>644</v>
      </c>
      <c r="G634" s="623"/>
      <c r="H634" s="623">
        <f>'Справка 6'!I37</f>
        <v>0</v>
      </c>
    </row>
    <row r="635" spans="1:8">
      <c r="A635" s="623" t="str">
        <f t="shared" si="39"/>
        <v>ДЕБИТУМ ИНВЕСТ АДСИЦ</v>
      </c>
      <c r="B635" s="623" t="str">
        <f t="shared" si="40"/>
        <v>201089616</v>
      </c>
      <c r="C635" s="627">
        <f t="shared" si="41"/>
        <v>45747</v>
      </c>
      <c r="D635" s="623" t="s">
        <v>647</v>
      </c>
      <c r="E635" s="623">
        <v>6</v>
      </c>
      <c r="F635" s="623" t="s">
        <v>646</v>
      </c>
      <c r="G635" s="623"/>
      <c r="H635" s="623">
        <f>'Справка 6'!I38</f>
        <v>0</v>
      </c>
    </row>
    <row r="636" spans="1:8">
      <c r="A636" s="623" t="str">
        <f t="shared" si="39"/>
        <v>ДЕБИТУМ ИНВЕСТ АДСИЦ</v>
      </c>
      <c r="B636" s="623" t="str">
        <f t="shared" si="40"/>
        <v>201089616</v>
      </c>
      <c r="C636" s="627">
        <f t="shared" si="41"/>
        <v>45747</v>
      </c>
      <c r="D636" s="623" t="s">
        <v>649</v>
      </c>
      <c r="E636" s="623">
        <v>6</v>
      </c>
      <c r="F636" s="623" t="s">
        <v>648</v>
      </c>
      <c r="G636" s="623"/>
      <c r="H636" s="623">
        <f>'Справка 6'!I39</f>
        <v>0</v>
      </c>
    </row>
    <row r="637" spans="1:8">
      <c r="A637" s="623" t="str">
        <f t="shared" si="39"/>
        <v>ДЕБИТУМ ИНВЕСТ АДСИЦ</v>
      </c>
      <c r="B637" s="623" t="str">
        <f t="shared" si="40"/>
        <v>201089616</v>
      </c>
      <c r="C637" s="627">
        <f t="shared" si="41"/>
        <v>45747</v>
      </c>
      <c r="D637" s="623" t="s">
        <v>650</v>
      </c>
      <c r="E637" s="623">
        <v>6</v>
      </c>
      <c r="F637" s="623" t="s">
        <v>614</v>
      </c>
      <c r="G637" s="623"/>
      <c r="H637" s="623">
        <f>'Справка 6'!I40</f>
        <v>0</v>
      </c>
    </row>
    <row r="638" spans="1:8">
      <c r="A638" s="623" t="str">
        <f t="shared" si="39"/>
        <v>ДЕБИТУМ ИНВЕСТ АДСИЦ</v>
      </c>
      <c r="B638" s="623" t="str">
        <f t="shared" si="40"/>
        <v>201089616</v>
      </c>
      <c r="C638" s="627">
        <f t="shared" si="41"/>
        <v>45747</v>
      </c>
      <c r="D638" s="623" t="s">
        <v>652</v>
      </c>
      <c r="E638" s="623">
        <v>6</v>
      </c>
      <c r="F638" s="623" t="s">
        <v>634</v>
      </c>
      <c r="G638" s="623"/>
      <c r="H638" s="623">
        <f>'Справка 6'!I41</f>
        <v>0</v>
      </c>
    </row>
    <row r="639" spans="1:8">
      <c r="A639" s="623" t="str">
        <f t="shared" si="39"/>
        <v>ДЕБИТУМ ИНВЕСТ АДСИЦ</v>
      </c>
      <c r="B639" s="623" t="str">
        <f t="shared" si="40"/>
        <v>201089616</v>
      </c>
      <c r="C639" s="627">
        <f t="shared" si="41"/>
        <v>45747</v>
      </c>
      <c r="D639" s="623" t="s">
        <v>655</v>
      </c>
      <c r="E639" s="623">
        <v>6</v>
      </c>
      <c r="F639" s="623" t="s">
        <v>654</v>
      </c>
      <c r="G639" s="623"/>
      <c r="H639" s="623">
        <f>'Справка 6'!I42</f>
        <v>0</v>
      </c>
    </row>
    <row r="640" spans="1:8">
      <c r="A640" s="623" t="str">
        <f t="shared" si="39"/>
        <v>ДЕБИТУМ ИНВЕСТ АДСИЦ</v>
      </c>
      <c r="B640" s="623" t="str">
        <f t="shared" si="40"/>
        <v>201089616</v>
      </c>
      <c r="C640" s="627">
        <f t="shared" si="41"/>
        <v>45747</v>
      </c>
      <c r="D640" s="623" t="s">
        <v>657</v>
      </c>
      <c r="E640" s="623">
        <v>6</v>
      </c>
      <c r="F640" s="623" t="s">
        <v>656</v>
      </c>
      <c r="G640" s="623"/>
      <c r="H640" s="623">
        <f>'Справка 6'!I43</f>
        <v>0</v>
      </c>
    </row>
    <row r="641" spans="1:8">
      <c r="A641" s="623" t="str">
        <f t="shared" si="39"/>
        <v>ДЕБИТУМ ИНВЕСТ АДСИЦ</v>
      </c>
      <c r="B641" s="623" t="str">
        <f t="shared" si="40"/>
        <v>201089616</v>
      </c>
      <c r="C641" s="627">
        <f t="shared" si="41"/>
        <v>45747</v>
      </c>
      <c r="D641" s="623" t="s">
        <v>594</v>
      </c>
      <c r="E641" s="623">
        <v>7</v>
      </c>
      <c r="F641" s="623" t="s">
        <v>593</v>
      </c>
      <c r="G641" s="623"/>
      <c r="H641" s="623">
        <f>'Справка 6'!J11</f>
        <v>0</v>
      </c>
    </row>
    <row r="642" spans="1:8">
      <c r="A642" s="623" t="str">
        <f t="shared" si="39"/>
        <v>ДЕБИТУМ ИНВЕСТ АДСИЦ</v>
      </c>
      <c r="B642" s="623" t="str">
        <f t="shared" si="40"/>
        <v>201089616</v>
      </c>
      <c r="C642" s="627">
        <f t="shared" si="41"/>
        <v>45747</v>
      </c>
      <c r="D642" s="623" t="s">
        <v>597</v>
      </c>
      <c r="E642" s="623">
        <v>7</v>
      </c>
      <c r="F642" s="623" t="s">
        <v>596</v>
      </c>
      <c r="G642" s="623"/>
      <c r="H642" s="623">
        <f>'Справка 6'!J12</f>
        <v>0</v>
      </c>
    </row>
    <row r="643" spans="1:8">
      <c r="A643" s="623" t="str">
        <f t="shared" si="39"/>
        <v>ДЕБИТУМ ИНВЕСТ АДСИЦ</v>
      </c>
      <c r="B643" s="623" t="str">
        <f t="shared" si="40"/>
        <v>201089616</v>
      </c>
      <c r="C643" s="627">
        <f t="shared" si="41"/>
        <v>45747</v>
      </c>
      <c r="D643" s="623" t="s">
        <v>600</v>
      </c>
      <c r="E643" s="623">
        <v>7</v>
      </c>
      <c r="F643" s="623" t="s">
        <v>599</v>
      </c>
      <c r="G643" s="623"/>
      <c r="H643" s="623">
        <f>'Справка 6'!J13</f>
        <v>0</v>
      </c>
    </row>
    <row r="644" spans="1:8">
      <c r="A644" s="623" t="str">
        <f t="shared" si="39"/>
        <v>ДЕБИТУМ ИНВЕСТ АДСИЦ</v>
      </c>
      <c r="B644" s="623" t="str">
        <f t="shared" si="40"/>
        <v>201089616</v>
      </c>
      <c r="C644" s="627">
        <f t="shared" si="41"/>
        <v>45747</v>
      </c>
      <c r="D644" s="623" t="s">
        <v>603</v>
      </c>
      <c r="E644" s="623">
        <v>7</v>
      </c>
      <c r="F644" s="623" t="s">
        <v>602</v>
      </c>
      <c r="G644" s="623"/>
      <c r="H644" s="623">
        <f>'Справка 6'!J14</f>
        <v>0</v>
      </c>
    </row>
    <row r="645" spans="1:8">
      <c r="A645" s="623" t="str">
        <f t="shared" si="39"/>
        <v>ДЕБИТУМ ИНВЕСТ АДСИЦ</v>
      </c>
      <c r="B645" s="623" t="str">
        <f t="shared" si="40"/>
        <v>201089616</v>
      </c>
      <c r="C645" s="627">
        <f t="shared" si="41"/>
        <v>45747</v>
      </c>
      <c r="D645" s="623" t="s">
        <v>606</v>
      </c>
      <c r="E645" s="623">
        <v>7</v>
      </c>
      <c r="F645" s="623" t="s">
        <v>605</v>
      </c>
      <c r="G645" s="623"/>
      <c r="H645" s="623">
        <f>'Справка 6'!J15</f>
        <v>0</v>
      </c>
    </row>
    <row r="646" spans="1:8">
      <c r="A646" s="623" t="str">
        <f t="shared" si="39"/>
        <v>ДЕБИТУМ ИНВЕСТ АДСИЦ</v>
      </c>
      <c r="B646" s="623" t="str">
        <f t="shared" si="40"/>
        <v>201089616</v>
      </c>
      <c r="C646" s="627">
        <f t="shared" si="41"/>
        <v>45747</v>
      </c>
      <c r="D646" s="623" t="s">
        <v>609</v>
      </c>
      <c r="E646" s="623">
        <v>7</v>
      </c>
      <c r="F646" s="623" t="s">
        <v>608</v>
      </c>
      <c r="G646" s="623"/>
      <c r="H646" s="623">
        <f>'Справка 6'!J16</f>
        <v>0</v>
      </c>
    </row>
    <row r="647" spans="1:8">
      <c r="A647" s="623" t="str">
        <f t="shared" si="39"/>
        <v>ДЕБИТУМ ИНВЕСТ АДСИЦ</v>
      </c>
      <c r="B647" s="623" t="str">
        <f t="shared" si="40"/>
        <v>201089616</v>
      </c>
      <c r="C647" s="627">
        <f t="shared" si="41"/>
        <v>45747</v>
      </c>
      <c r="D647" s="623" t="s">
        <v>612</v>
      </c>
      <c r="E647" s="623">
        <v>7</v>
      </c>
      <c r="F647" s="623" t="s">
        <v>611</v>
      </c>
      <c r="G647" s="623"/>
      <c r="H647" s="623">
        <f>'Справка 6'!J17</f>
        <v>0</v>
      </c>
    </row>
    <row r="648" spans="1:8">
      <c r="A648" s="623" t="str">
        <f t="shared" si="39"/>
        <v>ДЕБИТУМ ИНВЕСТ АДСИЦ</v>
      </c>
      <c r="B648" s="623" t="str">
        <f t="shared" si="40"/>
        <v>201089616</v>
      </c>
      <c r="C648" s="627">
        <f t="shared" si="41"/>
        <v>45747</v>
      </c>
      <c r="D648" s="623" t="s">
        <v>615</v>
      </c>
      <c r="E648" s="623">
        <v>7</v>
      </c>
      <c r="F648" s="623" t="s">
        <v>614</v>
      </c>
      <c r="G648" s="623"/>
      <c r="H648" s="623">
        <f>'Справка 6'!J18</f>
        <v>0</v>
      </c>
    </row>
    <row r="649" spans="1:8">
      <c r="A649" s="623" t="str">
        <f t="shared" si="39"/>
        <v>ДЕБИТУМ ИНВЕСТ АДСИЦ</v>
      </c>
      <c r="B649" s="623" t="str">
        <f t="shared" si="40"/>
        <v>201089616</v>
      </c>
      <c r="C649" s="627">
        <f t="shared" si="41"/>
        <v>45747</v>
      </c>
      <c r="D649" s="623" t="s">
        <v>616</v>
      </c>
      <c r="E649" s="623">
        <v>7</v>
      </c>
      <c r="F649" s="623" t="s">
        <v>591</v>
      </c>
      <c r="G649" s="623"/>
      <c r="H649" s="623">
        <f>'Справка 6'!J19</f>
        <v>0</v>
      </c>
    </row>
    <row r="650" spans="1:8">
      <c r="A650" s="623" t="str">
        <f t="shared" si="39"/>
        <v>ДЕБИТУМ ИНВЕСТ АДСИЦ</v>
      </c>
      <c r="B650" s="623" t="str">
        <f t="shared" si="40"/>
        <v>201089616</v>
      </c>
      <c r="C650" s="627">
        <f t="shared" si="41"/>
        <v>45747</v>
      </c>
      <c r="D650" s="623" t="s">
        <v>619</v>
      </c>
      <c r="E650" s="623">
        <v>7</v>
      </c>
      <c r="F650" s="623" t="s">
        <v>618</v>
      </c>
      <c r="G650" s="623"/>
      <c r="H650" s="623">
        <f>'Справка 6'!J20</f>
        <v>0</v>
      </c>
    </row>
    <row r="651" spans="1:8">
      <c r="A651" s="623" t="str">
        <f t="shared" si="39"/>
        <v>ДЕБИТУМ ИНВЕСТ АДСИЦ</v>
      </c>
      <c r="B651" s="623" t="str">
        <f t="shared" si="40"/>
        <v>201089616</v>
      </c>
      <c r="C651" s="627">
        <f t="shared" si="41"/>
        <v>45747</v>
      </c>
      <c r="D651" s="623" t="s">
        <v>622</v>
      </c>
      <c r="E651" s="623">
        <v>7</v>
      </c>
      <c r="F651" s="623" t="s">
        <v>621</v>
      </c>
      <c r="G651" s="623"/>
      <c r="H651" s="623">
        <f>'Справка 6'!J22</f>
        <v>0</v>
      </c>
    </row>
    <row r="652" spans="1:8">
      <c r="A652" s="623" t="str">
        <f t="shared" si="39"/>
        <v>ДЕБИТУМ ИНВЕСТ АДСИЦ</v>
      </c>
      <c r="B652" s="623" t="str">
        <f t="shared" si="40"/>
        <v>201089616</v>
      </c>
      <c r="C652" s="627">
        <f t="shared" si="41"/>
        <v>45747</v>
      </c>
      <c r="D652" s="623" t="s">
        <v>626</v>
      </c>
      <c r="E652" s="623">
        <v>7</v>
      </c>
      <c r="F652" s="623" t="s">
        <v>625</v>
      </c>
      <c r="G652" s="623"/>
      <c r="H652" s="623">
        <f>'Справка 6'!J24</f>
        <v>0</v>
      </c>
    </row>
    <row r="653" spans="1:8">
      <c r="A653" s="623" t="str">
        <f t="shared" ref="A653:A716" si="42">pdeName</f>
        <v>ДЕБИТУМ ИНВЕСТ АДСИЦ</v>
      </c>
      <c r="B653" s="623" t="str">
        <f t="shared" ref="B653:B716" si="43">pdeBulstat</f>
        <v>201089616</v>
      </c>
      <c r="C653" s="627">
        <f t="shared" ref="C653:C716" si="44">endDate</f>
        <v>45747</v>
      </c>
      <c r="D653" s="623" t="s">
        <v>628</v>
      </c>
      <c r="E653" s="623">
        <v>7</v>
      </c>
      <c r="F653" s="623" t="s">
        <v>627</v>
      </c>
      <c r="G653" s="623"/>
      <c r="H653" s="623">
        <f>'Справка 6'!J25</f>
        <v>0</v>
      </c>
    </row>
    <row r="654" spans="1:8">
      <c r="A654" s="623" t="str">
        <f t="shared" si="42"/>
        <v>ДЕБИТУМ ИНВЕСТ АДСИЦ</v>
      </c>
      <c r="B654" s="623" t="str">
        <f t="shared" si="43"/>
        <v>201089616</v>
      </c>
      <c r="C654" s="627">
        <f t="shared" si="44"/>
        <v>45747</v>
      </c>
      <c r="D654" s="623" t="s">
        <v>630</v>
      </c>
      <c r="E654" s="623">
        <v>7</v>
      </c>
      <c r="F654" s="623" t="s">
        <v>629</v>
      </c>
      <c r="G654" s="623"/>
      <c r="H654" s="623">
        <f>'Справка 6'!J26</f>
        <v>0</v>
      </c>
    </row>
    <row r="655" spans="1:8">
      <c r="A655" s="623" t="str">
        <f t="shared" si="42"/>
        <v>ДЕБИТУМ ИНВЕСТ АДСИЦ</v>
      </c>
      <c r="B655" s="623" t="str">
        <f t="shared" si="43"/>
        <v>201089616</v>
      </c>
      <c r="C655" s="627">
        <f t="shared" si="44"/>
        <v>45747</v>
      </c>
      <c r="D655" s="623" t="s">
        <v>631</v>
      </c>
      <c r="E655" s="623">
        <v>7</v>
      </c>
      <c r="F655" s="623" t="s">
        <v>614</v>
      </c>
      <c r="G655" s="623"/>
      <c r="H655" s="623">
        <f>'Справка 6'!J27</f>
        <v>0</v>
      </c>
    </row>
    <row r="656" spans="1:8">
      <c r="A656" s="623" t="str">
        <f t="shared" si="42"/>
        <v>ДЕБИТУМ ИНВЕСТ АДСИЦ</v>
      </c>
      <c r="B656" s="623" t="str">
        <f t="shared" si="43"/>
        <v>201089616</v>
      </c>
      <c r="C656" s="627">
        <f t="shared" si="44"/>
        <v>45747</v>
      </c>
      <c r="D656" s="623" t="s">
        <v>632</v>
      </c>
      <c r="E656" s="623">
        <v>7</v>
      </c>
      <c r="F656" s="623" t="s">
        <v>964</v>
      </c>
      <c r="G656" s="623"/>
      <c r="H656" s="623">
        <f>'Справка 6'!J28</f>
        <v>0</v>
      </c>
    </row>
    <row r="657" spans="1:8">
      <c r="A657" s="623" t="str">
        <f t="shared" si="42"/>
        <v>ДЕБИТУМ ИНВЕСТ АДСИЦ</v>
      </c>
      <c r="B657" s="623" t="str">
        <f t="shared" si="43"/>
        <v>201089616</v>
      </c>
      <c r="C657" s="627">
        <f t="shared" si="44"/>
        <v>45747</v>
      </c>
      <c r="D657" s="623" t="s">
        <v>636</v>
      </c>
      <c r="E657" s="623">
        <v>7</v>
      </c>
      <c r="F657" s="623" t="s">
        <v>635</v>
      </c>
      <c r="G657" s="623"/>
      <c r="H657" s="623">
        <f>'Справка 6'!J30</f>
        <v>0</v>
      </c>
    </row>
    <row r="658" spans="1:8">
      <c r="A658" s="623" t="str">
        <f t="shared" si="42"/>
        <v>ДЕБИТУМ ИНВЕСТ АДСИЦ</v>
      </c>
      <c r="B658" s="623" t="str">
        <f t="shared" si="43"/>
        <v>201089616</v>
      </c>
      <c r="C658" s="627">
        <f t="shared" si="44"/>
        <v>45747</v>
      </c>
      <c r="D658" s="623" t="s">
        <v>637</v>
      </c>
      <c r="E658" s="623">
        <v>7</v>
      </c>
      <c r="F658" s="623" t="s">
        <v>127</v>
      </c>
      <c r="G658" s="623"/>
      <c r="H658" s="623">
        <f>'Справка 6'!J31</f>
        <v>0</v>
      </c>
    </row>
    <row r="659" spans="1:8">
      <c r="A659" s="623" t="str">
        <f t="shared" si="42"/>
        <v>ДЕБИТУМ ИНВЕСТ АДСИЦ</v>
      </c>
      <c r="B659" s="623" t="str">
        <f t="shared" si="43"/>
        <v>201089616</v>
      </c>
      <c r="C659" s="627">
        <f t="shared" si="44"/>
        <v>45747</v>
      </c>
      <c r="D659" s="623" t="s">
        <v>638</v>
      </c>
      <c r="E659" s="623">
        <v>7</v>
      </c>
      <c r="F659" s="623" t="s">
        <v>129</v>
      </c>
      <c r="G659" s="623"/>
      <c r="H659" s="623">
        <f>'Справка 6'!J32</f>
        <v>0</v>
      </c>
    </row>
    <row r="660" spans="1:8">
      <c r="A660" s="623" t="str">
        <f t="shared" si="42"/>
        <v>ДЕБИТУМ ИНВЕСТ АДСИЦ</v>
      </c>
      <c r="B660" s="623" t="str">
        <f t="shared" si="43"/>
        <v>201089616</v>
      </c>
      <c r="C660" s="627">
        <f t="shared" si="44"/>
        <v>45747</v>
      </c>
      <c r="D660" s="623" t="s">
        <v>639</v>
      </c>
      <c r="E660" s="623">
        <v>7</v>
      </c>
      <c r="F660" s="623" t="s">
        <v>133</v>
      </c>
      <c r="G660" s="623"/>
      <c r="H660" s="623">
        <f>'Справка 6'!J33</f>
        <v>0</v>
      </c>
    </row>
    <row r="661" spans="1:8">
      <c r="A661" s="623" t="str">
        <f t="shared" si="42"/>
        <v>ДЕБИТУМ ИНВЕСТ АДСИЦ</v>
      </c>
      <c r="B661" s="623" t="str">
        <f t="shared" si="43"/>
        <v>201089616</v>
      </c>
      <c r="C661" s="627">
        <f t="shared" si="44"/>
        <v>45747</v>
      </c>
      <c r="D661" s="623" t="s">
        <v>640</v>
      </c>
      <c r="E661" s="623">
        <v>7</v>
      </c>
      <c r="F661" s="623" t="s">
        <v>135</v>
      </c>
      <c r="G661" s="623"/>
      <c r="H661" s="623">
        <f>'Справка 6'!J34</f>
        <v>0</v>
      </c>
    </row>
    <row r="662" spans="1:8">
      <c r="A662" s="623" t="str">
        <f t="shared" si="42"/>
        <v>ДЕБИТУМ ИНВЕСТ АДСИЦ</v>
      </c>
      <c r="B662" s="623" t="str">
        <f t="shared" si="43"/>
        <v>201089616</v>
      </c>
      <c r="C662" s="627">
        <f t="shared" si="44"/>
        <v>45747</v>
      </c>
      <c r="D662" s="623" t="s">
        <v>642</v>
      </c>
      <c r="E662" s="623">
        <v>7</v>
      </c>
      <c r="F662" s="623" t="s">
        <v>641</v>
      </c>
      <c r="G662" s="623"/>
      <c r="H662" s="623">
        <f>'Справка 6'!J35</f>
        <v>0</v>
      </c>
    </row>
    <row r="663" spans="1:8">
      <c r="A663" s="623" t="str">
        <f t="shared" si="42"/>
        <v>ДЕБИТУМ ИНВЕСТ АДСИЦ</v>
      </c>
      <c r="B663" s="623" t="str">
        <f t="shared" si="43"/>
        <v>201089616</v>
      </c>
      <c r="C663" s="627">
        <f t="shared" si="44"/>
        <v>45747</v>
      </c>
      <c r="D663" s="623" t="s">
        <v>643</v>
      </c>
      <c r="E663" s="623">
        <v>7</v>
      </c>
      <c r="F663" s="623" t="s">
        <v>141</v>
      </c>
      <c r="G663" s="623"/>
      <c r="H663" s="623">
        <f>'Справка 6'!J36</f>
        <v>0</v>
      </c>
    </row>
    <row r="664" spans="1:8">
      <c r="A664" s="623" t="str">
        <f t="shared" si="42"/>
        <v>ДЕБИТУМ ИНВЕСТ АДСИЦ</v>
      </c>
      <c r="B664" s="623" t="str">
        <f t="shared" si="43"/>
        <v>201089616</v>
      </c>
      <c r="C664" s="627">
        <f t="shared" si="44"/>
        <v>45747</v>
      </c>
      <c r="D664" s="623" t="s">
        <v>645</v>
      </c>
      <c r="E664" s="623">
        <v>7</v>
      </c>
      <c r="F664" s="623" t="s">
        <v>644</v>
      </c>
      <c r="G664" s="623"/>
      <c r="H664" s="623">
        <f>'Справка 6'!J37</f>
        <v>0</v>
      </c>
    </row>
    <row r="665" spans="1:8">
      <c r="A665" s="623" t="str">
        <f t="shared" si="42"/>
        <v>ДЕБИТУМ ИНВЕСТ АДСИЦ</v>
      </c>
      <c r="B665" s="623" t="str">
        <f t="shared" si="43"/>
        <v>201089616</v>
      </c>
      <c r="C665" s="627">
        <f t="shared" si="44"/>
        <v>45747</v>
      </c>
      <c r="D665" s="623" t="s">
        <v>647</v>
      </c>
      <c r="E665" s="623">
        <v>7</v>
      </c>
      <c r="F665" s="623" t="s">
        <v>646</v>
      </c>
      <c r="G665" s="623"/>
      <c r="H665" s="623">
        <f>'Справка 6'!J38</f>
        <v>0</v>
      </c>
    </row>
    <row r="666" spans="1:8">
      <c r="A666" s="623" t="str">
        <f t="shared" si="42"/>
        <v>ДЕБИТУМ ИНВЕСТ АДСИЦ</v>
      </c>
      <c r="B666" s="623" t="str">
        <f t="shared" si="43"/>
        <v>201089616</v>
      </c>
      <c r="C666" s="627">
        <f t="shared" si="44"/>
        <v>45747</v>
      </c>
      <c r="D666" s="623" t="s">
        <v>649</v>
      </c>
      <c r="E666" s="623">
        <v>7</v>
      </c>
      <c r="F666" s="623" t="s">
        <v>648</v>
      </c>
      <c r="G666" s="623"/>
      <c r="H666" s="623">
        <f>'Справка 6'!J39</f>
        <v>0</v>
      </c>
    </row>
    <row r="667" spans="1:8">
      <c r="A667" s="623" t="str">
        <f t="shared" si="42"/>
        <v>ДЕБИТУМ ИНВЕСТ АДСИЦ</v>
      </c>
      <c r="B667" s="623" t="str">
        <f t="shared" si="43"/>
        <v>201089616</v>
      </c>
      <c r="C667" s="627">
        <f t="shared" si="44"/>
        <v>45747</v>
      </c>
      <c r="D667" s="623" t="s">
        <v>650</v>
      </c>
      <c r="E667" s="623">
        <v>7</v>
      </c>
      <c r="F667" s="623" t="s">
        <v>614</v>
      </c>
      <c r="G667" s="623"/>
      <c r="H667" s="623">
        <f>'Справка 6'!J40</f>
        <v>0</v>
      </c>
    </row>
    <row r="668" spans="1:8">
      <c r="A668" s="623" t="str">
        <f t="shared" si="42"/>
        <v>ДЕБИТУМ ИНВЕСТ АДСИЦ</v>
      </c>
      <c r="B668" s="623" t="str">
        <f t="shared" si="43"/>
        <v>201089616</v>
      </c>
      <c r="C668" s="627">
        <f t="shared" si="44"/>
        <v>45747</v>
      </c>
      <c r="D668" s="623" t="s">
        <v>652</v>
      </c>
      <c r="E668" s="623">
        <v>7</v>
      </c>
      <c r="F668" s="623" t="s">
        <v>634</v>
      </c>
      <c r="G668" s="623"/>
      <c r="H668" s="623">
        <f>'Справка 6'!J41</f>
        <v>0</v>
      </c>
    </row>
    <row r="669" spans="1:8">
      <c r="A669" s="623" t="str">
        <f t="shared" si="42"/>
        <v>ДЕБИТУМ ИНВЕСТ АДСИЦ</v>
      </c>
      <c r="B669" s="623" t="str">
        <f t="shared" si="43"/>
        <v>201089616</v>
      </c>
      <c r="C669" s="627">
        <f t="shared" si="44"/>
        <v>45747</v>
      </c>
      <c r="D669" s="623" t="s">
        <v>655</v>
      </c>
      <c r="E669" s="623">
        <v>7</v>
      </c>
      <c r="F669" s="623" t="s">
        <v>654</v>
      </c>
      <c r="G669" s="623"/>
      <c r="H669" s="623">
        <f>'Справка 6'!J42</f>
        <v>0</v>
      </c>
    </row>
    <row r="670" spans="1:8">
      <c r="A670" s="623" t="str">
        <f t="shared" si="42"/>
        <v>ДЕБИТУМ ИНВЕСТ АДСИЦ</v>
      </c>
      <c r="B670" s="623" t="str">
        <f t="shared" si="43"/>
        <v>201089616</v>
      </c>
      <c r="C670" s="627">
        <f t="shared" si="44"/>
        <v>45747</v>
      </c>
      <c r="D670" s="623" t="s">
        <v>657</v>
      </c>
      <c r="E670" s="623">
        <v>7</v>
      </c>
      <c r="F670" s="623" t="s">
        <v>656</v>
      </c>
      <c r="G670" s="623"/>
      <c r="H670" s="623">
        <f>'Справка 6'!J43</f>
        <v>0</v>
      </c>
    </row>
    <row r="671" spans="1:8">
      <c r="A671" s="623" t="str">
        <f t="shared" si="42"/>
        <v>ДЕБИТУМ ИНВЕСТ АДСИЦ</v>
      </c>
      <c r="B671" s="623" t="str">
        <f t="shared" si="43"/>
        <v>201089616</v>
      </c>
      <c r="C671" s="627">
        <f t="shared" si="44"/>
        <v>45747</v>
      </c>
      <c r="D671" s="623" t="s">
        <v>594</v>
      </c>
      <c r="E671" s="623">
        <v>8</v>
      </c>
      <c r="F671" s="623" t="s">
        <v>593</v>
      </c>
      <c r="G671" s="623"/>
      <c r="H671" s="623">
        <f>'Справка 6'!K11</f>
        <v>0</v>
      </c>
    </row>
    <row r="672" spans="1:8">
      <c r="A672" s="623" t="str">
        <f t="shared" si="42"/>
        <v>ДЕБИТУМ ИНВЕСТ АДСИЦ</v>
      </c>
      <c r="B672" s="623" t="str">
        <f t="shared" si="43"/>
        <v>201089616</v>
      </c>
      <c r="C672" s="627">
        <f t="shared" si="44"/>
        <v>45747</v>
      </c>
      <c r="D672" s="623" t="s">
        <v>597</v>
      </c>
      <c r="E672" s="623">
        <v>8</v>
      </c>
      <c r="F672" s="623" t="s">
        <v>596</v>
      </c>
      <c r="G672" s="623"/>
      <c r="H672" s="623">
        <f>'Справка 6'!K12</f>
        <v>0</v>
      </c>
    </row>
    <row r="673" spans="1:8">
      <c r="A673" s="623" t="str">
        <f t="shared" si="42"/>
        <v>ДЕБИТУМ ИНВЕСТ АДСИЦ</v>
      </c>
      <c r="B673" s="623" t="str">
        <f t="shared" si="43"/>
        <v>201089616</v>
      </c>
      <c r="C673" s="627">
        <f t="shared" si="44"/>
        <v>45747</v>
      </c>
      <c r="D673" s="623" t="s">
        <v>600</v>
      </c>
      <c r="E673" s="623">
        <v>8</v>
      </c>
      <c r="F673" s="623" t="s">
        <v>599</v>
      </c>
      <c r="G673" s="623"/>
      <c r="H673" s="623">
        <f>'Справка 6'!K13</f>
        <v>0</v>
      </c>
    </row>
    <row r="674" spans="1:8">
      <c r="A674" s="623" t="str">
        <f t="shared" si="42"/>
        <v>ДЕБИТУМ ИНВЕСТ АДСИЦ</v>
      </c>
      <c r="B674" s="623" t="str">
        <f t="shared" si="43"/>
        <v>201089616</v>
      </c>
      <c r="C674" s="627">
        <f t="shared" si="44"/>
        <v>45747</v>
      </c>
      <c r="D674" s="623" t="s">
        <v>603</v>
      </c>
      <c r="E674" s="623">
        <v>8</v>
      </c>
      <c r="F674" s="623" t="s">
        <v>602</v>
      </c>
      <c r="G674" s="623"/>
      <c r="H674" s="623">
        <f>'Справка 6'!K14</f>
        <v>0</v>
      </c>
    </row>
    <row r="675" spans="1:8">
      <c r="A675" s="623" t="str">
        <f t="shared" si="42"/>
        <v>ДЕБИТУМ ИНВЕСТ АДСИЦ</v>
      </c>
      <c r="B675" s="623" t="str">
        <f t="shared" si="43"/>
        <v>201089616</v>
      </c>
      <c r="C675" s="627">
        <f t="shared" si="44"/>
        <v>45747</v>
      </c>
      <c r="D675" s="623" t="s">
        <v>606</v>
      </c>
      <c r="E675" s="623">
        <v>8</v>
      </c>
      <c r="F675" s="623" t="s">
        <v>605</v>
      </c>
      <c r="G675" s="623"/>
      <c r="H675" s="623">
        <f>'Справка 6'!K15</f>
        <v>0</v>
      </c>
    </row>
    <row r="676" spans="1:8">
      <c r="A676" s="623" t="str">
        <f t="shared" si="42"/>
        <v>ДЕБИТУМ ИНВЕСТ АДСИЦ</v>
      </c>
      <c r="B676" s="623" t="str">
        <f t="shared" si="43"/>
        <v>201089616</v>
      </c>
      <c r="C676" s="627">
        <f t="shared" si="44"/>
        <v>45747</v>
      </c>
      <c r="D676" s="623" t="s">
        <v>609</v>
      </c>
      <c r="E676" s="623">
        <v>8</v>
      </c>
      <c r="F676" s="623" t="s">
        <v>608</v>
      </c>
      <c r="G676" s="623"/>
      <c r="H676" s="623">
        <f>'Справка 6'!K16</f>
        <v>0</v>
      </c>
    </row>
    <row r="677" spans="1:8">
      <c r="A677" s="623" t="str">
        <f t="shared" si="42"/>
        <v>ДЕБИТУМ ИНВЕСТ АДСИЦ</v>
      </c>
      <c r="B677" s="623" t="str">
        <f t="shared" si="43"/>
        <v>201089616</v>
      </c>
      <c r="C677" s="627">
        <f t="shared" si="44"/>
        <v>45747</v>
      </c>
      <c r="D677" s="623" t="s">
        <v>612</v>
      </c>
      <c r="E677" s="623">
        <v>8</v>
      </c>
      <c r="F677" s="623" t="s">
        <v>611</v>
      </c>
      <c r="G677" s="623"/>
      <c r="H677" s="623">
        <f>'Справка 6'!K17</f>
        <v>0</v>
      </c>
    </row>
    <row r="678" spans="1:8">
      <c r="A678" s="623" t="str">
        <f t="shared" si="42"/>
        <v>ДЕБИТУМ ИНВЕСТ АДСИЦ</v>
      </c>
      <c r="B678" s="623" t="str">
        <f t="shared" si="43"/>
        <v>201089616</v>
      </c>
      <c r="C678" s="627">
        <f t="shared" si="44"/>
        <v>45747</v>
      </c>
      <c r="D678" s="623" t="s">
        <v>615</v>
      </c>
      <c r="E678" s="623">
        <v>8</v>
      </c>
      <c r="F678" s="623" t="s">
        <v>614</v>
      </c>
      <c r="G678" s="623"/>
      <c r="H678" s="623">
        <f>'Справка 6'!K18</f>
        <v>0</v>
      </c>
    </row>
    <row r="679" spans="1:8">
      <c r="A679" s="623" t="str">
        <f t="shared" si="42"/>
        <v>ДЕБИТУМ ИНВЕСТ АДСИЦ</v>
      </c>
      <c r="B679" s="623" t="str">
        <f t="shared" si="43"/>
        <v>201089616</v>
      </c>
      <c r="C679" s="627">
        <f t="shared" si="44"/>
        <v>45747</v>
      </c>
      <c r="D679" s="623" t="s">
        <v>616</v>
      </c>
      <c r="E679" s="623">
        <v>8</v>
      </c>
      <c r="F679" s="623" t="s">
        <v>591</v>
      </c>
      <c r="G679" s="623"/>
      <c r="H679" s="623">
        <f>'Справка 6'!K19</f>
        <v>0</v>
      </c>
    </row>
    <row r="680" spans="1:8">
      <c r="A680" s="623" t="str">
        <f t="shared" si="42"/>
        <v>ДЕБИТУМ ИНВЕСТ АДСИЦ</v>
      </c>
      <c r="B680" s="623" t="str">
        <f t="shared" si="43"/>
        <v>201089616</v>
      </c>
      <c r="C680" s="627">
        <f t="shared" si="44"/>
        <v>45747</v>
      </c>
      <c r="D680" s="623" t="s">
        <v>619</v>
      </c>
      <c r="E680" s="623">
        <v>8</v>
      </c>
      <c r="F680" s="623" t="s">
        <v>618</v>
      </c>
      <c r="G680" s="623"/>
      <c r="H680" s="623">
        <f>'Справка 6'!K20</f>
        <v>0</v>
      </c>
    </row>
    <row r="681" spans="1:8">
      <c r="A681" s="623" t="str">
        <f t="shared" si="42"/>
        <v>ДЕБИТУМ ИНВЕСТ АДСИЦ</v>
      </c>
      <c r="B681" s="623" t="str">
        <f t="shared" si="43"/>
        <v>201089616</v>
      </c>
      <c r="C681" s="627">
        <f t="shared" si="44"/>
        <v>45747</v>
      </c>
      <c r="D681" s="623" t="s">
        <v>622</v>
      </c>
      <c r="E681" s="623">
        <v>8</v>
      </c>
      <c r="F681" s="623" t="s">
        <v>621</v>
      </c>
      <c r="G681" s="623"/>
      <c r="H681" s="623">
        <f>'Справка 6'!K22</f>
        <v>0</v>
      </c>
    </row>
    <row r="682" spans="1:8">
      <c r="A682" s="623" t="str">
        <f t="shared" si="42"/>
        <v>ДЕБИТУМ ИНВЕСТ АДСИЦ</v>
      </c>
      <c r="B682" s="623" t="str">
        <f t="shared" si="43"/>
        <v>201089616</v>
      </c>
      <c r="C682" s="627">
        <f t="shared" si="44"/>
        <v>45747</v>
      </c>
      <c r="D682" s="623" t="s">
        <v>626</v>
      </c>
      <c r="E682" s="623">
        <v>8</v>
      </c>
      <c r="F682" s="623" t="s">
        <v>625</v>
      </c>
      <c r="G682" s="623"/>
      <c r="H682" s="623">
        <f>'Справка 6'!K24</f>
        <v>0</v>
      </c>
    </row>
    <row r="683" spans="1:8">
      <c r="A683" s="623" t="str">
        <f t="shared" si="42"/>
        <v>ДЕБИТУМ ИНВЕСТ АДСИЦ</v>
      </c>
      <c r="B683" s="623" t="str">
        <f t="shared" si="43"/>
        <v>201089616</v>
      </c>
      <c r="C683" s="627">
        <f t="shared" si="44"/>
        <v>45747</v>
      </c>
      <c r="D683" s="623" t="s">
        <v>628</v>
      </c>
      <c r="E683" s="623">
        <v>8</v>
      </c>
      <c r="F683" s="623" t="s">
        <v>627</v>
      </c>
      <c r="G683" s="623"/>
      <c r="H683" s="623">
        <f>'Справка 6'!K25</f>
        <v>0</v>
      </c>
    </row>
    <row r="684" spans="1:8">
      <c r="A684" s="623" t="str">
        <f t="shared" si="42"/>
        <v>ДЕБИТУМ ИНВЕСТ АДСИЦ</v>
      </c>
      <c r="B684" s="623" t="str">
        <f t="shared" si="43"/>
        <v>201089616</v>
      </c>
      <c r="C684" s="627">
        <f t="shared" si="44"/>
        <v>45747</v>
      </c>
      <c r="D684" s="623" t="s">
        <v>630</v>
      </c>
      <c r="E684" s="623">
        <v>8</v>
      </c>
      <c r="F684" s="623" t="s">
        <v>629</v>
      </c>
      <c r="G684" s="623"/>
      <c r="H684" s="623">
        <f>'Справка 6'!K26</f>
        <v>0</v>
      </c>
    </row>
    <row r="685" spans="1:8">
      <c r="A685" s="623" t="str">
        <f t="shared" si="42"/>
        <v>ДЕБИТУМ ИНВЕСТ АДСИЦ</v>
      </c>
      <c r="B685" s="623" t="str">
        <f t="shared" si="43"/>
        <v>201089616</v>
      </c>
      <c r="C685" s="627">
        <f t="shared" si="44"/>
        <v>45747</v>
      </c>
      <c r="D685" s="623" t="s">
        <v>631</v>
      </c>
      <c r="E685" s="623">
        <v>8</v>
      </c>
      <c r="F685" s="623" t="s">
        <v>614</v>
      </c>
      <c r="G685" s="623"/>
      <c r="H685" s="623">
        <f>'Справка 6'!K27</f>
        <v>0</v>
      </c>
    </row>
    <row r="686" spans="1:8">
      <c r="A686" s="623" t="str">
        <f t="shared" si="42"/>
        <v>ДЕБИТУМ ИНВЕСТ АДСИЦ</v>
      </c>
      <c r="B686" s="623" t="str">
        <f t="shared" si="43"/>
        <v>201089616</v>
      </c>
      <c r="C686" s="627">
        <f t="shared" si="44"/>
        <v>45747</v>
      </c>
      <c r="D686" s="623" t="s">
        <v>632</v>
      </c>
      <c r="E686" s="623">
        <v>8</v>
      </c>
      <c r="F686" s="623" t="s">
        <v>964</v>
      </c>
      <c r="G686" s="623"/>
      <c r="H686" s="623">
        <f>'Справка 6'!K28</f>
        <v>0</v>
      </c>
    </row>
    <row r="687" spans="1:8">
      <c r="A687" s="623" t="str">
        <f t="shared" si="42"/>
        <v>ДЕБИТУМ ИНВЕСТ АДСИЦ</v>
      </c>
      <c r="B687" s="623" t="str">
        <f t="shared" si="43"/>
        <v>201089616</v>
      </c>
      <c r="C687" s="627">
        <f t="shared" si="44"/>
        <v>45747</v>
      </c>
      <c r="D687" s="623" t="s">
        <v>636</v>
      </c>
      <c r="E687" s="623">
        <v>8</v>
      </c>
      <c r="F687" s="623" t="s">
        <v>635</v>
      </c>
      <c r="G687" s="623"/>
      <c r="H687" s="623">
        <f>'Справка 6'!K30</f>
        <v>0</v>
      </c>
    </row>
    <row r="688" spans="1:8">
      <c r="A688" s="623" t="str">
        <f t="shared" si="42"/>
        <v>ДЕБИТУМ ИНВЕСТ АДСИЦ</v>
      </c>
      <c r="B688" s="623" t="str">
        <f t="shared" si="43"/>
        <v>201089616</v>
      </c>
      <c r="C688" s="627">
        <f t="shared" si="44"/>
        <v>45747</v>
      </c>
      <c r="D688" s="623" t="s">
        <v>637</v>
      </c>
      <c r="E688" s="623">
        <v>8</v>
      </c>
      <c r="F688" s="623" t="s">
        <v>127</v>
      </c>
      <c r="G688" s="623"/>
      <c r="H688" s="623">
        <f>'Справка 6'!K31</f>
        <v>0</v>
      </c>
    </row>
    <row r="689" spans="1:8">
      <c r="A689" s="623" t="str">
        <f t="shared" si="42"/>
        <v>ДЕБИТУМ ИНВЕСТ АДСИЦ</v>
      </c>
      <c r="B689" s="623" t="str">
        <f t="shared" si="43"/>
        <v>201089616</v>
      </c>
      <c r="C689" s="627">
        <f t="shared" si="44"/>
        <v>45747</v>
      </c>
      <c r="D689" s="623" t="s">
        <v>638</v>
      </c>
      <c r="E689" s="623">
        <v>8</v>
      </c>
      <c r="F689" s="623" t="s">
        <v>129</v>
      </c>
      <c r="G689" s="623"/>
      <c r="H689" s="623">
        <f>'Справка 6'!K32</f>
        <v>0</v>
      </c>
    </row>
    <row r="690" spans="1:8">
      <c r="A690" s="623" t="str">
        <f t="shared" si="42"/>
        <v>ДЕБИТУМ ИНВЕСТ АДСИЦ</v>
      </c>
      <c r="B690" s="623" t="str">
        <f t="shared" si="43"/>
        <v>201089616</v>
      </c>
      <c r="C690" s="627">
        <f t="shared" si="44"/>
        <v>45747</v>
      </c>
      <c r="D690" s="623" t="s">
        <v>639</v>
      </c>
      <c r="E690" s="623">
        <v>8</v>
      </c>
      <c r="F690" s="623" t="s">
        <v>133</v>
      </c>
      <c r="G690" s="623"/>
      <c r="H690" s="623">
        <f>'Справка 6'!K33</f>
        <v>0</v>
      </c>
    </row>
    <row r="691" spans="1:8">
      <c r="A691" s="623" t="str">
        <f t="shared" si="42"/>
        <v>ДЕБИТУМ ИНВЕСТ АДСИЦ</v>
      </c>
      <c r="B691" s="623" t="str">
        <f t="shared" si="43"/>
        <v>201089616</v>
      </c>
      <c r="C691" s="627">
        <f t="shared" si="44"/>
        <v>45747</v>
      </c>
      <c r="D691" s="623" t="s">
        <v>640</v>
      </c>
      <c r="E691" s="623">
        <v>8</v>
      </c>
      <c r="F691" s="623" t="s">
        <v>135</v>
      </c>
      <c r="G691" s="623"/>
      <c r="H691" s="623">
        <f>'Справка 6'!K34</f>
        <v>0</v>
      </c>
    </row>
    <row r="692" spans="1:8">
      <c r="A692" s="623" t="str">
        <f t="shared" si="42"/>
        <v>ДЕБИТУМ ИНВЕСТ АДСИЦ</v>
      </c>
      <c r="B692" s="623" t="str">
        <f t="shared" si="43"/>
        <v>201089616</v>
      </c>
      <c r="C692" s="627">
        <f t="shared" si="44"/>
        <v>45747</v>
      </c>
      <c r="D692" s="623" t="s">
        <v>642</v>
      </c>
      <c r="E692" s="623">
        <v>8</v>
      </c>
      <c r="F692" s="623" t="s">
        <v>641</v>
      </c>
      <c r="G692" s="623"/>
      <c r="H692" s="623">
        <f>'Справка 6'!K35</f>
        <v>0</v>
      </c>
    </row>
    <row r="693" spans="1:8">
      <c r="A693" s="623" t="str">
        <f t="shared" si="42"/>
        <v>ДЕБИТУМ ИНВЕСТ АДСИЦ</v>
      </c>
      <c r="B693" s="623" t="str">
        <f t="shared" si="43"/>
        <v>201089616</v>
      </c>
      <c r="C693" s="627">
        <f t="shared" si="44"/>
        <v>45747</v>
      </c>
      <c r="D693" s="623" t="s">
        <v>643</v>
      </c>
      <c r="E693" s="623">
        <v>8</v>
      </c>
      <c r="F693" s="623" t="s">
        <v>141</v>
      </c>
      <c r="G693" s="623"/>
      <c r="H693" s="623">
        <f>'Справка 6'!K36</f>
        <v>0</v>
      </c>
    </row>
    <row r="694" spans="1:8">
      <c r="A694" s="623" t="str">
        <f t="shared" si="42"/>
        <v>ДЕБИТУМ ИНВЕСТ АДСИЦ</v>
      </c>
      <c r="B694" s="623" t="str">
        <f t="shared" si="43"/>
        <v>201089616</v>
      </c>
      <c r="C694" s="627">
        <f t="shared" si="44"/>
        <v>45747</v>
      </c>
      <c r="D694" s="623" t="s">
        <v>645</v>
      </c>
      <c r="E694" s="623">
        <v>8</v>
      </c>
      <c r="F694" s="623" t="s">
        <v>644</v>
      </c>
      <c r="G694" s="623"/>
      <c r="H694" s="623">
        <f>'Справка 6'!K37</f>
        <v>0</v>
      </c>
    </row>
    <row r="695" spans="1:8">
      <c r="A695" s="623" t="str">
        <f t="shared" si="42"/>
        <v>ДЕБИТУМ ИНВЕСТ АДСИЦ</v>
      </c>
      <c r="B695" s="623" t="str">
        <f t="shared" si="43"/>
        <v>201089616</v>
      </c>
      <c r="C695" s="627">
        <f t="shared" si="44"/>
        <v>45747</v>
      </c>
      <c r="D695" s="623" t="s">
        <v>647</v>
      </c>
      <c r="E695" s="623">
        <v>8</v>
      </c>
      <c r="F695" s="623" t="s">
        <v>646</v>
      </c>
      <c r="G695" s="623"/>
      <c r="H695" s="623">
        <f>'Справка 6'!K38</f>
        <v>0</v>
      </c>
    </row>
    <row r="696" spans="1:8">
      <c r="A696" s="623" t="str">
        <f t="shared" si="42"/>
        <v>ДЕБИТУМ ИНВЕСТ АДСИЦ</v>
      </c>
      <c r="B696" s="623" t="str">
        <f t="shared" si="43"/>
        <v>201089616</v>
      </c>
      <c r="C696" s="627">
        <f t="shared" si="44"/>
        <v>45747</v>
      </c>
      <c r="D696" s="623" t="s">
        <v>649</v>
      </c>
      <c r="E696" s="623">
        <v>8</v>
      </c>
      <c r="F696" s="623" t="s">
        <v>648</v>
      </c>
      <c r="G696" s="623"/>
      <c r="H696" s="623">
        <f>'Справка 6'!K39</f>
        <v>0</v>
      </c>
    </row>
    <row r="697" spans="1:8">
      <c r="A697" s="623" t="str">
        <f t="shared" si="42"/>
        <v>ДЕБИТУМ ИНВЕСТ АДСИЦ</v>
      </c>
      <c r="B697" s="623" t="str">
        <f t="shared" si="43"/>
        <v>201089616</v>
      </c>
      <c r="C697" s="627">
        <f t="shared" si="44"/>
        <v>45747</v>
      </c>
      <c r="D697" s="623" t="s">
        <v>650</v>
      </c>
      <c r="E697" s="623">
        <v>8</v>
      </c>
      <c r="F697" s="623" t="s">
        <v>614</v>
      </c>
      <c r="G697" s="623"/>
      <c r="H697" s="623">
        <f>'Справка 6'!K40</f>
        <v>0</v>
      </c>
    </row>
    <row r="698" spans="1:8">
      <c r="A698" s="623" t="str">
        <f t="shared" si="42"/>
        <v>ДЕБИТУМ ИНВЕСТ АДСИЦ</v>
      </c>
      <c r="B698" s="623" t="str">
        <f t="shared" si="43"/>
        <v>201089616</v>
      </c>
      <c r="C698" s="627">
        <f t="shared" si="44"/>
        <v>45747</v>
      </c>
      <c r="D698" s="623" t="s">
        <v>652</v>
      </c>
      <c r="E698" s="623">
        <v>8</v>
      </c>
      <c r="F698" s="623" t="s">
        <v>634</v>
      </c>
      <c r="G698" s="623"/>
      <c r="H698" s="623">
        <f>'Справка 6'!K41</f>
        <v>0</v>
      </c>
    </row>
    <row r="699" spans="1:8">
      <c r="A699" s="623" t="str">
        <f t="shared" si="42"/>
        <v>ДЕБИТУМ ИНВЕСТ АДСИЦ</v>
      </c>
      <c r="B699" s="623" t="str">
        <f t="shared" si="43"/>
        <v>201089616</v>
      </c>
      <c r="C699" s="627">
        <f t="shared" si="44"/>
        <v>45747</v>
      </c>
      <c r="D699" s="623" t="s">
        <v>655</v>
      </c>
      <c r="E699" s="623">
        <v>8</v>
      </c>
      <c r="F699" s="623" t="s">
        <v>654</v>
      </c>
      <c r="G699" s="623"/>
      <c r="H699" s="623">
        <f>'Справка 6'!K42</f>
        <v>0</v>
      </c>
    </row>
    <row r="700" spans="1:8">
      <c r="A700" s="623" t="str">
        <f t="shared" si="42"/>
        <v>ДЕБИТУМ ИНВЕСТ АДСИЦ</v>
      </c>
      <c r="B700" s="623" t="str">
        <f t="shared" si="43"/>
        <v>201089616</v>
      </c>
      <c r="C700" s="627">
        <f t="shared" si="44"/>
        <v>45747</v>
      </c>
      <c r="D700" s="623" t="s">
        <v>657</v>
      </c>
      <c r="E700" s="623">
        <v>8</v>
      </c>
      <c r="F700" s="623" t="s">
        <v>656</v>
      </c>
      <c r="G700" s="623"/>
      <c r="H700" s="623">
        <f>'Справка 6'!K43</f>
        <v>0</v>
      </c>
    </row>
    <row r="701" spans="1:8">
      <c r="A701" s="623" t="str">
        <f t="shared" si="42"/>
        <v>ДЕБИТУМ ИНВЕСТ АДСИЦ</v>
      </c>
      <c r="B701" s="623" t="str">
        <f t="shared" si="43"/>
        <v>201089616</v>
      </c>
      <c r="C701" s="627">
        <f t="shared" si="44"/>
        <v>45747</v>
      </c>
      <c r="D701" s="623" t="s">
        <v>594</v>
      </c>
      <c r="E701" s="623">
        <v>9</v>
      </c>
      <c r="F701" s="623" t="s">
        <v>593</v>
      </c>
      <c r="G701" s="623"/>
      <c r="H701" s="623">
        <f>'Справка 6'!L11</f>
        <v>0</v>
      </c>
    </row>
    <row r="702" spans="1:8">
      <c r="A702" s="623" t="str">
        <f t="shared" si="42"/>
        <v>ДЕБИТУМ ИНВЕСТ АДСИЦ</v>
      </c>
      <c r="B702" s="623" t="str">
        <f t="shared" si="43"/>
        <v>201089616</v>
      </c>
      <c r="C702" s="627">
        <f t="shared" si="44"/>
        <v>45747</v>
      </c>
      <c r="D702" s="623" t="s">
        <v>597</v>
      </c>
      <c r="E702" s="623">
        <v>9</v>
      </c>
      <c r="F702" s="623" t="s">
        <v>596</v>
      </c>
      <c r="G702" s="623"/>
      <c r="H702" s="623">
        <f>'Справка 6'!L12</f>
        <v>0</v>
      </c>
    </row>
    <row r="703" spans="1:8">
      <c r="A703" s="623" t="str">
        <f t="shared" si="42"/>
        <v>ДЕБИТУМ ИНВЕСТ АДСИЦ</v>
      </c>
      <c r="B703" s="623" t="str">
        <f t="shared" si="43"/>
        <v>201089616</v>
      </c>
      <c r="C703" s="627">
        <f t="shared" si="44"/>
        <v>45747</v>
      </c>
      <c r="D703" s="623" t="s">
        <v>600</v>
      </c>
      <c r="E703" s="623">
        <v>9</v>
      </c>
      <c r="F703" s="623" t="s">
        <v>599</v>
      </c>
      <c r="G703" s="623"/>
      <c r="H703" s="623">
        <f>'Справка 6'!L13</f>
        <v>0</v>
      </c>
    </row>
    <row r="704" spans="1:8">
      <c r="A704" s="623" t="str">
        <f t="shared" si="42"/>
        <v>ДЕБИТУМ ИНВЕСТ АДСИЦ</v>
      </c>
      <c r="B704" s="623" t="str">
        <f t="shared" si="43"/>
        <v>201089616</v>
      </c>
      <c r="C704" s="627">
        <f t="shared" si="44"/>
        <v>45747</v>
      </c>
      <c r="D704" s="623" t="s">
        <v>603</v>
      </c>
      <c r="E704" s="623">
        <v>9</v>
      </c>
      <c r="F704" s="623" t="s">
        <v>602</v>
      </c>
      <c r="G704" s="623"/>
      <c r="H704" s="623">
        <f>'Справка 6'!L14</f>
        <v>0</v>
      </c>
    </row>
    <row r="705" spans="1:8">
      <c r="A705" s="623" t="str">
        <f t="shared" si="42"/>
        <v>ДЕБИТУМ ИНВЕСТ АДСИЦ</v>
      </c>
      <c r="B705" s="623" t="str">
        <f t="shared" si="43"/>
        <v>201089616</v>
      </c>
      <c r="C705" s="627">
        <f t="shared" si="44"/>
        <v>45747</v>
      </c>
      <c r="D705" s="623" t="s">
        <v>606</v>
      </c>
      <c r="E705" s="623">
        <v>9</v>
      </c>
      <c r="F705" s="623" t="s">
        <v>605</v>
      </c>
      <c r="G705" s="623"/>
      <c r="H705" s="623">
        <f>'Справка 6'!L15</f>
        <v>0</v>
      </c>
    </row>
    <row r="706" spans="1:8">
      <c r="A706" s="623" t="str">
        <f t="shared" si="42"/>
        <v>ДЕБИТУМ ИНВЕСТ АДСИЦ</v>
      </c>
      <c r="B706" s="623" t="str">
        <f t="shared" si="43"/>
        <v>201089616</v>
      </c>
      <c r="C706" s="627">
        <f t="shared" si="44"/>
        <v>45747</v>
      </c>
      <c r="D706" s="623" t="s">
        <v>609</v>
      </c>
      <c r="E706" s="623">
        <v>9</v>
      </c>
      <c r="F706" s="623" t="s">
        <v>608</v>
      </c>
      <c r="G706" s="623"/>
      <c r="H706" s="623">
        <f>'Справка 6'!L16</f>
        <v>0</v>
      </c>
    </row>
    <row r="707" spans="1:8">
      <c r="A707" s="623" t="str">
        <f t="shared" si="42"/>
        <v>ДЕБИТУМ ИНВЕСТ АДСИЦ</v>
      </c>
      <c r="B707" s="623" t="str">
        <f t="shared" si="43"/>
        <v>201089616</v>
      </c>
      <c r="C707" s="627">
        <f t="shared" si="44"/>
        <v>45747</v>
      </c>
      <c r="D707" s="623" t="s">
        <v>612</v>
      </c>
      <c r="E707" s="623">
        <v>9</v>
      </c>
      <c r="F707" s="623" t="s">
        <v>611</v>
      </c>
      <c r="G707" s="623"/>
      <c r="H707" s="623">
        <f>'Справка 6'!L17</f>
        <v>0</v>
      </c>
    </row>
    <row r="708" spans="1:8">
      <c r="A708" s="623" t="str">
        <f t="shared" si="42"/>
        <v>ДЕБИТУМ ИНВЕСТ АДСИЦ</v>
      </c>
      <c r="B708" s="623" t="str">
        <f t="shared" si="43"/>
        <v>201089616</v>
      </c>
      <c r="C708" s="627">
        <f t="shared" si="44"/>
        <v>45747</v>
      </c>
      <c r="D708" s="623" t="s">
        <v>615</v>
      </c>
      <c r="E708" s="623">
        <v>9</v>
      </c>
      <c r="F708" s="623" t="s">
        <v>614</v>
      </c>
      <c r="G708" s="623"/>
      <c r="H708" s="623">
        <f>'Справка 6'!L18</f>
        <v>0</v>
      </c>
    </row>
    <row r="709" spans="1:8">
      <c r="A709" s="623" t="str">
        <f t="shared" si="42"/>
        <v>ДЕБИТУМ ИНВЕСТ АДСИЦ</v>
      </c>
      <c r="B709" s="623" t="str">
        <f t="shared" si="43"/>
        <v>201089616</v>
      </c>
      <c r="C709" s="627">
        <f t="shared" si="44"/>
        <v>45747</v>
      </c>
      <c r="D709" s="623" t="s">
        <v>616</v>
      </c>
      <c r="E709" s="623">
        <v>9</v>
      </c>
      <c r="F709" s="623" t="s">
        <v>591</v>
      </c>
      <c r="G709" s="623"/>
      <c r="H709" s="623">
        <f>'Справка 6'!L19</f>
        <v>0</v>
      </c>
    </row>
    <row r="710" spans="1:8">
      <c r="A710" s="623" t="str">
        <f t="shared" si="42"/>
        <v>ДЕБИТУМ ИНВЕСТ АДСИЦ</v>
      </c>
      <c r="B710" s="623" t="str">
        <f t="shared" si="43"/>
        <v>201089616</v>
      </c>
      <c r="C710" s="627">
        <f t="shared" si="44"/>
        <v>45747</v>
      </c>
      <c r="D710" s="623" t="s">
        <v>619</v>
      </c>
      <c r="E710" s="623">
        <v>9</v>
      </c>
      <c r="F710" s="623" t="s">
        <v>618</v>
      </c>
      <c r="G710" s="623"/>
      <c r="H710" s="623">
        <f>'Справка 6'!L20</f>
        <v>0</v>
      </c>
    </row>
    <row r="711" spans="1:8">
      <c r="A711" s="623" t="str">
        <f t="shared" si="42"/>
        <v>ДЕБИТУМ ИНВЕСТ АДСИЦ</v>
      </c>
      <c r="B711" s="623" t="str">
        <f t="shared" si="43"/>
        <v>201089616</v>
      </c>
      <c r="C711" s="627">
        <f t="shared" si="44"/>
        <v>45747</v>
      </c>
      <c r="D711" s="623" t="s">
        <v>622</v>
      </c>
      <c r="E711" s="623">
        <v>9</v>
      </c>
      <c r="F711" s="623" t="s">
        <v>621</v>
      </c>
      <c r="G711" s="623"/>
      <c r="H711" s="623">
        <f>'Справка 6'!L22</f>
        <v>0</v>
      </c>
    </row>
    <row r="712" spans="1:8">
      <c r="A712" s="623" t="str">
        <f t="shared" si="42"/>
        <v>ДЕБИТУМ ИНВЕСТ АДСИЦ</v>
      </c>
      <c r="B712" s="623" t="str">
        <f t="shared" si="43"/>
        <v>201089616</v>
      </c>
      <c r="C712" s="627">
        <f t="shared" si="44"/>
        <v>45747</v>
      </c>
      <c r="D712" s="623" t="s">
        <v>626</v>
      </c>
      <c r="E712" s="623">
        <v>9</v>
      </c>
      <c r="F712" s="623" t="s">
        <v>625</v>
      </c>
      <c r="G712" s="623"/>
      <c r="H712" s="623">
        <f>'Справка 6'!L24</f>
        <v>0</v>
      </c>
    </row>
    <row r="713" spans="1:8">
      <c r="A713" s="623" t="str">
        <f t="shared" si="42"/>
        <v>ДЕБИТУМ ИНВЕСТ АДСИЦ</v>
      </c>
      <c r="B713" s="623" t="str">
        <f t="shared" si="43"/>
        <v>201089616</v>
      </c>
      <c r="C713" s="627">
        <f t="shared" si="44"/>
        <v>45747</v>
      </c>
      <c r="D713" s="623" t="s">
        <v>628</v>
      </c>
      <c r="E713" s="623">
        <v>9</v>
      </c>
      <c r="F713" s="623" t="s">
        <v>627</v>
      </c>
      <c r="G713" s="623"/>
      <c r="H713" s="623">
        <f>'Справка 6'!L25</f>
        <v>0</v>
      </c>
    </row>
    <row r="714" spans="1:8">
      <c r="A714" s="623" t="str">
        <f t="shared" si="42"/>
        <v>ДЕБИТУМ ИНВЕСТ АДСИЦ</v>
      </c>
      <c r="B714" s="623" t="str">
        <f t="shared" si="43"/>
        <v>201089616</v>
      </c>
      <c r="C714" s="627">
        <f t="shared" si="44"/>
        <v>45747</v>
      </c>
      <c r="D714" s="623" t="s">
        <v>630</v>
      </c>
      <c r="E714" s="623">
        <v>9</v>
      </c>
      <c r="F714" s="623" t="s">
        <v>629</v>
      </c>
      <c r="G714" s="623"/>
      <c r="H714" s="623">
        <f>'Справка 6'!L26</f>
        <v>0</v>
      </c>
    </row>
    <row r="715" spans="1:8">
      <c r="A715" s="623" t="str">
        <f t="shared" si="42"/>
        <v>ДЕБИТУМ ИНВЕСТ АДСИЦ</v>
      </c>
      <c r="B715" s="623" t="str">
        <f t="shared" si="43"/>
        <v>201089616</v>
      </c>
      <c r="C715" s="627">
        <f t="shared" si="44"/>
        <v>45747</v>
      </c>
      <c r="D715" s="623" t="s">
        <v>631</v>
      </c>
      <c r="E715" s="623">
        <v>9</v>
      </c>
      <c r="F715" s="623" t="s">
        <v>614</v>
      </c>
      <c r="G715" s="623"/>
      <c r="H715" s="623">
        <f>'Справка 6'!L27</f>
        <v>0</v>
      </c>
    </row>
    <row r="716" spans="1:8">
      <c r="A716" s="623" t="str">
        <f t="shared" si="42"/>
        <v>ДЕБИТУМ ИНВЕСТ АДСИЦ</v>
      </c>
      <c r="B716" s="623" t="str">
        <f t="shared" si="43"/>
        <v>201089616</v>
      </c>
      <c r="C716" s="627">
        <f t="shared" si="44"/>
        <v>45747</v>
      </c>
      <c r="D716" s="623" t="s">
        <v>632</v>
      </c>
      <c r="E716" s="623">
        <v>9</v>
      </c>
      <c r="F716" s="623" t="s">
        <v>964</v>
      </c>
      <c r="G716" s="623"/>
      <c r="H716" s="623">
        <f>'Справка 6'!L28</f>
        <v>0</v>
      </c>
    </row>
    <row r="717" spans="1:8">
      <c r="A717" s="623" t="str">
        <f t="shared" ref="A717:A780" si="45">pdeName</f>
        <v>ДЕБИТУМ ИНВЕСТ АДСИЦ</v>
      </c>
      <c r="B717" s="623" t="str">
        <f t="shared" ref="B717:B780" si="46">pdeBulstat</f>
        <v>201089616</v>
      </c>
      <c r="C717" s="627">
        <f t="shared" ref="C717:C780" si="47">endDate</f>
        <v>45747</v>
      </c>
      <c r="D717" s="623" t="s">
        <v>636</v>
      </c>
      <c r="E717" s="623">
        <v>9</v>
      </c>
      <c r="F717" s="623" t="s">
        <v>635</v>
      </c>
      <c r="G717" s="623"/>
      <c r="H717" s="623">
        <f>'Справка 6'!L30</f>
        <v>0</v>
      </c>
    </row>
    <row r="718" spans="1:8">
      <c r="A718" s="623" t="str">
        <f t="shared" si="45"/>
        <v>ДЕБИТУМ ИНВЕСТ АДСИЦ</v>
      </c>
      <c r="B718" s="623" t="str">
        <f t="shared" si="46"/>
        <v>201089616</v>
      </c>
      <c r="C718" s="627">
        <f t="shared" si="47"/>
        <v>45747</v>
      </c>
      <c r="D718" s="623" t="s">
        <v>637</v>
      </c>
      <c r="E718" s="623">
        <v>9</v>
      </c>
      <c r="F718" s="623" t="s">
        <v>127</v>
      </c>
      <c r="G718" s="623"/>
      <c r="H718" s="623">
        <f>'Справка 6'!L31</f>
        <v>0</v>
      </c>
    </row>
    <row r="719" spans="1:8">
      <c r="A719" s="623" t="str">
        <f t="shared" si="45"/>
        <v>ДЕБИТУМ ИНВЕСТ АДСИЦ</v>
      </c>
      <c r="B719" s="623" t="str">
        <f t="shared" si="46"/>
        <v>201089616</v>
      </c>
      <c r="C719" s="627">
        <f t="shared" si="47"/>
        <v>45747</v>
      </c>
      <c r="D719" s="623" t="s">
        <v>638</v>
      </c>
      <c r="E719" s="623">
        <v>9</v>
      </c>
      <c r="F719" s="623" t="s">
        <v>129</v>
      </c>
      <c r="G719" s="623"/>
      <c r="H719" s="623">
        <f>'Справка 6'!L32</f>
        <v>0</v>
      </c>
    </row>
    <row r="720" spans="1:8">
      <c r="A720" s="623" t="str">
        <f t="shared" si="45"/>
        <v>ДЕБИТУМ ИНВЕСТ АДСИЦ</v>
      </c>
      <c r="B720" s="623" t="str">
        <f t="shared" si="46"/>
        <v>201089616</v>
      </c>
      <c r="C720" s="627">
        <f t="shared" si="47"/>
        <v>45747</v>
      </c>
      <c r="D720" s="623" t="s">
        <v>639</v>
      </c>
      <c r="E720" s="623">
        <v>9</v>
      </c>
      <c r="F720" s="623" t="s">
        <v>133</v>
      </c>
      <c r="G720" s="623"/>
      <c r="H720" s="623">
        <f>'Справка 6'!L33</f>
        <v>0</v>
      </c>
    </row>
    <row r="721" spans="1:8">
      <c r="A721" s="623" t="str">
        <f t="shared" si="45"/>
        <v>ДЕБИТУМ ИНВЕСТ АДСИЦ</v>
      </c>
      <c r="B721" s="623" t="str">
        <f t="shared" si="46"/>
        <v>201089616</v>
      </c>
      <c r="C721" s="627">
        <f t="shared" si="47"/>
        <v>45747</v>
      </c>
      <c r="D721" s="623" t="s">
        <v>640</v>
      </c>
      <c r="E721" s="623">
        <v>9</v>
      </c>
      <c r="F721" s="623" t="s">
        <v>135</v>
      </c>
      <c r="G721" s="623"/>
      <c r="H721" s="623">
        <f>'Справка 6'!L34</f>
        <v>0</v>
      </c>
    </row>
    <row r="722" spans="1:8">
      <c r="A722" s="623" t="str">
        <f t="shared" si="45"/>
        <v>ДЕБИТУМ ИНВЕСТ АДСИЦ</v>
      </c>
      <c r="B722" s="623" t="str">
        <f t="shared" si="46"/>
        <v>201089616</v>
      </c>
      <c r="C722" s="627">
        <f t="shared" si="47"/>
        <v>45747</v>
      </c>
      <c r="D722" s="623" t="s">
        <v>642</v>
      </c>
      <c r="E722" s="623">
        <v>9</v>
      </c>
      <c r="F722" s="623" t="s">
        <v>641</v>
      </c>
      <c r="G722" s="623"/>
      <c r="H722" s="623">
        <f>'Справка 6'!L35</f>
        <v>0</v>
      </c>
    </row>
    <row r="723" spans="1:8">
      <c r="A723" s="623" t="str">
        <f t="shared" si="45"/>
        <v>ДЕБИТУМ ИНВЕСТ АДСИЦ</v>
      </c>
      <c r="B723" s="623" t="str">
        <f t="shared" si="46"/>
        <v>201089616</v>
      </c>
      <c r="C723" s="627">
        <f t="shared" si="47"/>
        <v>45747</v>
      </c>
      <c r="D723" s="623" t="s">
        <v>643</v>
      </c>
      <c r="E723" s="623">
        <v>9</v>
      </c>
      <c r="F723" s="623" t="s">
        <v>141</v>
      </c>
      <c r="G723" s="623"/>
      <c r="H723" s="623">
        <f>'Справка 6'!L36</f>
        <v>0</v>
      </c>
    </row>
    <row r="724" spans="1:8">
      <c r="A724" s="623" t="str">
        <f t="shared" si="45"/>
        <v>ДЕБИТУМ ИНВЕСТ АДСИЦ</v>
      </c>
      <c r="B724" s="623" t="str">
        <f t="shared" si="46"/>
        <v>201089616</v>
      </c>
      <c r="C724" s="627">
        <f t="shared" si="47"/>
        <v>45747</v>
      </c>
      <c r="D724" s="623" t="s">
        <v>645</v>
      </c>
      <c r="E724" s="623">
        <v>9</v>
      </c>
      <c r="F724" s="623" t="s">
        <v>644</v>
      </c>
      <c r="G724" s="623"/>
      <c r="H724" s="623">
        <f>'Справка 6'!L37</f>
        <v>0</v>
      </c>
    </row>
    <row r="725" spans="1:8">
      <c r="A725" s="623" t="str">
        <f t="shared" si="45"/>
        <v>ДЕБИТУМ ИНВЕСТ АДСИЦ</v>
      </c>
      <c r="B725" s="623" t="str">
        <f t="shared" si="46"/>
        <v>201089616</v>
      </c>
      <c r="C725" s="627">
        <f t="shared" si="47"/>
        <v>45747</v>
      </c>
      <c r="D725" s="623" t="s">
        <v>647</v>
      </c>
      <c r="E725" s="623">
        <v>9</v>
      </c>
      <c r="F725" s="623" t="s">
        <v>646</v>
      </c>
      <c r="G725" s="623"/>
      <c r="H725" s="623">
        <f>'Справка 6'!L38</f>
        <v>0</v>
      </c>
    </row>
    <row r="726" spans="1:8">
      <c r="A726" s="623" t="str">
        <f t="shared" si="45"/>
        <v>ДЕБИТУМ ИНВЕСТ АДСИЦ</v>
      </c>
      <c r="B726" s="623" t="str">
        <f t="shared" si="46"/>
        <v>201089616</v>
      </c>
      <c r="C726" s="627">
        <f t="shared" si="47"/>
        <v>45747</v>
      </c>
      <c r="D726" s="623" t="s">
        <v>649</v>
      </c>
      <c r="E726" s="623">
        <v>9</v>
      </c>
      <c r="F726" s="623" t="s">
        <v>648</v>
      </c>
      <c r="G726" s="623"/>
      <c r="H726" s="623">
        <f>'Справка 6'!L39</f>
        <v>0</v>
      </c>
    </row>
    <row r="727" spans="1:8">
      <c r="A727" s="623" t="str">
        <f t="shared" si="45"/>
        <v>ДЕБИТУМ ИНВЕСТ АДСИЦ</v>
      </c>
      <c r="B727" s="623" t="str">
        <f t="shared" si="46"/>
        <v>201089616</v>
      </c>
      <c r="C727" s="627">
        <f t="shared" si="47"/>
        <v>45747</v>
      </c>
      <c r="D727" s="623" t="s">
        <v>650</v>
      </c>
      <c r="E727" s="623">
        <v>9</v>
      </c>
      <c r="F727" s="623" t="s">
        <v>614</v>
      </c>
      <c r="G727" s="623"/>
      <c r="H727" s="623">
        <f>'Справка 6'!L40</f>
        <v>0</v>
      </c>
    </row>
    <row r="728" spans="1:8">
      <c r="A728" s="623" t="str">
        <f t="shared" si="45"/>
        <v>ДЕБИТУМ ИНВЕСТ АДСИЦ</v>
      </c>
      <c r="B728" s="623" t="str">
        <f t="shared" si="46"/>
        <v>201089616</v>
      </c>
      <c r="C728" s="627">
        <f t="shared" si="47"/>
        <v>45747</v>
      </c>
      <c r="D728" s="623" t="s">
        <v>652</v>
      </c>
      <c r="E728" s="623">
        <v>9</v>
      </c>
      <c r="F728" s="623" t="s">
        <v>634</v>
      </c>
      <c r="G728" s="623"/>
      <c r="H728" s="623">
        <f>'Справка 6'!L41</f>
        <v>0</v>
      </c>
    </row>
    <row r="729" spans="1:8">
      <c r="A729" s="623" t="str">
        <f t="shared" si="45"/>
        <v>ДЕБИТУМ ИНВЕСТ АДСИЦ</v>
      </c>
      <c r="B729" s="623" t="str">
        <f t="shared" si="46"/>
        <v>201089616</v>
      </c>
      <c r="C729" s="627">
        <f t="shared" si="47"/>
        <v>45747</v>
      </c>
      <c r="D729" s="623" t="s">
        <v>655</v>
      </c>
      <c r="E729" s="623">
        <v>9</v>
      </c>
      <c r="F729" s="623" t="s">
        <v>654</v>
      </c>
      <c r="G729" s="623"/>
      <c r="H729" s="623">
        <f>'Справка 6'!L42</f>
        <v>0</v>
      </c>
    </row>
    <row r="730" spans="1:8">
      <c r="A730" s="623" t="str">
        <f t="shared" si="45"/>
        <v>ДЕБИТУМ ИНВЕСТ АДСИЦ</v>
      </c>
      <c r="B730" s="623" t="str">
        <f t="shared" si="46"/>
        <v>201089616</v>
      </c>
      <c r="C730" s="627">
        <f t="shared" si="47"/>
        <v>45747</v>
      </c>
      <c r="D730" s="623" t="s">
        <v>657</v>
      </c>
      <c r="E730" s="623">
        <v>9</v>
      </c>
      <c r="F730" s="623" t="s">
        <v>656</v>
      </c>
      <c r="G730" s="623"/>
      <c r="H730" s="623">
        <f>'Справка 6'!L43</f>
        <v>0</v>
      </c>
    </row>
    <row r="731" spans="1:8">
      <c r="A731" s="623" t="str">
        <f t="shared" si="45"/>
        <v>ДЕБИТУМ ИНВЕСТ АДСИЦ</v>
      </c>
      <c r="B731" s="623" t="str">
        <f t="shared" si="46"/>
        <v>201089616</v>
      </c>
      <c r="C731" s="627">
        <f t="shared" si="47"/>
        <v>45747</v>
      </c>
      <c r="D731" s="623" t="s">
        <v>594</v>
      </c>
      <c r="E731" s="623">
        <v>10</v>
      </c>
      <c r="F731" s="623" t="s">
        <v>593</v>
      </c>
      <c r="G731" s="623"/>
      <c r="H731" s="623">
        <f>'Справка 6'!M11</f>
        <v>0</v>
      </c>
    </row>
    <row r="732" spans="1:8">
      <c r="A732" s="623" t="str">
        <f t="shared" si="45"/>
        <v>ДЕБИТУМ ИНВЕСТ АДСИЦ</v>
      </c>
      <c r="B732" s="623" t="str">
        <f t="shared" si="46"/>
        <v>201089616</v>
      </c>
      <c r="C732" s="627">
        <f t="shared" si="47"/>
        <v>45747</v>
      </c>
      <c r="D732" s="623" t="s">
        <v>597</v>
      </c>
      <c r="E732" s="623">
        <v>10</v>
      </c>
      <c r="F732" s="623" t="s">
        <v>596</v>
      </c>
      <c r="G732" s="623"/>
      <c r="H732" s="623">
        <f>'Справка 6'!M12</f>
        <v>0</v>
      </c>
    </row>
    <row r="733" spans="1:8">
      <c r="A733" s="623" t="str">
        <f t="shared" si="45"/>
        <v>ДЕБИТУМ ИНВЕСТ АДСИЦ</v>
      </c>
      <c r="B733" s="623" t="str">
        <f t="shared" si="46"/>
        <v>201089616</v>
      </c>
      <c r="C733" s="627">
        <f t="shared" si="47"/>
        <v>45747</v>
      </c>
      <c r="D733" s="623" t="s">
        <v>600</v>
      </c>
      <c r="E733" s="623">
        <v>10</v>
      </c>
      <c r="F733" s="623" t="s">
        <v>599</v>
      </c>
      <c r="G733" s="623"/>
      <c r="H733" s="623">
        <f>'Справка 6'!M13</f>
        <v>0</v>
      </c>
    </row>
    <row r="734" spans="1:8">
      <c r="A734" s="623" t="str">
        <f t="shared" si="45"/>
        <v>ДЕБИТУМ ИНВЕСТ АДСИЦ</v>
      </c>
      <c r="B734" s="623" t="str">
        <f t="shared" si="46"/>
        <v>201089616</v>
      </c>
      <c r="C734" s="627">
        <f t="shared" si="47"/>
        <v>45747</v>
      </c>
      <c r="D734" s="623" t="s">
        <v>603</v>
      </c>
      <c r="E734" s="623">
        <v>10</v>
      </c>
      <c r="F734" s="623" t="s">
        <v>602</v>
      </c>
      <c r="G734" s="623"/>
      <c r="H734" s="623">
        <f>'Справка 6'!M14</f>
        <v>0</v>
      </c>
    </row>
    <row r="735" spans="1:8">
      <c r="A735" s="623" t="str">
        <f t="shared" si="45"/>
        <v>ДЕБИТУМ ИНВЕСТ АДСИЦ</v>
      </c>
      <c r="B735" s="623" t="str">
        <f t="shared" si="46"/>
        <v>201089616</v>
      </c>
      <c r="C735" s="627">
        <f t="shared" si="47"/>
        <v>45747</v>
      </c>
      <c r="D735" s="623" t="s">
        <v>606</v>
      </c>
      <c r="E735" s="623">
        <v>10</v>
      </c>
      <c r="F735" s="623" t="s">
        <v>605</v>
      </c>
      <c r="G735" s="623"/>
      <c r="H735" s="623">
        <f>'Справка 6'!M15</f>
        <v>0</v>
      </c>
    </row>
    <row r="736" spans="1:8">
      <c r="A736" s="623" t="str">
        <f t="shared" si="45"/>
        <v>ДЕБИТУМ ИНВЕСТ АДСИЦ</v>
      </c>
      <c r="B736" s="623" t="str">
        <f t="shared" si="46"/>
        <v>201089616</v>
      </c>
      <c r="C736" s="627">
        <f t="shared" si="47"/>
        <v>45747</v>
      </c>
      <c r="D736" s="623" t="s">
        <v>609</v>
      </c>
      <c r="E736" s="623">
        <v>10</v>
      </c>
      <c r="F736" s="623" t="s">
        <v>608</v>
      </c>
      <c r="G736" s="623"/>
      <c r="H736" s="623">
        <f>'Справка 6'!M16</f>
        <v>0</v>
      </c>
    </row>
    <row r="737" spans="1:8">
      <c r="A737" s="623" t="str">
        <f t="shared" si="45"/>
        <v>ДЕБИТУМ ИНВЕСТ АДСИЦ</v>
      </c>
      <c r="B737" s="623" t="str">
        <f t="shared" si="46"/>
        <v>201089616</v>
      </c>
      <c r="C737" s="627">
        <f t="shared" si="47"/>
        <v>45747</v>
      </c>
      <c r="D737" s="623" t="s">
        <v>612</v>
      </c>
      <c r="E737" s="623">
        <v>10</v>
      </c>
      <c r="F737" s="623" t="s">
        <v>611</v>
      </c>
      <c r="G737" s="623"/>
      <c r="H737" s="623">
        <f>'Справка 6'!M17</f>
        <v>0</v>
      </c>
    </row>
    <row r="738" spans="1:8">
      <c r="A738" s="623" t="str">
        <f t="shared" si="45"/>
        <v>ДЕБИТУМ ИНВЕСТ АДСИЦ</v>
      </c>
      <c r="B738" s="623" t="str">
        <f t="shared" si="46"/>
        <v>201089616</v>
      </c>
      <c r="C738" s="627">
        <f t="shared" si="47"/>
        <v>45747</v>
      </c>
      <c r="D738" s="623" t="s">
        <v>615</v>
      </c>
      <c r="E738" s="623">
        <v>10</v>
      </c>
      <c r="F738" s="623" t="s">
        <v>614</v>
      </c>
      <c r="G738" s="623"/>
      <c r="H738" s="623">
        <f>'Справка 6'!M18</f>
        <v>0</v>
      </c>
    </row>
    <row r="739" spans="1:8">
      <c r="A739" s="623" t="str">
        <f t="shared" si="45"/>
        <v>ДЕБИТУМ ИНВЕСТ АДСИЦ</v>
      </c>
      <c r="B739" s="623" t="str">
        <f t="shared" si="46"/>
        <v>201089616</v>
      </c>
      <c r="C739" s="627">
        <f t="shared" si="47"/>
        <v>45747</v>
      </c>
      <c r="D739" s="623" t="s">
        <v>616</v>
      </c>
      <c r="E739" s="623">
        <v>10</v>
      </c>
      <c r="F739" s="623" t="s">
        <v>591</v>
      </c>
      <c r="G739" s="623"/>
      <c r="H739" s="623">
        <f>'Справка 6'!M19</f>
        <v>0</v>
      </c>
    </row>
    <row r="740" spans="1:8">
      <c r="A740" s="623" t="str">
        <f t="shared" si="45"/>
        <v>ДЕБИТУМ ИНВЕСТ АДСИЦ</v>
      </c>
      <c r="B740" s="623" t="str">
        <f t="shared" si="46"/>
        <v>201089616</v>
      </c>
      <c r="C740" s="627">
        <f t="shared" si="47"/>
        <v>45747</v>
      </c>
      <c r="D740" s="623" t="s">
        <v>619</v>
      </c>
      <c r="E740" s="623">
        <v>10</v>
      </c>
      <c r="F740" s="623" t="s">
        <v>618</v>
      </c>
      <c r="G740" s="623"/>
      <c r="H740" s="623">
        <f>'Справка 6'!M20</f>
        <v>0</v>
      </c>
    </row>
    <row r="741" spans="1:8">
      <c r="A741" s="623" t="str">
        <f t="shared" si="45"/>
        <v>ДЕБИТУМ ИНВЕСТ АДСИЦ</v>
      </c>
      <c r="B741" s="623" t="str">
        <f t="shared" si="46"/>
        <v>201089616</v>
      </c>
      <c r="C741" s="627">
        <f t="shared" si="47"/>
        <v>45747</v>
      </c>
      <c r="D741" s="623" t="s">
        <v>622</v>
      </c>
      <c r="E741" s="623">
        <v>10</v>
      </c>
      <c r="F741" s="623" t="s">
        <v>621</v>
      </c>
      <c r="G741" s="623"/>
      <c r="H741" s="623">
        <f>'Справка 6'!M22</f>
        <v>0</v>
      </c>
    </row>
    <row r="742" spans="1:8">
      <c r="A742" s="623" t="str">
        <f t="shared" si="45"/>
        <v>ДЕБИТУМ ИНВЕСТ АДСИЦ</v>
      </c>
      <c r="B742" s="623" t="str">
        <f t="shared" si="46"/>
        <v>201089616</v>
      </c>
      <c r="C742" s="627">
        <f t="shared" si="47"/>
        <v>45747</v>
      </c>
      <c r="D742" s="623" t="s">
        <v>626</v>
      </c>
      <c r="E742" s="623">
        <v>10</v>
      </c>
      <c r="F742" s="623" t="s">
        <v>625</v>
      </c>
      <c r="G742" s="623"/>
      <c r="H742" s="623">
        <f>'Справка 6'!M24</f>
        <v>0</v>
      </c>
    </row>
    <row r="743" spans="1:8">
      <c r="A743" s="623" t="str">
        <f t="shared" si="45"/>
        <v>ДЕБИТУМ ИНВЕСТ АДСИЦ</v>
      </c>
      <c r="B743" s="623" t="str">
        <f t="shared" si="46"/>
        <v>201089616</v>
      </c>
      <c r="C743" s="627">
        <f t="shared" si="47"/>
        <v>45747</v>
      </c>
      <c r="D743" s="623" t="s">
        <v>628</v>
      </c>
      <c r="E743" s="623">
        <v>10</v>
      </c>
      <c r="F743" s="623" t="s">
        <v>627</v>
      </c>
      <c r="G743" s="623"/>
      <c r="H743" s="623">
        <f>'Справка 6'!M25</f>
        <v>0</v>
      </c>
    </row>
    <row r="744" spans="1:8">
      <c r="A744" s="623" t="str">
        <f t="shared" si="45"/>
        <v>ДЕБИТУМ ИНВЕСТ АДСИЦ</v>
      </c>
      <c r="B744" s="623" t="str">
        <f t="shared" si="46"/>
        <v>201089616</v>
      </c>
      <c r="C744" s="627">
        <f t="shared" si="47"/>
        <v>45747</v>
      </c>
      <c r="D744" s="623" t="s">
        <v>630</v>
      </c>
      <c r="E744" s="623">
        <v>10</v>
      </c>
      <c r="F744" s="623" t="s">
        <v>629</v>
      </c>
      <c r="G744" s="623"/>
      <c r="H744" s="623">
        <f>'Справка 6'!M26</f>
        <v>0</v>
      </c>
    </row>
    <row r="745" spans="1:8">
      <c r="A745" s="623" t="str">
        <f t="shared" si="45"/>
        <v>ДЕБИТУМ ИНВЕСТ АДСИЦ</v>
      </c>
      <c r="B745" s="623" t="str">
        <f t="shared" si="46"/>
        <v>201089616</v>
      </c>
      <c r="C745" s="627">
        <f t="shared" si="47"/>
        <v>45747</v>
      </c>
      <c r="D745" s="623" t="s">
        <v>631</v>
      </c>
      <c r="E745" s="623">
        <v>10</v>
      </c>
      <c r="F745" s="623" t="s">
        <v>614</v>
      </c>
      <c r="G745" s="623"/>
      <c r="H745" s="623">
        <f>'Справка 6'!M27</f>
        <v>0</v>
      </c>
    </row>
    <row r="746" spans="1:8">
      <c r="A746" s="623" t="str">
        <f t="shared" si="45"/>
        <v>ДЕБИТУМ ИНВЕСТ АДСИЦ</v>
      </c>
      <c r="B746" s="623" t="str">
        <f t="shared" si="46"/>
        <v>201089616</v>
      </c>
      <c r="C746" s="627">
        <f t="shared" si="47"/>
        <v>45747</v>
      </c>
      <c r="D746" s="623" t="s">
        <v>632</v>
      </c>
      <c r="E746" s="623">
        <v>10</v>
      </c>
      <c r="F746" s="623" t="s">
        <v>964</v>
      </c>
      <c r="G746" s="623"/>
      <c r="H746" s="623">
        <f>'Справка 6'!M28</f>
        <v>0</v>
      </c>
    </row>
    <row r="747" spans="1:8">
      <c r="A747" s="623" t="str">
        <f t="shared" si="45"/>
        <v>ДЕБИТУМ ИНВЕСТ АДСИЦ</v>
      </c>
      <c r="B747" s="623" t="str">
        <f t="shared" si="46"/>
        <v>201089616</v>
      </c>
      <c r="C747" s="627">
        <f t="shared" si="47"/>
        <v>45747</v>
      </c>
      <c r="D747" s="623" t="s">
        <v>636</v>
      </c>
      <c r="E747" s="623">
        <v>10</v>
      </c>
      <c r="F747" s="623" t="s">
        <v>635</v>
      </c>
      <c r="G747" s="623"/>
      <c r="H747" s="623">
        <f>'Справка 6'!M30</f>
        <v>0</v>
      </c>
    </row>
    <row r="748" spans="1:8">
      <c r="A748" s="623" t="str">
        <f t="shared" si="45"/>
        <v>ДЕБИТУМ ИНВЕСТ АДСИЦ</v>
      </c>
      <c r="B748" s="623" t="str">
        <f t="shared" si="46"/>
        <v>201089616</v>
      </c>
      <c r="C748" s="627">
        <f t="shared" si="47"/>
        <v>45747</v>
      </c>
      <c r="D748" s="623" t="s">
        <v>637</v>
      </c>
      <c r="E748" s="623">
        <v>10</v>
      </c>
      <c r="F748" s="623" t="s">
        <v>127</v>
      </c>
      <c r="G748" s="623"/>
      <c r="H748" s="623">
        <f>'Справка 6'!M31</f>
        <v>0</v>
      </c>
    </row>
    <row r="749" spans="1:8">
      <c r="A749" s="623" t="str">
        <f t="shared" si="45"/>
        <v>ДЕБИТУМ ИНВЕСТ АДСИЦ</v>
      </c>
      <c r="B749" s="623" t="str">
        <f t="shared" si="46"/>
        <v>201089616</v>
      </c>
      <c r="C749" s="627">
        <f t="shared" si="47"/>
        <v>45747</v>
      </c>
      <c r="D749" s="623" t="s">
        <v>638</v>
      </c>
      <c r="E749" s="623">
        <v>10</v>
      </c>
      <c r="F749" s="623" t="s">
        <v>129</v>
      </c>
      <c r="G749" s="623"/>
      <c r="H749" s="623">
        <f>'Справка 6'!M32</f>
        <v>0</v>
      </c>
    </row>
    <row r="750" spans="1:8">
      <c r="A750" s="623" t="str">
        <f t="shared" si="45"/>
        <v>ДЕБИТУМ ИНВЕСТ АДСИЦ</v>
      </c>
      <c r="B750" s="623" t="str">
        <f t="shared" si="46"/>
        <v>201089616</v>
      </c>
      <c r="C750" s="627">
        <f t="shared" si="47"/>
        <v>45747</v>
      </c>
      <c r="D750" s="623" t="s">
        <v>639</v>
      </c>
      <c r="E750" s="623">
        <v>10</v>
      </c>
      <c r="F750" s="623" t="s">
        <v>133</v>
      </c>
      <c r="G750" s="623"/>
      <c r="H750" s="623">
        <f>'Справка 6'!M33</f>
        <v>0</v>
      </c>
    </row>
    <row r="751" spans="1:8">
      <c r="A751" s="623" t="str">
        <f t="shared" si="45"/>
        <v>ДЕБИТУМ ИНВЕСТ АДСИЦ</v>
      </c>
      <c r="B751" s="623" t="str">
        <f t="shared" si="46"/>
        <v>201089616</v>
      </c>
      <c r="C751" s="627">
        <f t="shared" si="47"/>
        <v>45747</v>
      </c>
      <c r="D751" s="623" t="s">
        <v>640</v>
      </c>
      <c r="E751" s="623">
        <v>10</v>
      </c>
      <c r="F751" s="623" t="s">
        <v>135</v>
      </c>
      <c r="G751" s="623"/>
      <c r="H751" s="623">
        <f>'Справка 6'!M34</f>
        <v>0</v>
      </c>
    </row>
    <row r="752" spans="1:8">
      <c r="A752" s="623" t="str">
        <f t="shared" si="45"/>
        <v>ДЕБИТУМ ИНВЕСТ АДСИЦ</v>
      </c>
      <c r="B752" s="623" t="str">
        <f t="shared" si="46"/>
        <v>201089616</v>
      </c>
      <c r="C752" s="627">
        <f t="shared" si="47"/>
        <v>45747</v>
      </c>
      <c r="D752" s="623" t="s">
        <v>642</v>
      </c>
      <c r="E752" s="623">
        <v>10</v>
      </c>
      <c r="F752" s="623" t="s">
        <v>641</v>
      </c>
      <c r="G752" s="623"/>
      <c r="H752" s="623">
        <f>'Справка 6'!M35</f>
        <v>0</v>
      </c>
    </row>
    <row r="753" spans="1:8">
      <c r="A753" s="623" t="str">
        <f t="shared" si="45"/>
        <v>ДЕБИТУМ ИНВЕСТ АДСИЦ</v>
      </c>
      <c r="B753" s="623" t="str">
        <f t="shared" si="46"/>
        <v>201089616</v>
      </c>
      <c r="C753" s="627">
        <f t="shared" si="47"/>
        <v>45747</v>
      </c>
      <c r="D753" s="623" t="s">
        <v>643</v>
      </c>
      <c r="E753" s="623">
        <v>10</v>
      </c>
      <c r="F753" s="623" t="s">
        <v>141</v>
      </c>
      <c r="G753" s="623"/>
      <c r="H753" s="623">
        <f>'Справка 6'!M36</f>
        <v>0</v>
      </c>
    </row>
    <row r="754" spans="1:8">
      <c r="A754" s="623" t="str">
        <f t="shared" si="45"/>
        <v>ДЕБИТУМ ИНВЕСТ АДСИЦ</v>
      </c>
      <c r="B754" s="623" t="str">
        <f t="shared" si="46"/>
        <v>201089616</v>
      </c>
      <c r="C754" s="627">
        <f t="shared" si="47"/>
        <v>45747</v>
      </c>
      <c r="D754" s="623" t="s">
        <v>645</v>
      </c>
      <c r="E754" s="623">
        <v>10</v>
      </c>
      <c r="F754" s="623" t="s">
        <v>644</v>
      </c>
      <c r="G754" s="623"/>
      <c r="H754" s="623">
        <f>'Справка 6'!M37</f>
        <v>0</v>
      </c>
    </row>
    <row r="755" spans="1:8">
      <c r="A755" s="623" t="str">
        <f t="shared" si="45"/>
        <v>ДЕБИТУМ ИНВЕСТ АДСИЦ</v>
      </c>
      <c r="B755" s="623" t="str">
        <f t="shared" si="46"/>
        <v>201089616</v>
      </c>
      <c r="C755" s="627">
        <f t="shared" si="47"/>
        <v>45747</v>
      </c>
      <c r="D755" s="623" t="s">
        <v>647</v>
      </c>
      <c r="E755" s="623">
        <v>10</v>
      </c>
      <c r="F755" s="623" t="s">
        <v>646</v>
      </c>
      <c r="G755" s="623"/>
      <c r="H755" s="623">
        <f>'Справка 6'!M38</f>
        <v>0</v>
      </c>
    </row>
    <row r="756" spans="1:8">
      <c r="A756" s="623" t="str">
        <f t="shared" si="45"/>
        <v>ДЕБИТУМ ИНВЕСТ АДСИЦ</v>
      </c>
      <c r="B756" s="623" t="str">
        <f t="shared" si="46"/>
        <v>201089616</v>
      </c>
      <c r="C756" s="627">
        <f t="shared" si="47"/>
        <v>45747</v>
      </c>
      <c r="D756" s="623" t="s">
        <v>649</v>
      </c>
      <c r="E756" s="623">
        <v>10</v>
      </c>
      <c r="F756" s="623" t="s">
        <v>648</v>
      </c>
      <c r="G756" s="623"/>
      <c r="H756" s="623">
        <f>'Справка 6'!M39</f>
        <v>0</v>
      </c>
    </row>
    <row r="757" spans="1:8">
      <c r="A757" s="623" t="str">
        <f t="shared" si="45"/>
        <v>ДЕБИТУМ ИНВЕСТ АДСИЦ</v>
      </c>
      <c r="B757" s="623" t="str">
        <f t="shared" si="46"/>
        <v>201089616</v>
      </c>
      <c r="C757" s="627">
        <f t="shared" si="47"/>
        <v>45747</v>
      </c>
      <c r="D757" s="623" t="s">
        <v>650</v>
      </c>
      <c r="E757" s="623">
        <v>10</v>
      </c>
      <c r="F757" s="623" t="s">
        <v>614</v>
      </c>
      <c r="G757" s="623"/>
      <c r="H757" s="623">
        <f>'Справка 6'!M40</f>
        <v>0</v>
      </c>
    </row>
    <row r="758" spans="1:8">
      <c r="A758" s="623" t="str">
        <f t="shared" si="45"/>
        <v>ДЕБИТУМ ИНВЕСТ АДСИЦ</v>
      </c>
      <c r="B758" s="623" t="str">
        <f t="shared" si="46"/>
        <v>201089616</v>
      </c>
      <c r="C758" s="627">
        <f t="shared" si="47"/>
        <v>45747</v>
      </c>
      <c r="D758" s="623" t="s">
        <v>652</v>
      </c>
      <c r="E758" s="623">
        <v>10</v>
      </c>
      <c r="F758" s="623" t="s">
        <v>634</v>
      </c>
      <c r="G758" s="623"/>
      <c r="H758" s="623">
        <f>'Справка 6'!M41</f>
        <v>0</v>
      </c>
    </row>
    <row r="759" spans="1:8">
      <c r="A759" s="623" t="str">
        <f t="shared" si="45"/>
        <v>ДЕБИТУМ ИНВЕСТ АДСИЦ</v>
      </c>
      <c r="B759" s="623" t="str">
        <f t="shared" si="46"/>
        <v>201089616</v>
      </c>
      <c r="C759" s="627">
        <f t="shared" si="47"/>
        <v>45747</v>
      </c>
      <c r="D759" s="623" t="s">
        <v>655</v>
      </c>
      <c r="E759" s="623">
        <v>10</v>
      </c>
      <c r="F759" s="623" t="s">
        <v>654</v>
      </c>
      <c r="G759" s="623"/>
      <c r="H759" s="623">
        <f>'Справка 6'!M42</f>
        <v>0</v>
      </c>
    </row>
    <row r="760" spans="1:8">
      <c r="A760" s="623" t="str">
        <f t="shared" si="45"/>
        <v>ДЕБИТУМ ИНВЕСТ АДСИЦ</v>
      </c>
      <c r="B760" s="623" t="str">
        <f t="shared" si="46"/>
        <v>201089616</v>
      </c>
      <c r="C760" s="627">
        <f t="shared" si="47"/>
        <v>45747</v>
      </c>
      <c r="D760" s="623" t="s">
        <v>657</v>
      </c>
      <c r="E760" s="623">
        <v>10</v>
      </c>
      <c r="F760" s="623" t="s">
        <v>656</v>
      </c>
      <c r="G760" s="623"/>
      <c r="H760" s="623">
        <f>'Справка 6'!M43</f>
        <v>0</v>
      </c>
    </row>
    <row r="761" spans="1:8">
      <c r="A761" s="623" t="str">
        <f t="shared" si="45"/>
        <v>ДЕБИТУМ ИНВЕСТ АДСИЦ</v>
      </c>
      <c r="B761" s="623" t="str">
        <f t="shared" si="46"/>
        <v>201089616</v>
      </c>
      <c r="C761" s="627">
        <f t="shared" si="47"/>
        <v>45747</v>
      </c>
      <c r="D761" s="623" t="s">
        <v>594</v>
      </c>
      <c r="E761" s="623">
        <v>11</v>
      </c>
      <c r="F761" s="623" t="s">
        <v>593</v>
      </c>
      <c r="G761" s="623"/>
      <c r="H761" s="623">
        <f>'Справка 6'!N11</f>
        <v>0</v>
      </c>
    </row>
    <row r="762" spans="1:8">
      <c r="A762" s="623" t="str">
        <f t="shared" si="45"/>
        <v>ДЕБИТУМ ИНВЕСТ АДСИЦ</v>
      </c>
      <c r="B762" s="623" t="str">
        <f t="shared" si="46"/>
        <v>201089616</v>
      </c>
      <c r="C762" s="627">
        <f t="shared" si="47"/>
        <v>45747</v>
      </c>
      <c r="D762" s="623" t="s">
        <v>597</v>
      </c>
      <c r="E762" s="623">
        <v>11</v>
      </c>
      <c r="F762" s="623" t="s">
        <v>596</v>
      </c>
      <c r="G762" s="623"/>
      <c r="H762" s="623">
        <f>'Справка 6'!N12</f>
        <v>0</v>
      </c>
    </row>
    <row r="763" spans="1:8">
      <c r="A763" s="623" t="str">
        <f t="shared" si="45"/>
        <v>ДЕБИТУМ ИНВЕСТ АДСИЦ</v>
      </c>
      <c r="B763" s="623" t="str">
        <f t="shared" si="46"/>
        <v>201089616</v>
      </c>
      <c r="C763" s="627">
        <f t="shared" si="47"/>
        <v>45747</v>
      </c>
      <c r="D763" s="623" t="s">
        <v>600</v>
      </c>
      <c r="E763" s="623">
        <v>11</v>
      </c>
      <c r="F763" s="623" t="s">
        <v>599</v>
      </c>
      <c r="G763" s="623"/>
      <c r="H763" s="623">
        <f>'Справка 6'!N13</f>
        <v>0</v>
      </c>
    </row>
    <row r="764" spans="1:8">
      <c r="A764" s="623" t="str">
        <f t="shared" si="45"/>
        <v>ДЕБИТУМ ИНВЕСТ АДСИЦ</v>
      </c>
      <c r="B764" s="623" t="str">
        <f t="shared" si="46"/>
        <v>201089616</v>
      </c>
      <c r="C764" s="627">
        <f t="shared" si="47"/>
        <v>45747</v>
      </c>
      <c r="D764" s="623" t="s">
        <v>603</v>
      </c>
      <c r="E764" s="623">
        <v>11</v>
      </c>
      <c r="F764" s="623" t="s">
        <v>602</v>
      </c>
      <c r="G764" s="623"/>
      <c r="H764" s="623">
        <f>'Справка 6'!N14</f>
        <v>0</v>
      </c>
    </row>
    <row r="765" spans="1:8">
      <c r="A765" s="623" t="str">
        <f t="shared" si="45"/>
        <v>ДЕБИТУМ ИНВЕСТ АДСИЦ</v>
      </c>
      <c r="B765" s="623" t="str">
        <f t="shared" si="46"/>
        <v>201089616</v>
      </c>
      <c r="C765" s="627">
        <f t="shared" si="47"/>
        <v>45747</v>
      </c>
      <c r="D765" s="623" t="s">
        <v>606</v>
      </c>
      <c r="E765" s="623">
        <v>11</v>
      </c>
      <c r="F765" s="623" t="s">
        <v>605</v>
      </c>
      <c r="G765" s="623"/>
      <c r="H765" s="623">
        <f>'Справка 6'!N15</f>
        <v>0</v>
      </c>
    </row>
    <row r="766" spans="1:8">
      <c r="A766" s="623" t="str">
        <f t="shared" si="45"/>
        <v>ДЕБИТУМ ИНВЕСТ АДСИЦ</v>
      </c>
      <c r="B766" s="623" t="str">
        <f t="shared" si="46"/>
        <v>201089616</v>
      </c>
      <c r="C766" s="627">
        <f t="shared" si="47"/>
        <v>45747</v>
      </c>
      <c r="D766" s="623" t="s">
        <v>609</v>
      </c>
      <c r="E766" s="623">
        <v>11</v>
      </c>
      <c r="F766" s="623" t="s">
        <v>608</v>
      </c>
      <c r="G766" s="623"/>
      <c r="H766" s="623">
        <f>'Справка 6'!N16</f>
        <v>0</v>
      </c>
    </row>
    <row r="767" spans="1:8">
      <c r="A767" s="623" t="str">
        <f t="shared" si="45"/>
        <v>ДЕБИТУМ ИНВЕСТ АДСИЦ</v>
      </c>
      <c r="B767" s="623" t="str">
        <f t="shared" si="46"/>
        <v>201089616</v>
      </c>
      <c r="C767" s="627">
        <f t="shared" si="47"/>
        <v>45747</v>
      </c>
      <c r="D767" s="623" t="s">
        <v>612</v>
      </c>
      <c r="E767" s="623">
        <v>11</v>
      </c>
      <c r="F767" s="623" t="s">
        <v>611</v>
      </c>
      <c r="G767" s="623"/>
      <c r="H767" s="623">
        <f>'Справка 6'!N17</f>
        <v>0</v>
      </c>
    </row>
    <row r="768" spans="1:8">
      <c r="A768" s="623" t="str">
        <f t="shared" si="45"/>
        <v>ДЕБИТУМ ИНВЕСТ АДСИЦ</v>
      </c>
      <c r="B768" s="623" t="str">
        <f t="shared" si="46"/>
        <v>201089616</v>
      </c>
      <c r="C768" s="627">
        <f t="shared" si="47"/>
        <v>45747</v>
      </c>
      <c r="D768" s="623" t="s">
        <v>615</v>
      </c>
      <c r="E768" s="623">
        <v>11</v>
      </c>
      <c r="F768" s="623" t="s">
        <v>614</v>
      </c>
      <c r="G768" s="623"/>
      <c r="H768" s="623">
        <f>'Справка 6'!N18</f>
        <v>0</v>
      </c>
    </row>
    <row r="769" spans="1:8">
      <c r="A769" s="623" t="str">
        <f t="shared" si="45"/>
        <v>ДЕБИТУМ ИНВЕСТ АДСИЦ</v>
      </c>
      <c r="B769" s="623" t="str">
        <f t="shared" si="46"/>
        <v>201089616</v>
      </c>
      <c r="C769" s="627">
        <f t="shared" si="47"/>
        <v>45747</v>
      </c>
      <c r="D769" s="623" t="s">
        <v>616</v>
      </c>
      <c r="E769" s="623">
        <v>11</v>
      </c>
      <c r="F769" s="623" t="s">
        <v>591</v>
      </c>
      <c r="G769" s="623"/>
      <c r="H769" s="623">
        <f>'Справка 6'!N19</f>
        <v>0</v>
      </c>
    </row>
    <row r="770" spans="1:8">
      <c r="A770" s="623" t="str">
        <f t="shared" si="45"/>
        <v>ДЕБИТУМ ИНВЕСТ АДСИЦ</v>
      </c>
      <c r="B770" s="623" t="str">
        <f t="shared" si="46"/>
        <v>201089616</v>
      </c>
      <c r="C770" s="627">
        <f t="shared" si="47"/>
        <v>45747</v>
      </c>
      <c r="D770" s="623" t="s">
        <v>619</v>
      </c>
      <c r="E770" s="623">
        <v>11</v>
      </c>
      <c r="F770" s="623" t="s">
        <v>618</v>
      </c>
      <c r="G770" s="623"/>
      <c r="H770" s="623">
        <f>'Справка 6'!N20</f>
        <v>0</v>
      </c>
    </row>
    <row r="771" spans="1:8">
      <c r="A771" s="623" t="str">
        <f t="shared" si="45"/>
        <v>ДЕБИТУМ ИНВЕСТ АДСИЦ</v>
      </c>
      <c r="B771" s="623" t="str">
        <f t="shared" si="46"/>
        <v>201089616</v>
      </c>
      <c r="C771" s="627">
        <f t="shared" si="47"/>
        <v>45747</v>
      </c>
      <c r="D771" s="623" t="s">
        <v>622</v>
      </c>
      <c r="E771" s="623">
        <v>11</v>
      </c>
      <c r="F771" s="623" t="s">
        <v>621</v>
      </c>
      <c r="G771" s="623"/>
      <c r="H771" s="623">
        <f>'Справка 6'!N22</f>
        <v>0</v>
      </c>
    </row>
    <row r="772" spans="1:8">
      <c r="A772" s="623" t="str">
        <f t="shared" si="45"/>
        <v>ДЕБИТУМ ИНВЕСТ АДСИЦ</v>
      </c>
      <c r="B772" s="623" t="str">
        <f t="shared" si="46"/>
        <v>201089616</v>
      </c>
      <c r="C772" s="627">
        <f t="shared" si="47"/>
        <v>45747</v>
      </c>
      <c r="D772" s="623" t="s">
        <v>626</v>
      </c>
      <c r="E772" s="623">
        <v>11</v>
      </c>
      <c r="F772" s="623" t="s">
        <v>625</v>
      </c>
      <c r="G772" s="623"/>
      <c r="H772" s="623">
        <f>'Справка 6'!N24</f>
        <v>0</v>
      </c>
    </row>
    <row r="773" spans="1:8">
      <c r="A773" s="623" t="str">
        <f t="shared" si="45"/>
        <v>ДЕБИТУМ ИНВЕСТ АДСИЦ</v>
      </c>
      <c r="B773" s="623" t="str">
        <f t="shared" si="46"/>
        <v>201089616</v>
      </c>
      <c r="C773" s="627">
        <f t="shared" si="47"/>
        <v>45747</v>
      </c>
      <c r="D773" s="623" t="s">
        <v>628</v>
      </c>
      <c r="E773" s="623">
        <v>11</v>
      </c>
      <c r="F773" s="623" t="s">
        <v>627</v>
      </c>
      <c r="G773" s="623"/>
      <c r="H773" s="623">
        <f>'Справка 6'!N25</f>
        <v>0</v>
      </c>
    </row>
    <row r="774" spans="1:8">
      <c r="A774" s="623" t="str">
        <f t="shared" si="45"/>
        <v>ДЕБИТУМ ИНВЕСТ АДСИЦ</v>
      </c>
      <c r="B774" s="623" t="str">
        <f t="shared" si="46"/>
        <v>201089616</v>
      </c>
      <c r="C774" s="627">
        <f t="shared" si="47"/>
        <v>45747</v>
      </c>
      <c r="D774" s="623" t="s">
        <v>630</v>
      </c>
      <c r="E774" s="623">
        <v>11</v>
      </c>
      <c r="F774" s="623" t="s">
        <v>629</v>
      </c>
      <c r="G774" s="623"/>
      <c r="H774" s="623">
        <f>'Справка 6'!N26</f>
        <v>0</v>
      </c>
    </row>
    <row r="775" spans="1:8">
      <c r="A775" s="623" t="str">
        <f t="shared" si="45"/>
        <v>ДЕБИТУМ ИНВЕСТ АДСИЦ</v>
      </c>
      <c r="B775" s="623" t="str">
        <f t="shared" si="46"/>
        <v>201089616</v>
      </c>
      <c r="C775" s="627">
        <f t="shared" si="47"/>
        <v>45747</v>
      </c>
      <c r="D775" s="623" t="s">
        <v>631</v>
      </c>
      <c r="E775" s="623">
        <v>11</v>
      </c>
      <c r="F775" s="623" t="s">
        <v>614</v>
      </c>
      <c r="G775" s="623"/>
      <c r="H775" s="623">
        <f>'Справка 6'!N27</f>
        <v>0</v>
      </c>
    </row>
    <row r="776" spans="1:8">
      <c r="A776" s="623" t="str">
        <f t="shared" si="45"/>
        <v>ДЕБИТУМ ИНВЕСТ АДСИЦ</v>
      </c>
      <c r="B776" s="623" t="str">
        <f t="shared" si="46"/>
        <v>201089616</v>
      </c>
      <c r="C776" s="627">
        <f t="shared" si="47"/>
        <v>45747</v>
      </c>
      <c r="D776" s="623" t="s">
        <v>632</v>
      </c>
      <c r="E776" s="623">
        <v>11</v>
      </c>
      <c r="F776" s="623" t="s">
        <v>964</v>
      </c>
      <c r="G776" s="623"/>
      <c r="H776" s="623">
        <f>'Справка 6'!N28</f>
        <v>0</v>
      </c>
    </row>
    <row r="777" spans="1:8">
      <c r="A777" s="623" t="str">
        <f t="shared" si="45"/>
        <v>ДЕБИТУМ ИНВЕСТ АДСИЦ</v>
      </c>
      <c r="B777" s="623" t="str">
        <f t="shared" si="46"/>
        <v>201089616</v>
      </c>
      <c r="C777" s="627">
        <f t="shared" si="47"/>
        <v>45747</v>
      </c>
      <c r="D777" s="623" t="s">
        <v>636</v>
      </c>
      <c r="E777" s="623">
        <v>11</v>
      </c>
      <c r="F777" s="623" t="s">
        <v>635</v>
      </c>
      <c r="G777" s="623"/>
      <c r="H777" s="623">
        <f>'Справка 6'!N30</f>
        <v>0</v>
      </c>
    </row>
    <row r="778" spans="1:8">
      <c r="A778" s="623" t="str">
        <f t="shared" si="45"/>
        <v>ДЕБИТУМ ИНВЕСТ АДСИЦ</v>
      </c>
      <c r="B778" s="623" t="str">
        <f t="shared" si="46"/>
        <v>201089616</v>
      </c>
      <c r="C778" s="627">
        <f t="shared" si="47"/>
        <v>45747</v>
      </c>
      <c r="D778" s="623" t="s">
        <v>637</v>
      </c>
      <c r="E778" s="623">
        <v>11</v>
      </c>
      <c r="F778" s="623" t="s">
        <v>127</v>
      </c>
      <c r="G778" s="623"/>
      <c r="H778" s="623">
        <f>'Справка 6'!N31</f>
        <v>0</v>
      </c>
    </row>
    <row r="779" spans="1:8">
      <c r="A779" s="623" t="str">
        <f t="shared" si="45"/>
        <v>ДЕБИТУМ ИНВЕСТ АДСИЦ</v>
      </c>
      <c r="B779" s="623" t="str">
        <f t="shared" si="46"/>
        <v>201089616</v>
      </c>
      <c r="C779" s="627">
        <f t="shared" si="47"/>
        <v>45747</v>
      </c>
      <c r="D779" s="623" t="s">
        <v>638</v>
      </c>
      <c r="E779" s="623">
        <v>11</v>
      </c>
      <c r="F779" s="623" t="s">
        <v>129</v>
      </c>
      <c r="G779" s="623"/>
      <c r="H779" s="623">
        <f>'Справка 6'!N32</f>
        <v>0</v>
      </c>
    </row>
    <row r="780" spans="1:8">
      <c r="A780" s="623" t="str">
        <f t="shared" si="45"/>
        <v>ДЕБИТУМ ИНВЕСТ АДСИЦ</v>
      </c>
      <c r="B780" s="623" t="str">
        <f t="shared" si="46"/>
        <v>201089616</v>
      </c>
      <c r="C780" s="627">
        <f t="shared" si="47"/>
        <v>45747</v>
      </c>
      <c r="D780" s="623" t="s">
        <v>639</v>
      </c>
      <c r="E780" s="623">
        <v>11</v>
      </c>
      <c r="F780" s="623" t="s">
        <v>133</v>
      </c>
      <c r="G780" s="623"/>
      <c r="H780" s="623">
        <f>'Справка 6'!N33</f>
        <v>0</v>
      </c>
    </row>
    <row r="781" spans="1:8">
      <c r="A781" s="623" t="str">
        <f t="shared" ref="A781:A844" si="48">pdeName</f>
        <v>ДЕБИТУМ ИНВЕСТ АДСИЦ</v>
      </c>
      <c r="B781" s="623" t="str">
        <f t="shared" ref="B781:B844" si="49">pdeBulstat</f>
        <v>201089616</v>
      </c>
      <c r="C781" s="627">
        <f t="shared" ref="C781:C844" si="50">endDate</f>
        <v>45747</v>
      </c>
      <c r="D781" s="623" t="s">
        <v>640</v>
      </c>
      <c r="E781" s="623">
        <v>11</v>
      </c>
      <c r="F781" s="623" t="s">
        <v>135</v>
      </c>
      <c r="G781" s="623"/>
      <c r="H781" s="623">
        <f>'Справка 6'!N34</f>
        <v>0</v>
      </c>
    </row>
    <row r="782" spans="1:8">
      <c r="A782" s="623" t="str">
        <f t="shared" si="48"/>
        <v>ДЕБИТУМ ИНВЕСТ АДСИЦ</v>
      </c>
      <c r="B782" s="623" t="str">
        <f t="shared" si="49"/>
        <v>201089616</v>
      </c>
      <c r="C782" s="627">
        <f t="shared" si="50"/>
        <v>45747</v>
      </c>
      <c r="D782" s="623" t="s">
        <v>642</v>
      </c>
      <c r="E782" s="623">
        <v>11</v>
      </c>
      <c r="F782" s="623" t="s">
        <v>641</v>
      </c>
      <c r="G782" s="623"/>
      <c r="H782" s="623">
        <f>'Справка 6'!N35</f>
        <v>0</v>
      </c>
    </row>
    <row r="783" spans="1:8">
      <c r="A783" s="623" t="str">
        <f t="shared" si="48"/>
        <v>ДЕБИТУМ ИНВЕСТ АДСИЦ</v>
      </c>
      <c r="B783" s="623" t="str">
        <f t="shared" si="49"/>
        <v>201089616</v>
      </c>
      <c r="C783" s="627">
        <f t="shared" si="50"/>
        <v>45747</v>
      </c>
      <c r="D783" s="623" t="s">
        <v>643</v>
      </c>
      <c r="E783" s="623">
        <v>11</v>
      </c>
      <c r="F783" s="623" t="s">
        <v>141</v>
      </c>
      <c r="G783" s="623"/>
      <c r="H783" s="623">
        <f>'Справка 6'!N36</f>
        <v>0</v>
      </c>
    </row>
    <row r="784" spans="1:8">
      <c r="A784" s="623" t="str">
        <f t="shared" si="48"/>
        <v>ДЕБИТУМ ИНВЕСТ АДСИЦ</v>
      </c>
      <c r="B784" s="623" t="str">
        <f t="shared" si="49"/>
        <v>201089616</v>
      </c>
      <c r="C784" s="627">
        <f t="shared" si="50"/>
        <v>45747</v>
      </c>
      <c r="D784" s="623" t="s">
        <v>645</v>
      </c>
      <c r="E784" s="623">
        <v>11</v>
      </c>
      <c r="F784" s="623" t="s">
        <v>644</v>
      </c>
      <c r="G784" s="623"/>
      <c r="H784" s="623">
        <f>'Справка 6'!N37</f>
        <v>0</v>
      </c>
    </row>
    <row r="785" spans="1:8">
      <c r="A785" s="623" t="str">
        <f t="shared" si="48"/>
        <v>ДЕБИТУМ ИНВЕСТ АДСИЦ</v>
      </c>
      <c r="B785" s="623" t="str">
        <f t="shared" si="49"/>
        <v>201089616</v>
      </c>
      <c r="C785" s="627">
        <f t="shared" si="50"/>
        <v>45747</v>
      </c>
      <c r="D785" s="623" t="s">
        <v>647</v>
      </c>
      <c r="E785" s="623">
        <v>11</v>
      </c>
      <c r="F785" s="623" t="s">
        <v>646</v>
      </c>
      <c r="G785" s="623"/>
      <c r="H785" s="623">
        <f>'Справка 6'!N38</f>
        <v>0</v>
      </c>
    </row>
    <row r="786" spans="1:8">
      <c r="A786" s="623" t="str">
        <f t="shared" si="48"/>
        <v>ДЕБИТУМ ИНВЕСТ АДСИЦ</v>
      </c>
      <c r="B786" s="623" t="str">
        <f t="shared" si="49"/>
        <v>201089616</v>
      </c>
      <c r="C786" s="627">
        <f t="shared" si="50"/>
        <v>45747</v>
      </c>
      <c r="D786" s="623" t="s">
        <v>649</v>
      </c>
      <c r="E786" s="623">
        <v>11</v>
      </c>
      <c r="F786" s="623" t="s">
        <v>648</v>
      </c>
      <c r="G786" s="623"/>
      <c r="H786" s="623">
        <f>'Справка 6'!N39</f>
        <v>0</v>
      </c>
    </row>
    <row r="787" spans="1:8">
      <c r="A787" s="623" t="str">
        <f t="shared" si="48"/>
        <v>ДЕБИТУМ ИНВЕСТ АДСИЦ</v>
      </c>
      <c r="B787" s="623" t="str">
        <f t="shared" si="49"/>
        <v>201089616</v>
      </c>
      <c r="C787" s="627">
        <f t="shared" si="50"/>
        <v>45747</v>
      </c>
      <c r="D787" s="623" t="s">
        <v>650</v>
      </c>
      <c r="E787" s="623">
        <v>11</v>
      </c>
      <c r="F787" s="623" t="s">
        <v>614</v>
      </c>
      <c r="G787" s="623"/>
      <c r="H787" s="623">
        <f>'Справка 6'!N40</f>
        <v>0</v>
      </c>
    </row>
    <row r="788" spans="1:8">
      <c r="A788" s="623" t="str">
        <f t="shared" si="48"/>
        <v>ДЕБИТУМ ИНВЕСТ АДСИЦ</v>
      </c>
      <c r="B788" s="623" t="str">
        <f t="shared" si="49"/>
        <v>201089616</v>
      </c>
      <c r="C788" s="627">
        <f t="shared" si="50"/>
        <v>45747</v>
      </c>
      <c r="D788" s="623" t="s">
        <v>652</v>
      </c>
      <c r="E788" s="623">
        <v>11</v>
      </c>
      <c r="F788" s="623" t="s">
        <v>634</v>
      </c>
      <c r="G788" s="623"/>
      <c r="H788" s="623">
        <f>'Справка 6'!N41</f>
        <v>0</v>
      </c>
    </row>
    <row r="789" spans="1:8">
      <c r="A789" s="623" t="str">
        <f t="shared" si="48"/>
        <v>ДЕБИТУМ ИНВЕСТ АДСИЦ</v>
      </c>
      <c r="B789" s="623" t="str">
        <f t="shared" si="49"/>
        <v>201089616</v>
      </c>
      <c r="C789" s="627">
        <f t="shared" si="50"/>
        <v>45747</v>
      </c>
      <c r="D789" s="623" t="s">
        <v>655</v>
      </c>
      <c r="E789" s="623">
        <v>11</v>
      </c>
      <c r="F789" s="623" t="s">
        <v>654</v>
      </c>
      <c r="G789" s="623"/>
      <c r="H789" s="623">
        <f>'Справка 6'!N42</f>
        <v>0</v>
      </c>
    </row>
    <row r="790" spans="1:8">
      <c r="A790" s="623" t="str">
        <f t="shared" si="48"/>
        <v>ДЕБИТУМ ИНВЕСТ АДСИЦ</v>
      </c>
      <c r="B790" s="623" t="str">
        <f t="shared" si="49"/>
        <v>201089616</v>
      </c>
      <c r="C790" s="627">
        <f t="shared" si="50"/>
        <v>45747</v>
      </c>
      <c r="D790" s="623" t="s">
        <v>657</v>
      </c>
      <c r="E790" s="623">
        <v>11</v>
      </c>
      <c r="F790" s="623" t="s">
        <v>656</v>
      </c>
      <c r="G790" s="623"/>
      <c r="H790" s="623">
        <f>'Справка 6'!N43</f>
        <v>0</v>
      </c>
    </row>
    <row r="791" spans="1:8">
      <c r="A791" s="623" t="str">
        <f t="shared" si="48"/>
        <v>ДЕБИТУМ ИНВЕСТ АДСИЦ</v>
      </c>
      <c r="B791" s="623" t="str">
        <f t="shared" si="49"/>
        <v>201089616</v>
      </c>
      <c r="C791" s="627">
        <f t="shared" si="50"/>
        <v>45747</v>
      </c>
      <c r="D791" s="623" t="s">
        <v>594</v>
      </c>
      <c r="E791" s="623">
        <v>12</v>
      </c>
      <c r="F791" s="623" t="s">
        <v>593</v>
      </c>
      <c r="G791" s="623"/>
      <c r="H791" s="623">
        <f>'Справка 6'!O11</f>
        <v>0</v>
      </c>
    </row>
    <row r="792" spans="1:8">
      <c r="A792" s="623" t="str">
        <f t="shared" si="48"/>
        <v>ДЕБИТУМ ИНВЕСТ АДСИЦ</v>
      </c>
      <c r="B792" s="623" t="str">
        <f t="shared" si="49"/>
        <v>201089616</v>
      </c>
      <c r="C792" s="627">
        <f t="shared" si="50"/>
        <v>45747</v>
      </c>
      <c r="D792" s="623" t="s">
        <v>597</v>
      </c>
      <c r="E792" s="623">
        <v>12</v>
      </c>
      <c r="F792" s="623" t="s">
        <v>596</v>
      </c>
      <c r="G792" s="623"/>
      <c r="H792" s="623">
        <f>'Справка 6'!O12</f>
        <v>0</v>
      </c>
    </row>
    <row r="793" spans="1:8">
      <c r="A793" s="623" t="str">
        <f t="shared" si="48"/>
        <v>ДЕБИТУМ ИНВЕСТ АДСИЦ</v>
      </c>
      <c r="B793" s="623" t="str">
        <f t="shared" si="49"/>
        <v>201089616</v>
      </c>
      <c r="C793" s="627">
        <f t="shared" si="50"/>
        <v>45747</v>
      </c>
      <c r="D793" s="623" t="s">
        <v>600</v>
      </c>
      <c r="E793" s="623">
        <v>12</v>
      </c>
      <c r="F793" s="623" t="s">
        <v>599</v>
      </c>
      <c r="G793" s="623"/>
      <c r="H793" s="623">
        <f>'Справка 6'!O13</f>
        <v>0</v>
      </c>
    </row>
    <row r="794" spans="1:8">
      <c r="A794" s="623" t="str">
        <f t="shared" si="48"/>
        <v>ДЕБИТУМ ИНВЕСТ АДСИЦ</v>
      </c>
      <c r="B794" s="623" t="str">
        <f t="shared" si="49"/>
        <v>201089616</v>
      </c>
      <c r="C794" s="627">
        <f t="shared" si="50"/>
        <v>45747</v>
      </c>
      <c r="D794" s="623" t="s">
        <v>603</v>
      </c>
      <c r="E794" s="623">
        <v>12</v>
      </c>
      <c r="F794" s="623" t="s">
        <v>602</v>
      </c>
      <c r="G794" s="623"/>
      <c r="H794" s="623">
        <f>'Справка 6'!O14</f>
        <v>0</v>
      </c>
    </row>
    <row r="795" spans="1:8">
      <c r="A795" s="623" t="str">
        <f t="shared" si="48"/>
        <v>ДЕБИТУМ ИНВЕСТ АДСИЦ</v>
      </c>
      <c r="B795" s="623" t="str">
        <f t="shared" si="49"/>
        <v>201089616</v>
      </c>
      <c r="C795" s="627">
        <f t="shared" si="50"/>
        <v>45747</v>
      </c>
      <c r="D795" s="623" t="s">
        <v>606</v>
      </c>
      <c r="E795" s="623">
        <v>12</v>
      </c>
      <c r="F795" s="623" t="s">
        <v>605</v>
      </c>
      <c r="G795" s="623"/>
      <c r="H795" s="623">
        <f>'Справка 6'!O15</f>
        <v>0</v>
      </c>
    </row>
    <row r="796" spans="1:8">
      <c r="A796" s="623" t="str">
        <f t="shared" si="48"/>
        <v>ДЕБИТУМ ИНВЕСТ АДСИЦ</v>
      </c>
      <c r="B796" s="623" t="str">
        <f t="shared" si="49"/>
        <v>201089616</v>
      </c>
      <c r="C796" s="627">
        <f t="shared" si="50"/>
        <v>45747</v>
      </c>
      <c r="D796" s="623" t="s">
        <v>609</v>
      </c>
      <c r="E796" s="623">
        <v>12</v>
      </c>
      <c r="F796" s="623" t="s">
        <v>608</v>
      </c>
      <c r="G796" s="623"/>
      <c r="H796" s="623">
        <f>'Справка 6'!O16</f>
        <v>0</v>
      </c>
    </row>
    <row r="797" spans="1:8">
      <c r="A797" s="623" t="str">
        <f t="shared" si="48"/>
        <v>ДЕБИТУМ ИНВЕСТ АДСИЦ</v>
      </c>
      <c r="B797" s="623" t="str">
        <f t="shared" si="49"/>
        <v>201089616</v>
      </c>
      <c r="C797" s="627">
        <f t="shared" si="50"/>
        <v>45747</v>
      </c>
      <c r="D797" s="623" t="s">
        <v>612</v>
      </c>
      <c r="E797" s="623">
        <v>12</v>
      </c>
      <c r="F797" s="623" t="s">
        <v>611</v>
      </c>
      <c r="G797" s="623"/>
      <c r="H797" s="623">
        <f>'Справка 6'!O17</f>
        <v>0</v>
      </c>
    </row>
    <row r="798" spans="1:8">
      <c r="A798" s="623" t="str">
        <f t="shared" si="48"/>
        <v>ДЕБИТУМ ИНВЕСТ АДСИЦ</v>
      </c>
      <c r="B798" s="623" t="str">
        <f t="shared" si="49"/>
        <v>201089616</v>
      </c>
      <c r="C798" s="627">
        <f t="shared" si="50"/>
        <v>45747</v>
      </c>
      <c r="D798" s="623" t="s">
        <v>615</v>
      </c>
      <c r="E798" s="623">
        <v>12</v>
      </c>
      <c r="F798" s="623" t="s">
        <v>614</v>
      </c>
      <c r="G798" s="623"/>
      <c r="H798" s="623">
        <f>'Справка 6'!O18</f>
        <v>0</v>
      </c>
    </row>
    <row r="799" spans="1:8">
      <c r="A799" s="623" t="str">
        <f t="shared" si="48"/>
        <v>ДЕБИТУМ ИНВЕСТ АДСИЦ</v>
      </c>
      <c r="B799" s="623" t="str">
        <f t="shared" si="49"/>
        <v>201089616</v>
      </c>
      <c r="C799" s="627">
        <f t="shared" si="50"/>
        <v>45747</v>
      </c>
      <c r="D799" s="623" t="s">
        <v>616</v>
      </c>
      <c r="E799" s="623">
        <v>12</v>
      </c>
      <c r="F799" s="623" t="s">
        <v>591</v>
      </c>
      <c r="G799" s="623"/>
      <c r="H799" s="623">
        <f>'Справка 6'!O19</f>
        <v>0</v>
      </c>
    </row>
    <row r="800" spans="1:8">
      <c r="A800" s="623" t="str">
        <f t="shared" si="48"/>
        <v>ДЕБИТУМ ИНВЕСТ АДСИЦ</v>
      </c>
      <c r="B800" s="623" t="str">
        <f t="shared" si="49"/>
        <v>201089616</v>
      </c>
      <c r="C800" s="627">
        <f t="shared" si="50"/>
        <v>45747</v>
      </c>
      <c r="D800" s="623" t="s">
        <v>619</v>
      </c>
      <c r="E800" s="623">
        <v>12</v>
      </c>
      <c r="F800" s="623" t="s">
        <v>618</v>
      </c>
      <c r="G800" s="623"/>
      <c r="H800" s="623">
        <f>'Справка 6'!O20</f>
        <v>0</v>
      </c>
    </row>
    <row r="801" spans="1:8">
      <c r="A801" s="623" t="str">
        <f t="shared" si="48"/>
        <v>ДЕБИТУМ ИНВЕСТ АДСИЦ</v>
      </c>
      <c r="B801" s="623" t="str">
        <f t="shared" si="49"/>
        <v>201089616</v>
      </c>
      <c r="C801" s="627">
        <f t="shared" si="50"/>
        <v>45747</v>
      </c>
      <c r="D801" s="623" t="s">
        <v>622</v>
      </c>
      <c r="E801" s="623">
        <v>12</v>
      </c>
      <c r="F801" s="623" t="s">
        <v>621</v>
      </c>
      <c r="G801" s="623"/>
      <c r="H801" s="623">
        <f>'Справка 6'!O22</f>
        <v>0</v>
      </c>
    </row>
    <row r="802" spans="1:8">
      <c r="A802" s="623" t="str">
        <f t="shared" si="48"/>
        <v>ДЕБИТУМ ИНВЕСТ АДСИЦ</v>
      </c>
      <c r="B802" s="623" t="str">
        <f t="shared" si="49"/>
        <v>201089616</v>
      </c>
      <c r="C802" s="627">
        <f t="shared" si="50"/>
        <v>45747</v>
      </c>
      <c r="D802" s="623" t="s">
        <v>626</v>
      </c>
      <c r="E802" s="623">
        <v>12</v>
      </c>
      <c r="F802" s="623" t="s">
        <v>625</v>
      </c>
      <c r="G802" s="623"/>
      <c r="H802" s="623">
        <f>'Справка 6'!O24</f>
        <v>0</v>
      </c>
    </row>
    <row r="803" spans="1:8">
      <c r="A803" s="623" t="str">
        <f t="shared" si="48"/>
        <v>ДЕБИТУМ ИНВЕСТ АДСИЦ</v>
      </c>
      <c r="B803" s="623" t="str">
        <f t="shared" si="49"/>
        <v>201089616</v>
      </c>
      <c r="C803" s="627">
        <f t="shared" si="50"/>
        <v>45747</v>
      </c>
      <c r="D803" s="623" t="s">
        <v>628</v>
      </c>
      <c r="E803" s="623">
        <v>12</v>
      </c>
      <c r="F803" s="623" t="s">
        <v>627</v>
      </c>
      <c r="G803" s="623"/>
      <c r="H803" s="623">
        <f>'Справка 6'!O25</f>
        <v>0</v>
      </c>
    </row>
    <row r="804" spans="1:8">
      <c r="A804" s="623" t="str">
        <f t="shared" si="48"/>
        <v>ДЕБИТУМ ИНВЕСТ АДСИЦ</v>
      </c>
      <c r="B804" s="623" t="str">
        <f t="shared" si="49"/>
        <v>201089616</v>
      </c>
      <c r="C804" s="627">
        <f t="shared" si="50"/>
        <v>45747</v>
      </c>
      <c r="D804" s="623" t="s">
        <v>630</v>
      </c>
      <c r="E804" s="623">
        <v>12</v>
      </c>
      <c r="F804" s="623" t="s">
        <v>629</v>
      </c>
      <c r="G804" s="623"/>
      <c r="H804" s="623">
        <f>'Справка 6'!O26</f>
        <v>0</v>
      </c>
    </row>
    <row r="805" spans="1:8">
      <c r="A805" s="623" t="str">
        <f t="shared" si="48"/>
        <v>ДЕБИТУМ ИНВЕСТ АДСИЦ</v>
      </c>
      <c r="B805" s="623" t="str">
        <f t="shared" si="49"/>
        <v>201089616</v>
      </c>
      <c r="C805" s="627">
        <f t="shared" si="50"/>
        <v>45747</v>
      </c>
      <c r="D805" s="623" t="s">
        <v>631</v>
      </c>
      <c r="E805" s="623">
        <v>12</v>
      </c>
      <c r="F805" s="623" t="s">
        <v>614</v>
      </c>
      <c r="G805" s="623"/>
      <c r="H805" s="623">
        <f>'Справка 6'!O27</f>
        <v>0</v>
      </c>
    </row>
    <row r="806" spans="1:8">
      <c r="A806" s="623" t="str">
        <f t="shared" si="48"/>
        <v>ДЕБИТУМ ИНВЕСТ АДСИЦ</v>
      </c>
      <c r="B806" s="623" t="str">
        <f t="shared" si="49"/>
        <v>201089616</v>
      </c>
      <c r="C806" s="627">
        <f t="shared" si="50"/>
        <v>45747</v>
      </c>
      <c r="D806" s="623" t="s">
        <v>632</v>
      </c>
      <c r="E806" s="623">
        <v>12</v>
      </c>
      <c r="F806" s="623" t="s">
        <v>964</v>
      </c>
      <c r="G806" s="623"/>
      <c r="H806" s="623">
        <f>'Справка 6'!O28</f>
        <v>0</v>
      </c>
    </row>
    <row r="807" spans="1:8">
      <c r="A807" s="623" t="str">
        <f t="shared" si="48"/>
        <v>ДЕБИТУМ ИНВЕСТ АДСИЦ</v>
      </c>
      <c r="B807" s="623" t="str">
        <f t="shared" si="49"/>
        <v>201089616</v>
      </c>
      <c r="C807" s="627">
        <f t="shared" si="50"/>
        <v>45747</v>
      </c>
      <c r="D807" s="623" t="s">
        <v>636</v>
      </c>
      <c r="E807" s="623">
        <v>12</v>
      </c>
      <c r="F807" s="623" t="s">
        <v>635</v>
      </c>
      <c r="G807" s="623"/>
      <c r="H807" s="623">
        <f>'Справка 6'!O30</f>
        <v>0</v>
      </c>
    </row>
    <row r="808" spans="1:8">
      <c r="A808" s="623" t="str">
        <f t="shared" si="48"/>
        <v>ДЕБИТУМ ИНВЕСТ АДСИЦ</v>
      </c>
      <c r="B808" s="623" t="str">
        <f t="shared" si="49"/>
        <v>201089616</v>
      </c>
      <c r="C808" s="627">
        <f t="shared" si="50"/>
        <v>45747</v>
      </c>
      <c r="D808" s="623" t="s">
        <v>637</v>
      </c>
      <c r="E808" s="623">
        <v>12</v>
      </c>
      <c r="F808" s="623" t="s">
        <v>127</v>
      </c>
      <c r="G808" s="623"/>
      <c r="H808" s="623">
        <f>'Справка 6'!O31</f>
        <v>0</v>
      </c>
    </row>
    <row r="809" spans="1:8">
      <c r="A809" s="623" t="str">
        <f t="shared" si="48"/>
        <v>ДЕБИТУМ ИНВЕСТ АДСИЦ</v>
      </c>
      <c r="B809" s="623" t="str">
        <f t="shared" si="49"/>
        <v>201089616</v>
      </c>
      <c r="C809" s="627">
        <f t="shared" si="50"/>
        <v>45747</v>
      </c>
      <c r="D809" s="623" t="s">
        <v>638</v>
      </c>
      <c r="E809" s="623">
        <v>12</v>
      </c>
      <c r="F809" s="623" t="s">
        <v>129</v>
      </c>
      <c r="G809" s="623"/>
      <c r="H809" s="623">
        <f>'Справка 6'!O32</f>
        <v>0</v>
      </c>
    </row>
    <row r="810" spans="1:8">
      <c r="A810" s="623" t="str">
        <f t="shared" si="48"/>
        <v>ДЕБИТУМ ИНВЕСТ АДСИЦ</v>
      </c>
      <c r="B810" s="623" t="str">
        <f t="shared" si="49"/>
        <v>201089616</v>
      </c>
      <c r="C810" s="627">
        <f t="shared" si="50"/>
        <v>45747</v>
      </c>
      <c r="D810" s="623" t="s">
        <v>639</v>
      </c>
      <c r="E810" s="623">
        <v>12</v>
      </c>
      <c r="F810" s="623" t="s">
        <v>133</v>
      </c>
      <c r="G810" s="623"/>
      <c r="H810" s="623">
        <f>'Справка 6'!O33</f>
        <v>0</v>
      </c>
    </row>
    <row r="811" spans="1:8">
      <c r="A811" s="623" t="str">
        <f t="shared" si="48"/>
        <v>ДЕБИТУМ ИНВЕСТ АДСИЦ</v>
      </c>
      <c r="B811" s="623" t="str">
        <f t="shared" si="49"/>
        <v>201089616</v>
      </c>
      <c r="C811" s="627">
        <f t="shared" si="50"/>
        <v>45747</v>
      </c>
      <c r="D811" s="623" t="s">
        <v>640</v>
      </c>
      <c r="E811" s="623">
        <v>12</v>
      </c>
      <c r="F811" s="623" t="s">
        <v>135</v>
      </c>
      <c r="G811" s="623"/>
      <c r="H811" s="623">
        <f>'Справка 6'!O34</f>
        <v>0</v>
      </c>
    </row>
    <row r="812" spans="1:8">
      <c r="A812" s="623" t="str">
        <f t="shared" si="48"/>
        <v>ДЕБИТУМ ИНВЕСТ АДСИЦ</v>
      </c>
      <c r="B812" s="623" t="str">
        <f t="shared" si="49"/>
        <v>201089616</v>
      </c>
      <c r="C812" s="627">
        <f t="shared" si="50"/>
        <v>45747</v>
      </c>
      <c r="D812" s="623" t="s">
        <v>642</v>
      </c>
      <c r="E812" s="623">
        <v>12</v>
      </c>
      <c r="F812" s="623" t="s">
        <v>641</v>
      </c>
      <c r="G812" s="623"/>
      <c r="H812" s="623">
        <f>'Справка 6'!O35</f>
        <v>0</v>
      </c>
    </row>
    <row r="813" spans="1:8">
      <c r="A813" s="623" t="str">
        <f t="shared" si="48"/>
        <v>ДЕБИТУМ ИНВЕСТ АДСИЦ</v>
      </c>
      <c r="B813" s="623" t="str">
        <f t="shared" si="49"/>
        <v>201089616</v>
      </c>
      <c r="C813" s="627">
        <f t="shared" si="50"/>
        <v>45747</v>
      </c>
      <c r="D813" s="623" t="s">
        <v>643</v>
      </c>
      <c r="E813" s="623">
        <v>12</v>
      </c>
      <c r="F813" s="623" t="s">
        <v>141</v>
      </c>
      <c r="G813" s="623"/>
      <c r="H813" s="623">
        <f>'Справка 6'!O36</f>
        <v>0</v>
      </c>
    </row>
    <row r="814" spans="1:8">
      <c r="A814" s="623" t="str">
        <f t="shared" si="48"/>
        <v>ДЕБИТУМ ИНВЕСТ АДСИЦ</v>
      </c>
      <c r="B814" s="623" t="str">
        <f t="shared" si="49"/>
        <v>201089616</v>
      </c>
      <c r="C814" s="627">
        <f t="shared" si="50"/>
        <v>45747</v>
      </c>
      <c r="D814" s="623" t="s">
        <v>645</v>
      </c>
      <c r="E814" s="623">
        <v>12</v>
      </c>
      <c r="F814" s="623" t="s">
        <v>644</v>
      </c>
      <c r="G814" s="623"/>
      <c r="H814" s="623">
        <f>'Справка 6'!O37</f>
        <v>0</v>
      </c>
    </row>
    <row r="815" spans="1:8">
      <c r="A815" s="623" t="str">
        <f t="shared" si="48"/>
        <v>ДЕБИТУМ ИНВЕСТ АДСИЦ</v>
      </c>
      <c r="B815" s="623" t="str">
        <f t="shared" si="49"/>
        <v>201089616</v>
      </c>
      <c r="C815" s="627">
        <f t="shared" si="50"/>
        <v>45747</v>
      </c>
      <c r="D815" s="623" t="s">
        <v>647</v>
      </c>
      <c r="E815" s="623">
        <v>12</v>
      </c>
      <c r="F815" s="623" t="s">
        <v>646</v>
      </c>
      <c r="G815" s="623"/>
      <c r="H815" s="623">
        <f>'Справка 6'!O38</f>
        <v>0</v>
      </c>
    </row>
    <row r="816" spans="1:8">
      <c r="A816" s="623" t="str">
        <f t="shared" si="48"/>
        <v>ДЕБИТУМ ИНВЕСТ АДСИЦ</v>
      </c>
      <c r="B816" s="623" t="str">
        <f t="shared" si="49"/>
        <v>201089616</v>
      </c>
      <c r="C816" s="627">
        <f t="shared" si="50"/>
        <v>45747</v>
      </c>
      <c r="D816" s="623" t="s">
        <v>649</v>
      </c>
      <c r="E816" s="623">
        <v>12</v>
      </c>
      <c r="F816" s="623" t="s">
        <v>648</v>
      </c>
      <c r="G816" s="623"/>
      <c r="H816" s="623">
        <f>'Справка 6'!O39</f>
        <v>0</v>
      </c>
    </row>
    <row r="817" spans="1:8">
      <c r="A817" s="623" t="str">
        <f t="shared" si="48"/>
        <v>ДЕБИТУМ ИНВЕСТ АДСИЦ</v>
      </c>
      <c r="B817" s="623" t="str">
        <f t="shared" si="49"/>
        <v>201089616</v>
      </c>
      <c r="C817" s="627">
        <f t="shared" si="50"/>
        <v>45747</v>
      </c>
      <c r="D817" s="623" t="s">
        <v>650</v>
      </c>
      <c r="E817" s="623">
        <v>12</v>
      </c>
      <c r="F817" s="623" t="s">
        <v>614</v>
      </c>
      <c r="G817" s="623"/>
      <c r="H817" s="623">
        <f>'Справка 6'!O40</f>
        <v>0</v>
      </c>
    </row>
    <row r="818" spans="1:8">
      <c r="A818" s="623" t="str">
        <f t="shared" si="48"/>
        <v>ДЕБИТУМ ИНВЕСТ АДСИЦ</v>
      </c>
      <c r="B818" s="623" t="str">
        <f t="shared" si="49"/>
        <v>201089616</v>
      </c>
      <c r="C818" s="627">
        <f t="shared" si="50"/>
        <v>45747</v>
      </c>
      <c r="D818" s="623" t="s">
        <v>652</v>
      </c>
      <c r="E818" s="623">
        <v>12</v>
      </c>
      <c r="F818" s="623" t="s">
        <v>634</v>
      </c>
      <c r="G818" s="623"/>
      <c r="H818" s="623">
        <f>'Справка 6'!O41</f>
        <v>0</v>
      </c>
    </row>
    <row r="819" spans="1:8">
      <c r="A819" s="623" t="str">
        <f t="shared" si="48"/>
        <v>ДЕБИТУМ ИНВЕСТ АДСИЦ</v>
      </c>
      <c r="B819" s="623" t="str">
        <f t="shared" si="49"/>
        <v>201089616</v>
      </c>
      <c r="C819" s="627">
        <f t="shared" si="50"/>
        <v>45747</v>
      </c>
      <c r="D819" s="623" t="s">
        <v>655</v>
      </c>
      <c r="E819" s="623">
        <v>12</v>
      </c>
      <c r="F819" s="623" t="s">
        <v>654</v>
      </c>
      <c r="G819" s="623"/>
      <c r="H819" s="623">
        <f>'Справка 6'!O42</f>
        <v>0</v>
      </c>
    </row>
    <row r="820" spans="1:8">
      <c r="A820" s="623" t="str">
        <f t="shared" si="48"/>
        <v>ДЕБИТУМ ИНВЕСТ АДСИЦ</v>
      </c>
      <c r="B820" s="623" t="str">
        <f t="shared" si="49"/>
        <v>201089616</v>
      </c>
      <c r="C820" s="627">
        <f t="shared" si="50"/>
        <v>45747</v>
      </c>
      <c r="D820" s="623" t="s">
        <v>657</v>
      </c>
      <c r="E820" s="623">
        <v>12</v>
      </c>
      <c r="F820" s="623" t="s">
        <v>656</v>
      </c>
      <c r="G820" s="623"/>
      <c r="H820" s="623">
        <f>'Справка 6'!O43</f>
        <v>0</v>
      </c>
    </row>
    <row r="821" spans="1:8">
      <c r="A821" s="623" t="str">
        <f t="shared" si="48"/>
        <v>ДЕБИТУМ ИНВЕСТ АДСИЦ</v>
      </c>
      <c r="B821" s="623" t="str">
        <f t="shared" si="49"/>
        <v>201089616</v>
      </c>
      <c r="C821" s="627">
        <f t="shared" si="50"/>
        <v>45747</v>
      </c>
      <c r="D821" s="623" t="s">
        <v>594</v>
      </c>
      <c r="E821" s="623">
        <v>13</v>
      </c>
      <c r="F821" s="623" t="s">
        <v>593</v>
      </c>
      <c r="G821" s="623"/>
      <c r="H821" s="623">
        <f>'Справка 6'!P11</f>
        <v>0</v>
      </c>
    </row>
    <row r="822" spans="1:8">
      <c r="A822" s="623" t="str">
        <f t="shared" si="48"/>
        <v>ДЕБИТУМ ИНВЕСТ АДСИЦ</v>
      </c>
      <c r="B822" s="623" t="str">
        <f t="shared" si="49"/>
        <v>201089616</v>
      </c>
      <c r="C822" s="627">
        <f t="shared" si="50"/>
        <v>45747</v>
      </c>
      <c r="D822" s="623" t="s">
        <v>597</v>
      </c>
      <c r="E822" s="623">
        <v>13</v>
      </c>
      <c r="F822" s="623" t="s">
        <v>596</v>
      </c>
      <c r="G822" s="623"/>
      <c r="H822" s="623">
        <f>'Справка 6'!P12</f>
        <v>0</v>
      </c>
    </row>
    <row r="823" spans="1:8">
      <c r="A823" s="623" t="str">
        <f t="shared" si="48"/>
        <v>ДЕБИТУМ ИНВЕСТ АДСИЦ</v>
      </c>
      <c r="B823" s="623" t="str">
        <f t="shared" si="49"/>
        <v>201089616</v>
      </c>
      <c r="C823" s="627">
        <f t="shared" si="50"/>
        <v>45747</v>
      </c>
      <c r="D823" s="623" t="s">
        <v>600</v>
      </c>
      <c r="E823" s="623">
        <v>13</v>
      </c>
      <c r="F823" s="623" t="s">
        <v>599</v>
      </c>
      <c r="G823" s="623"/>
      <c r="H823" s="623">
        <f>'Справка 6'!P13</f>
        <v>0</v>
      </c>
    </row>
    <row r="824" spans="1:8">
      <c r="A824" s="623" t="str">
        <f t="shared" si="48"/>
        <v>ДЕБИТУМ ИНВЕСТ АДСИЦ</v>
      </c>
      <c r="B824" s="623" t="str">
        <f t="shared" si="49"/>
        <v>201089616</v>
      </c>
      <c r="C824" s="627">
        <f t="shared" si="50"/>
        <v>45747</v>
      </c>
      <c r="D824" s="623" t="s">
        <v>603</v>
      </c>
      <c r="E824" s="623">
        <v>13</v>
      </c>
      <c r="F824" s="623" t="s">
        <v>602</v>
      </c>
      <c r="G824" s="623"/>
      <c r="H824" s="623">
        <f>'Справка 6'!P14</f>
        <v>0</v>
      </c>
    </row>
    <row r="825" spans="1:8">
      <c r="A825" s="623" t="str">
        <f t="shared" si="48"/>
        <v>ДЕБИТУМ ИНВЕСТ АДСИЦ</v>
      </c>
      <c r="B825" s="623" t="str">
        <f t="shared" si="49"/>
        <v>201089616</v>
      </c>
      <c r="C825" s="627">
        <f t="shared" si="50"/>
        <v>45747</v>
      </c>
      <c r="D825" s="623" t="s">
        <v>606</v>
      </c>
      <c r="E825" s="623">
        <v>13</v>
      </c>
      <c r="F825" s="623" t="s">
        <v>605</v>
      </c>
      <c r="G825" s="623"/>
      <c r="H825" s="623">
        <f>'Справка 6'!P15</f>
        <v>0</v>
      </c>
    </row>
    <row r="826" spans="1:8">
      <c r="A826" s="623" t="str">
        <f t="shared" si="48"/>
        <v>ДЕБИТУМ ИНВЕСТ АДСИЦ</v>
      </c>
      <c r="B826" s="623" t="str">
        <f t="shared" si="49"/>
        <v>201089616</v>
      </c>
      <c r="C826" s="627">
        <f t="shared" si="50"/>
        <v>45747</v>
      </c>
      <c r="D826" s="623" t="s">
        <v>609</v>
      </c>
      <c r="E826" s="623">
        <v>13</v>
      </c>
      <c r="F826" s="623" t="s">
        <v>608</v>
      </c>
      <c r="G826" s="623"/>
      <c r="H826" s="623">
        <f>'Справка 6'!P16</f>
        <v>0</v>
      </c>
    </row>
    <row r="827" spans="1:8">
      <c r="A827" s="623" t="str">
        <f t="shared" si="48"/>
        <v>ДЕБИТУМ ИНВЕСТ АДСИЦ</v>
      </c>
      <c r="B827" s="623" t="str">
        <f t="shared" si="49"/>
        <v>201089616</v>
      </c>
      <c r="C827" s="627">
        <f t="shared" si="50"/>
        <v>45747</v>
      </c>
      <c r="D827" s="623" t="s">
        <v>612</v>
      </c>
      <c r="E827" s="623">
        <v>13</v>
      </c>
      <c r="F827" s="623" t="s">
        <v>611</v>
      </c>
      <c r="G827" s="623"/>
      <c r="H827" s="623">
        <f>'Справка 6'!P17</f>
        <v>0</v>
      </c>
    </row>
    <row r="828" spans="1:8">
      <c r="A828" s="623" t="str">
        <f t="shared" si="48"/>
        <v>ДЕБИТУМ ИНВЕСТ АДСИЦ</v>
      </c>
      <c r="B828" s="623" t="str">
        <f t="shared" si="49"/>
        <v>201089616</v>
      </c>
      <c r="C828" s="627">
        <f t="shared" si="50"/>
        <v>45747</v>
      </c>
      <c r="D828" s="623" t="s">
        <v>615</v>
      </c>
      <c r="E828" s="623">
        <v>13</v>
      </c>
      <c r="F828" s="623" t="s">
        <v>614</v>
      </c>
      <c r="G828" s="623"/>
      <c r="H828" s="623">
        <f>'Справка 6'!P18</f>
        <v>0</v>
      </c>
    </row>
    <row r="829" spans="1:8">
      <c r="A829" s="623" t="str">
        <f t="shared" si="48"/>
        <v>ДЕБИТУМ ИНВЕСТ АДСИЦ</v>
      </c>
      <c r="B829" s="623" t="str">
        <f t="shared" si="49"/>
        <v>201089616</v>
      </c>
      <c r="C829" s="627">
        <f t="shared" si="50"/>
        <v>45747</v>
      </c>
      <c r="D829" s="623" t="s">
        <v>616</v>
      </c>
      <c r="E829" s="623">
        <v>13</v>
      </c>
      <c r="F829" s="623" t="s">
        <v>591</v>
      </c>
      <c r="G829" s="623"/>
      <c r="H829" s="623">
        <f>'Справка 6'!P19</f>
        <v>0</v>
      </c>
    </row>
    <row r="830" spans="1:8">
      <c r="A830" s="623" t="str">
        <f t="shared" si="48"/>
        <v>ДЕБИТУМ ИНВЕСТ АДСИЦ</v>
      </c>
      <c r="B830" s="623" t="str">
        <f t="shared" si="49"/>
        <v>201089616</v>
      </c>
      <c r="C830" s="627">
        <f t="shared" si="50"/>
        <v>45747</v>
      </c>
      <c r="D830" s="623" t="s">
        <v>619</v>
      </c>
      <c r="E830" s="623">
        <v>13</v>
      </c>
      <c r="F830" s="623" t="s">
        <v>618</v>
      </c>
      <c r="G830" s="623"/>
      <c r="H830" s="623">
        <f>'Справка 6'!P20</f>
        <v>0</v>
      </c>
    </row>
    <row r="831" spans="1:8">
      <c r="A831" s="623" t="str">
        <f t="shared" si="48"/>
        <v>ДЕБИТУМ ИНВЕСТ АДСИЦ</v>
      </c>
      <c r="B831" s="623" t="str">
        <f t="shared" si="49"/>
        <v>201089616</v>
      </c>
      <c r="C831" s="627">
        <f t="shared" si="50"/>
        <v>45747</v>
      </c>
      <c r="D831" s="623" t="s">
        <v>622</v>
      </c>
      <c r="E831" s="623">
        <v>13</v>
      </c>
      <c r="F831" s="623" t="s">
        <v>621</v>
      </c>
      <c r="G831" s="623"/>
      <c r="H831" s="623">
        <f>'Справка 6'!P22</f>
        <v>0</v>
      </c>
    </row>
    <row r="832" spans="1:8">
      <c r="A832" s="623" t="str">
        <f t="shared" si="48"/>
        <v>ДЕБИТУМ ИНВЕСТ АДСИЦ</v>
      </c>
      <c r="B832" s="623" t="str">
        <f t="shared" si="49"/>
        <v>201089616</v>
      </c>
      <c r="C832" s="627">
        <f t="shared" si="50"/>
        <v>45747</v>
      </c>
      <c r="D832" s="623" t="s">
        <v>626</v>
      </c>
      <c r="E832" s="623">
        <v>13</v>
      </c>
      <c r="F832" s="623" t="s">
        <v>625</v>
      </c>
      <c r="G832" s="623"/>
      <c r="H832" s="623">
        <f>'Справка 6'!P24</f>
        <v>0</v>
      </c>
    </row>
    <row r="833" spans="1:8">
      <c r="A833" s="623" t="str">
        <f t="shared" si="48"/>
        <v>ДЕБИТУМ ИНВЕСТ АДСИЦ</v>
      </c>
      <c r="B833" s="623" t="str">
        <f t="shared" si="49"/>
        <v>201089616</v>
      </c>
      <c r="C833" s="627">
        <f t="shared" si="50"/>
        <v>45747</v>
      </c>
      <c r="D833" s="623" t="s">
        <v>628</v>
      </c>
      <c r="E833" s="623">
        <v>13</v>
      </c>
      <c r="F833" s="623" t="s">
        <v>627</v>
      </c>
      <c r="G833" s="623"/>
      <c r="H833" s="623">
        <f>'Справка 6'!P25</f>
        <v>0</v>
      </c>
    </row>
    <row r="834" spans="1:8">
      <c r="A834" s="623" t="str">
        <f t="shared" si="48"/>
        <v>ДЕБИТУМ ИНВЕСТ АДСИЦ</v>
      </c>
      <c r="B834" s="623" t="str">
        <f t="shared" si="49"/>
        <v>201089616</v>
      </c>
      <c r="C834" s="627">
        <f t="shared" si="50"/>
        <v>45747</v>
      </c>
      <c r="D834" s="623" t="s">
        <v>630</v>
      </c>
      <c r="E834" s="623">
        <v>13</v>
      </c>
      <c r="F834" s="623" t="s">
        <v>629</v>
      </c>
      <c r="G834" s="623"/>
      <c r="H834" s="623">
        <f>'Справка 6'!P26</f>
        <v>0</v>
      </c>
    </row>
    <row r="835" spans="1:8">
      <c r="A835" s="623" t="str">
        <f t="shared" si="48"/>
        <v>ДЕБИТУМ ИНВЕСТ АДСИЦ</v>
      </c>
      <c r="B835" s="623" t="str">
        <f t="shared" si="49"/>
        <v>201089616</v>
      </c>
      <c r="C835" s="627">
        <f t="shared" si="50"/>
        <v>45747</v>
      </c>
      <c r="D835" s="623" t="s">
        <v>631</v>
      </c>
      <c r="E835" s="623">
        <v>13</v>
      </c>
      <c r="F835" s="623" t="s">
        <v>614</v>
      </c>
      <c r="G835" s="623"/>
      <c r="H835" s="623">
        <f>'Справка 6'!P27</f>
        <v>0</v>
      </c>
    </row>
    <row r="836" spans="1:8">
      <c r="A836" s="623" t="str">
        <f t="shared" si="48"/>
        <v>ДЕБИТУМ ИНВЕСТ АДСИЦ</v>
      </c>
      <c r="B836" s="623" t="str">
        <f t="shared" si="49"/>
        <v>201089616</v>
      </c>
      <c r="C836" s="627">
        <f t="shared" si="50"/>
        <v>45747</v>
      </c>
      <c r="D836" s="623" t="s">
        <v>632</v>
      </c>
      <c r="E836" s="623">
        <v>13</v>
      </c>
      <c r="F836" s="623" t="s">
        <v>964</v>
      </c>
      <c r="G836" s="623"/>
      <c r="H836" s="623">
        <f>'Справка 6'!P28</f>
        <v>0</v>
      </c>
    </row>
    <row r="837" spans="1:8">
      <c r="A837" s="623" t="str">
        <f t="shared" si="48"/>
        <v>ДЕБИТУМ ИНВЕСТ АДСИЦ</v>
      </c>
      <c r="B837" s="623" t="str">
        <f t="shared" si="49"/>
        <v>201089616</v>
      </c>
      <c r="C837" s="627">
        <f t="shared" si="50"/>
        <v>45747</v>
      </c>
      <c r="D837" s="623" t="s">
        <v>636</v>
      </c>
      <c r="E837" s="623">
        <v>13</v>
      </c>
      <c r="F837" s="623" t="s">
        <v>635</v>
      </c>
      <c r="G837" s="623"/>
      <c r="H837" s="623">
        <f>'Справка 6'!P30</f>
        <v>0</v>
      </c>
    </row>
    <row r="838" spans="1:8">
      <c r="A838" s="623" t="str">
        <f t="shared" si="48"/>
        <v>ДЕБИТУМ ИНВЕСТ АДСИЦ</v>
      </c>
      <c r="B838" s="623" t="str">
        <f t="shared" si="49"/>
        <v>201089616</v>
      </c>
      <c r="C838" s="627">
        <f t="shared" si="50"/>
        <v>45747</v>
      </c>
      <c r="D838" s="623" t="s">
        <v>637</v>
      </c>
      <c r="E838" s="623">
        <v>13</v>
      </c>
      <c r="F838" s="623" t="s">
        <v>127</v>
      </c>
      <c r="G838" s="623"/>
      <c r="H838" s="623">
        <f>'Справка 6'!P31</f>
        <v>0</v>
      </c>
    </row>
    <row r="839" spans="1:8">
      <c r="A839" s="623" t="str">
        <f t="shared" si="48"/>
        <v>ДЕБИТУМ ИНВЕСТ АДСИЦ</v>
      </c>
      <c r="B839" s="623" t="str">
        <f t="shared" si="49"/>
        <v>201089616</v>
      </c>
      <c r="C839" s="627">
        <f t="shared" si="50"/>
        <v>45747</v>
      </c>
      <c r="D839" s="623" t="s">
        <v>638</v>
      </c>
      <c r="E839" s="623">
        <v>13</v>
      </c>
      <c r="F839" s="623" t="s">
        <v>129</v>
      </c>
      <c r="G839" s="623"/>
      <c r="H839" s="623">
        <f>'Справка 6'!P32</f>
        <v>0</v>
      </c>
    </row>
    <row r="840" spans="1:8">
      <c r="A840" s="623" t="str">
        <f t="shared" si="48"/>
        <v>ДЕБИТУМ ИНВЕСТ АДСИЦ</v>
      </c>
      <c r="B840" s="623" t="str">
        <f t="shared" si="49"/>
        <v>201089616</v>
      </c>
      <c r="C840" s="627">
        <f t="shared" si="50"/>
        <v>45747</v>
      </c>
      <c r="D840" s="623" t="s">
        <v>639</v>
      </c>
      <c r="E840" s="623">
        <v>13</v>
      </c>
      <c r="F840" s="623" t="s">
        <v>133</v>
      </c>
      <c r="G840" s="623"/>
      <c r="H840" s="623">
        <f>'Справка 6'!P33</f>
        <v>0</v>
      </c>
    </row>
    <row r="841" spans="1:8">
      <c r="A841" s="623" t="str">
        <f t="shared" si="48"/>
        <v>ДЕБИТУМ ИНВЕСТ АДСИЦ</v>
      </c>
      <c r="B841" s="623" t="str">
        <f t="shared" si="49"/>
        <v>201089616</v>
      </c>
      <c r="C841" s="627">
        <f t="shared" si="50"/>
        <v>45747</v>
      </c>
      <c r="D841" s="623" t="s">
        <v>640</v>
      </c>
      <c r="E841" s="623">
        <v>13</v>
      </c>
      <c r="F841" s="623" t="s">
        <v>135</v>
      </c>
      <c r="G841" s="623"/>
      <c r="H841" s="623">
        <f>'Справка 6'!P34</f>
        <v>0</v>
      </c>
    </row>
    <row r="842" spans="1:8">
      <c r="A842" s="623" t="str">
        <f t="shared" si="48"/>
        <v>ДЕБИТУМ ИНВЕСТ АДСИЦ</v>
      </c>
      <c r="B842" s="623" t="str">
        <f t="shared" si="49"/>
        <v>201089616</v>
      </c>
      <c r="C842" s="627">
        <f t="shared" si="50"/>
        <v>45747</v>
      </c>
      <c r="D842" s="623" t="s">
        <v>642</v>
      </c>
      <c r="E842" s="623">
        <v>13</v>
      </c>
      <c r="F842" s="623" t="s">
        <v>641</v>
      </c>
      <c r="G842" s="623"/>
      <c r="H842" s="623">
        <f>'Справка 6'!P35</f>
        <v>0</v>
      </c>
    </row>
    <row r="843" spans="1:8">
      <c r="A843" s="623" t="str">
        <f t="shared" si="48"/>
        <v>ДЕБИТУМ ИНВЕСТ АДСИЦ</v>
      </c>
      <c r="B843" s="623" t="str">
        <f t="shared" si="49"/>
        <v>201089616</v>
      </c>
      <c r="C843" s="627">
        <f t="shared" si="50"/>
        <v>45747</v>
      </c>
      <c r="D843" s="623" t="s">
        <v>643</v>
      </c>
      <c r="E843" s="623">
        <v>13</v>
      </c>
      <c r="F843" s="623" t="s">
        <v>141</v>
      </c>
      <c r="G843" s="623"/>
      <c r="H843" s="623">
        <f>'Справка 6'!P36</f>
        <v>0</v>
      </c>
    </row>
    <row r="844" spans="1:8">
      <c r="A844" s="623" t="str">
        <f t="shared" si="48"/>
        <v>ДЕБИТУМ ИНВЕСТ АДСИЦ</v>
      </c>
      <c r="B844" s="623" t="str">
        <f t="shared" si="49"/>
        <v>201089616</v>
      </c>
      <c r="C844" s="627">
        <f t="shared" si="50"/>
        <v>45747</v>
      </c>
      <c r="D844" s="623" t="s">
        <v>645</v>
      </c>
      <c r="E844" s="623">
        <v>13</v>
      </c>
      <c r="F844" s="623" t="s">
        <v>644</v>
      </c>
      <c r="G844" s="623"/>
      <c r="H844" s="623">
        <f>'Справка 6'!P37</f>
        <v>0</v>
      </c>
    </row>
    <row r="845" spans="1:8">
      <c r="A845" s="623" t="str">
        <f t="shared" ref="A845:A910" si="51">pdeName</f>
        <v>ДЕБИТУМ ИНВЕСТ АДСИЦ</v>
      </c>
      <c r="B845" s="623" t="str">
        <f t="shared" ref="B845:B910" si="52">pdeBulstat</f>
        <v>201089616</v>
      </c>
      <c r="C845" s="627">
        <f t="shared" ref="C845:C910" si="53">endDate</f>
        <v>45747</v>
      </c>
      <c r="D845" s="623" t="s">
        <v>647</v>
      </c>
      <c r="E845" s="623">
        <v>13</v>
      </c>
      <c r="F845" s="623" t="s">
        <v>646</v>
      </c>
      <c r="G845" s="623"/>
      <c r="H845" s="623">
        <f>'Справка 6'!P38</f>
        <v>0</v>
      </c>
    </row>
    <row r="846" spans="1:8">
      <c r="A846" s="623" t="str">
        <f t="shared" si="51"/>
        <v>ДЕБИТУМ ИНВЕСТ АДСИЦ</v>
      </c>
      <c r="B846" s="623" t="str">
        <f t="shared" si="52"/>
        <v>201089616</v>
      </c>
      <c r="C846" s="627">
        <f t="shared" si="53"/>
        <v>45747</v>
      </c>
      <c r="D846" s="623" t="s">
        <v>649</v>
      </c>
      <c r="E846" s="623">
        <v>13</v>
      </c>
      <c r="F846" s="623" t="s">
        <v>648</v>
      </c>
      <c r="G846" s="623"/>
      <c r="H846" s="623">
        <f>'Справка 6'!P39</f>
        <v>0</v>
      </c>
    </row>
    <row r="847" spans="1:8">
      <c r="A847" s="623" t="str">
        <f t="shared" si="51"/>
        <v>ДЕБИТУМ ИНВЕСТ АДСИЦ</v>
      </c>
      <c r="B847" s="623" t="str">
        <f t="shared" si="52"/>
        <v>201089616</v>
      </c>
      <c r="C847" s="627">
        <f t="shared" si="53"/>
        <v>45747</v>
      </c>
      <c r="D847" s="623" t="s">
        <v>650</v>
      </c>
      <c r="E847" s="623">
        <v>13</v>
      </c>
      <c r="F847" s="623" t="s">
        <v>614</v>
      </c>
      <c r="G847" s="623"/>
      <c r="H847" s="623">
        <f>'Справка 6'!P40</f>
        <v>0</v>
      </c>
    </row>
    <row r="848" spans="1:8">
      <c r="A848" s="623" t="str">
        <f t="shared" si="51"/>
        <v>ДЕБИТУМ ИНВЕСТ АДСИЦ</v>
      </c>
      <c r="B848" s="623" t="str">
        <f t="shared" si="52"/>
        <v>201089616</v>
      </c>
      <c r="C848" s="627">
        <f t="shared" si="53"/>
        <v>45747</v>
      </c>
      <c r="D848" s="623" t="s">
        <v>652</v>
      </c>
      <c r="E848" s="623">
        <v>13</v>
      </c>
      <c r="F848" s="623" t="s">
        <v>634</v>
      </c>
      <c r="G848" s="623"/>
      <c r="H848" s="623">
        <f>'Справка 6'!P41</f>
        <v>0</v>
      </c>
    </row>
    <row r="849" spans="1:8">
      <c r="A849" s="623" t="str">
        <f t="shared" si="51"/>
        <v>ДЕБИТУМ ИНВЕСТ АДСИЦ</v>
      </c>
      <c r="B849" s="623" t="str">
        <f t="shared" si="52"/>
        <v>201089616</v>
      </c>
      <c r="C849" s="627">
        <f t="shared" si="53"/>
        <v>45747</v>
      </c>
      <c r="D849" s="623" t="s">
        <v>655</v>
      </c>
      <c r="E849" s="623">
        <v>13</v>
      </c>
      <c r="F849" s="623" t="s">
        <v>654</v>
      </c>
      <c r="G849" s="623"/>
      <c r="H849" s="623">
        <f>'Справка 6'!P42</f>
        <v>0</v>
      </c>
    </row>
    <row r="850" spans="1:8">
      <c r="A850" s="623" t="str">
        <f t="shared" si="51"/>
        <v>ДЕБИТУМ ИНВЕСТ АДСИЦ</v>
      </c>
      <c r="B850" s="623" t="str">
        <f t="shared" si="52"/>
        <v>201089616</v>
      </c>
      <c r="C850" s="627">
        <f t="shared" si="53"/>
        <v>45747</v>
      </c>
      <c r="D850" s="623" t="s">
        <v>657</v>
      </c>
      <c r="E850" s="623">
        <v>13</v>
      </c>
      <c r="F850" s="623" t="s">
        <v>656</v>
      </c>
      <c r="G850" s="623"/>
      <c r="H850" s="623">
        <f>'Справка 6'!P43</f>
        <v>0</v>
      </c>
    </row>
    <row r="851" spans="1:8">
      <c r="A851" s="623" t="str">
        <f t="shared" si="51"/>
        <v>ДЕБИТУМ ИНВЕСТ АДСИЦ</v>
      </c>
      <c r="B851" s="623" t="str">
        <f t="shared" si="52"/>
        <v>201089616</v>
      </c>
      <c r="C851" s="627">
        <f t="shared" si="53"/>
        <v>45747</v>
      </c>
      <c r="D851" s="623" t="s">
        <v>594</v>
      </c>
      <c r="E851" s="623">
        <v>14</v>
      </c>
      <c r="F851" s="623" t="s">
        <v>593</v>
      </c>
      <c r="G851" s="623"/>
      <c r="H851" s="623">
        <f>'Справка 6'!Q11</f>
        <v>0</v>
      </c>
    </row>
    <row r="852" spans="1:8">
      <c r="A852" s="623" t="str">
        <f t="shared" si="51"/>
        <v>ДЕБИТУМ ИНВЕСТ АДСИЦ</v>
      </c>
      <c r="B852" s="623" t="str">
        <f t="shared" si="52"/>
        <v>201089616</v>
      </c>
      <c r="C852" s="627">
        <f t="shared" si="53"/>
        <v>45747</v>
      </c>
      <c r="D852" s="623" t="s">
        <v>597</v>
      </c>
      <c r="E852" s="623">
        <v>14</v>
      </c>
      <c r="F852" s="623" t="s">
        <v>596</v>
      </c>
      <c r="G852" s="623"/>
      <c r="H852" s="623">
        <f>'Справка 6'!Q12</f>
        <v>0</v>
      </c>
    </row>
    <row r="853" spans="1:8">
      <c r="A853" s="623" t="str">
        <f t="shared" si="51"/>
        <v>ДЕБИТУМ ИНВЕСТ АДСИЦ</v>
      </c>
      <c r="B853" s="623" t="str">
        <f t="shared" si="52"/>
        <v>201089616</v>
      </c>
      <c r="C853" s="627">
        <f t="shared" si="53"/>
        <v>45747</v>
      </c>
      <c r="D853" s="623" t="s">
        <v>600</v>
      </c>
      <c r="E853" s="623">
        <v>14</v>
      </c>
      <c r="F853" s="623" t="s">
        <v>599</v>
      </c>
      <c r="G853" s="623"/>
      <c r="H853" s="623">
        <f>'Справка 6'!Q13</f>
        <v>0</v>
      </c>
    </row>
    <row r="854" spans="1:8">
      <c r="A854" s="623" t="str">
        <f t="shared" si="51"/>
        <v>ДЕБИТУМ ИНВЕСТ АДСИЦ</v>
      </c>
      <c r="B854" s="623" t="str">
        <f t="shared" si="52"/>
        <v>201089616</v>
      </c>
      <c r="C854" s="627">
        <f t="shared" si="53"/>
        <v>45747</v>
      </c>
      <c r="D854" s="623" t="s">
        <v>603</v>
      </c>
      <c r="E854" s="623">
        <v>14</v>
      </c>
      <c r="F854" s="623" t="s">
        <v>602</v>
      </c>
      <c r="G854" s="623"/>
      <c r="H854" s="623">
        <f>'Справка 6'!Q14</f>
        <v>0</v>
      </c>
    </row>
    <row r="855" spans="1:8">
      <c r="A855" s="623" t="str">
        <f t="shared" si="51"/>
        <v>ДЕБИТУМ ИНВЕСТ АДСИЦ</v>
      </c>
      <c r="B855" s="623" t="str">
        <f t="shared" si="52"/>
        <v>201089616</v>
      </c>
      <c r="C855" s="627">
        <f t="shared" si="53"/>
        <v>45747</v>
      </c>
      <c r="D855" s="623" t="s">
        <v>606</v>
      </c>
      <c r="E855" s="623">
        <v>14</v>
      </c>
      <c r="F855" s="623" t="s">
        <v>605</v>
      </c>
      <c r="G855" s="623"/>
      <c r="H855" s="623">
        <f>'Справка 6'!Q15</f>
        <v>0</v>
      </c>
    </row>
    <row r="856" spans="1:8">
      <c r="A856" s="623" t="str">
        <f t="shared" si="51"/>
        <v>ДЕБИТУМ ИНВЕСТ АДСИЦ</v>
      </c>
      <c r="B856" s="623" t="str">
        <f t="shared" si="52"/>
        <v>201089616</v>
      </c>
      <c r="C856" s="627">
        <f t="shared" si="53"/>
        <v>45747</v>
      </c>
      <c r="D856" s="623" t="s">
        <v>609</v>
      </c>
      <c r="E856" s="623">
        <v>14</v>
      </c>
      <c r="F856" s="623" t="s">
        <v>608</v>
      </c>
      <c r="G856" s="623"/>
      <c r="H856" s="623">
        <f>'Справка 6'!Q16</f>
        <v>0</v>
      </c>
    </row>
    <row r="857" spans="1:8">
      <c r="A857" s="623" t="str">
        <f t="shared" si="51"/>
        <v>ДЕБИТУМ ИНВЕСТ АДСИЦ</v>
      </c>
      <c r="B857" s="623" t="str">
        <f t="shared" si="52"/>
        <v>201089616</v>
      </c>
      <c r="C857" s="627">
        <f t="shared" si="53"/>
        <v>45747</v>
      </c>
      <c r="D857" s="623" t="s">
        <v>612</v>
      </c>
      <c r="E857" s="623">
        <v>14</v>
      </c>
      <c r="F857" s="623" t="s">
        <v>611</v>
      </c>
      <c r="G857" s="623"/>
      <c r="H857" s="623">
        <f>'Справка 6'!Q17</f>
        <v>0</v>
      </c>
    </row>
    <row r="858" spans="1:8">
      <c r="A858" s="623" t="str">
        <f t="shared" si="51"/>
        <v>ДЕБИТУМ ИНВЕСТ АДСИЦ</v>
      </c>
      <c r="B858" s="623" t="str">
        <f t="shared" si="52"/>
        <v>201089616</v>
      </c>
      <c r="C858" s="627">
        <f t="shared" si="53"/>
        <v>45747</v>
      </c>
      <c r="D858" s="623" t="s">
        <v>615</v>
      </c>
      <c r="E858" s="623">
        <v>14</v>
      </c>
      <c r="F858" s="623" t="s">
        <v>614</v>
      </c>
      <c r="G858" s="623"/>
      <c r="H858" s="623">
        <f>'Справка 6'!Q18</f>
        <v>0</v>
      </c>
    </row>
    <row r="859" spans="1:8">
      <c r="A859" s="623" t="str">
        <f t="shared" si="51"/>
        <v>ДЕБИТУМ ИНВЕСТ АДСИЦ</v>
      </c>
      <c r="B859" s="623" t="str">
        <f t="shared" si="52"/>
        <v>201089616</v>
      </c>
      <c r="C859" s="627">
        <f t="shared" si="53"/>
        <v>45747</v>
      </c>
      <c r="D859" s="623" t="s">
        <v>616</v>
      </c>
      <c r="E859" s="623">
        <v>14</v>
      </c>
      <c r="F859" s="623" t="s">
        <v>591</v>
      </c>
      <c r="G859" s="623"/>
      <c r="H859" s="623">
        <f>'Справка 6'!Q19</f>
        <v>0</v>
      </c>
    </row>
    <row r="860" spans="1:8">
      <c r="A860" s="623" t="str">
        <f t="shared" si="51"/>
        <v>ДЕБИТУМ ИНВЕСТ АДСИЦ</v>
      </c>
      <c r="B860" s="623" t="str">
        <f t="shared" si="52"/>
        <v>201089616</v>
      </c>
      <c r="C860" s="627">
        <f t="shared" si="53"/>
        <v>45747</v>
      </c>
      <c r="D860" s="623" t="s">
        <v>619</v>
      </c>
      <c r="E860" s="623">
        <v>14</v>
      </c>
      <c r="F860" s="623" t="s">
        <v>618</v>
      </c>
      <c r="G860" s="623"/>
      <c r="H860" s="623">
        <f>'Справка 6'!Q20</f>
        <v>0</v>
      </c>
    </row>
    <row r="861" spans="1:8">
      <c r="A861" s="623" t="str">
        <f t="shared" si="51"/>
        <v>ДЕБИТУМ ИНВЕСТ АДСИЦ</v>
      </c>
      <c r="B861" s="623" t="str">
        <f t="shared" si="52"/>
        <v>201089616</v>
      </c>
      <c r="C861" s="627">
        <f t="shared" si="53"/>
        <v>45747</v>
      </c>
      <c r="D861" s="623" t="s">
        <v>622</v>
      </c>
      <c r="E861" s="623">
        <v>14</v>
      </c>
      <c r="F861" s="623" t="s">
        <v>621</v>
      </c>
      <c r="G861" s="623"/>
      <c r="H861" s="623">
        <f>'Справка 6'!Q22</f>
        <v>0</v>
      </c>
    </row>
    <row r="862" spans="1:8">
      <c r="A862" s="623" t="str">
        <f t="shared" si="51"/>
        <v>ДЕБИТУМ ИНВЕСТ АДСИЦ</v>
      </c>
      <c r="B862" s="623" t="str">
        <f t="shared" si="52"/>
        <v>201089616</v>
      </c>
      <c r="C862" s="627">
        <f t="shared" si="53"/>
        <v>45747</v>
      </c>
      <c r="D862" s="623" t="s">
        <v>626</v>
      </c>
      <c r="E862" s="623">
        <v>14</v>
      </c>
      <c r="F862" s="623" t="s">
        <v>625</v>
      </c>
      <c r="G862" s="623"/>
      <c r="H862" s="623">
        <f>'Справка 6'!Q24</f>
        <v>0</v>
      </c>
    </row>
    <row r="863" spans="1:8">
      <c r="A863" s="623" t="str">
        <f t="shared" si="51"/>
        <v>ДЕБИТУМ ИНВЕСТ АДСИЦ</v>
      </c>
      <c r="B863" s="623" t="str">
        <f t="shared" si="52"/>
        <v>201089616</v>
      </c>
      <c r="C863" s="627">
        <f t="shared" si="53"/>
        <v>45747</v>
      </c>
      <c r="D863" s="623" t="s">
        <v>628</v>
      </c>
      <c r="E863" s="623">
        <v>14</v>
      </c>
      <c r="F863" s="623" t="s">
        <v>627</v>
      </c>
      <c r="G863" s="623"/>
      <c r="H863" s="623">
        <f>'Справка 6'!Q25</f>
        <v>0</v>
      </c>
    </row>
    <row r="864" spans="1:8">
      <c r="A864" s="623" t="str">
        <f t="shared" si="51"/>
        <v>ДЕБИТУМ ИНВЕСТ АДСИЦ</v>
      </c>
      <c r="B864" s="623" t="str">
        <f t="shared" si="52"/>
        <v>201089616</v>
      </c>
      <c r="C864" s="627">
        <f t="shared" si="53"/>
        <v>45747</v>
      </c>
      <c r="D864" s="623" t="s">
        <v>630</v>
      </c>
      <c r="E864" s="623">
        <v>14</v>
      </c>
      <c r="F864" s="623" t="s">
        <v>629</v>
      </c>
      <c r="G864" s="623"/>
      <c r="H864" s="623">
        <f>'Справка 6'!Q26</f>
        <v>0</v>
      </c>
    </row>
    <row r="865" spans="1:8">
      <c r="A865" s="623" t="str">
        <f t="shared" si="51"/>
        <v>ДЕБИТУМ ИНВЕСТ АДСИЦ</v>
      </c>
      <c r="B865" s="623" t="str">
        <f t="shared" si="52"/>
        <v>201089616</v>
      </c>
      <c r="C865" s="627">
        <f t="shared" si="53"/>
        <v>45747</v>
      </c>
      <c r="D865" s="623" t="s">
        <v>631</v>
      </c>
      <c r="E865" s="623">
        <v>14</v>
      </c>
      <c r="F865" s="623" t="s">
        <v>614</v>
      </c>
      <c r="G865" s="623"/>
      <c r="H865" s="623">
        <f>'Справка 6'!Q27</f>
        <v>0</v>
      </c>
    </row>
    <row r="866" spans="1:8">
      <c r="A866" s="623" t="str">
        <f t="shared" si="51"/>
        <v>ДЕБИТУМ ИНВЕСТ АДСИЦ</v>
      </c>
      <c r="B866" s="623" t="str">
        <f t="shared" si="52"/>
        <v>201089616</v>
      </c>
      <c r="C866" s="627">
        <f t="shared" si="53"/>
        <v>45747</v>
      </c>
      <c r="D866" s="623" t="s">
        <v>632</v>
      </c>
      <c r="E866" s="623">
        <v>14</v>
      </c>
      <c r="F866" s="623" t="s">
        <v>964</v>
      </c>
      <c r="G866" s="623"/>
      <c r="H866" s="623">
        <f>'Справка 6'!Q28</f>
        <v>0</v>
      </c>
    </row>
    <row r="867" spans="1:8">
      <c r="A867" s="623" t="str">
        <f t="shared" si="51"/>
        <v>ДЕБИТУМ ИНВЕСТ АДСИЦ</v>
      </c>
      <c r="B867" s="623" t="str">
        <f t="shared" si="52"/>
        <v>201089616</v>
      </c>
      <c r="C867" s="627">
        <f t="shared" si="53"/>
        <v>45747</v>
      </c>
      <c r="D867" s="623" t="s">
        <v>636</v>
      </c>
      <c r="E867" s="623">
        <v>14</v>
      </c>
      <c r="F867" s="623" t="s">
        <v>635</v>
      </c>
      <c r="G867" s="623"/>
      <c r="H867" s="623">
        <f>'Справка 6'!Q30</f>
        <v>0</v>
      </c>
    </row>
    <row r="868" spans="1:8">
      <c r="A868" s="623" t="str">
        <f t="shared" si="51"/>
        <v>ДЕБИТУМ ИНВЕСТ АДСИЦ</v>
      </c>
      <c r="B868" s="623" t="str">
        <f t="shared" si="52"/>
        <v>201089616</v>
      </c>
      <c r="C868" s="627">
        <f t="shared" si="53"/>
        <v>45747</v>
      </c>
      <c r="D868" s="623" t="s">
        <v>637</v>
      </c>
      <c r="E868" s="623">
        <v>14</v>
      </c>
      <c r="F868" s="623" t="s">
        <v>127</v>
      </c>
      <c r="G868" s="623"/>
      <c r="H868" s="623">
        <f>'Справка 6'!Q31</f>
        <v>0</v>
      </c>
    </row>
    <row r="869" spans="1:8">
      <c r="A869" s="623" t="str">
        <f t="shared" si="51"/>
        <v>ДЕБИТУМ ИНВЕСТ АДСИЦ</v>
      </c>
      <c r="B869" s="623" t="str">
        <f t="shared" si="52"/>
        <v>201089616</v>
      </c>
      <c r="C869" s="627">
        <f t="shared" si="53"/>
        <v>45747</v>
      </c>
      <c r="D869" s="623" t="s">
        <v>638</v>
      </c>
      <c r="E869" s="623">
        <v>14</v>
      </c>
      <c r="F869" s="623" t="s">
        <v>129</v>
      </c>
      <c r="G869" s="623"/>
      <c r="H869" s="623">
        <f>'Справка 6'!Q32</f>
        <v>0</v>
      </c>
    </row>
    <row r="870" spans="1:8">
      <c r="A870" s="623" t="str">
        <f t="shared" si="51"/>
        <v>ДЕБИТУМ ИНВЕСТ АДСИЦ</v>
      </c>
      <c r="B870" s="623" t="str">
        <f t="shared" si="52"/>
        <v>201089616</v>
      </c>
      <c r="C870" s="627">
        <f t="shared" si="53"/>
        <v>45747</v>
      </c>
      <c r="D870" s="623" t="s">
        <v>639</v>
      </c>
      <c r="E870" s="623">
        <v>14</v>
      </c>
      <c r="F870" s="623" t="s">
        <v>133</v>
      </c>
      <c r="G870" s="623"/>
      <c r="H870" s="623">
        <f>'Справка 6'!Q33</f>
        <v>0</v>
      </c>
    </row>
    <row r="871" spans="1:8">
      <c r="A871" s="623" t="str">
        <f t="shared" si="51"/>
        <v>ДЕБИТУМ ИНВЕСТ АДСИЦ</v>
      </c>
      <c r="B871" s="623" t="str">
        <f t="shared" si="52"/>
        <v>201089616</v>
      </c>
      <c r="C871" s="627">
        <f t="shared" si="53"/>
        <v>45747</v>
      </c>
      <c r="D871" s="623" t="s">
        <v>640</v>
      </c>
      <c r="E871" s="623">
        <v>14</v>
      </c>
      <c r="F871" s="623" t="s">
        <v>135</v>
      </c>
      <c r="G871" s="623"/>
      <c r="H871" s="623">
        <f>'Справка 6'!Q34</f>
        <v>0</v>
      </c>
    </row>
    <row r="872" spans="1:8">
      <c r="A872" s="623" t="str">
        <f t="shared" si="51"/>
        <v>ДЕБИТУМ ИНВЕСТ АДСИЦ</v>
      </c>
      <c r="B872" s="623" t="str">
        <f t="shared" si="52"/>
        <v>201089616</v>
      </c>
      <c r="C872" s="627">
        <f t="shared" si="53"/>
        <v>45747</v>
      </c>
      <c r="D872" s="623" t="s">
        <v>642</v>
      </c>
      <c r="E872" s="623">
        <v>14</v>
      </c>
      <c r="F872" s="623" t="s">
        <v>641</v>
      </c>
      <c r="G872" s="623"/>
      <c r="H872" s="623">
        <f>'Справка 6'!Q35</f>
        <v>0</v>
      </c>
    </row>
    <row r="873" spans="1:8">
      <c r="A873" s="623" t="str">
        <f t="shared" si="51"/>
        <v>ДЕБИТУМ ИНВЕСТ АДСИЦ</v>
      </c>
      <c r="B873" s="623" t="str">
        <f t="shared" si="52"/>
        <v>201089616</v>
      </c>
      <c r="C873" s="627">
        <f t="shared" si="53"/>
        <v>45747</v>
      </c>
      <c r="D873" s="623" t="s">
        <v>643</v>
      </c>
      <c r="E873" s="623">
        <v>14</v>
      </c>
      <c r="F873" s="623" t="s">
        <v>141</v>
      </c>
      <c r="G873" s="623"/>
      <c r="H873" s="623">
        <f>'Справка 6'!Q36</f>
        <v>0</v>
      </c>
    </row>
    <row r="874" spans="1:8">
      <c r="A874" s="623" t="str">
        <f t="shared" si="51"/>
        <v>ДЕБИТУМ ИНВЕСТ АДСИЦ</v>
      </c>
      <c r="B874" s="623" t="str">
        <f t="shared" si="52"/>
        <v>201089616</v>
      </c>
      <c r="C874" s="627">
        <f t="shared" si="53"/>
        <v>45747</v>
      </c>
      <c r="D874" s="623" t="s">
        <v>645</v>
      </c>
      <c r="E874" s="623">
        <v>14</v>
      </c>
      <c r="F874" s="623" t="s">
        <v>644</v>
      </c>
      <c r="G874" s="623"/>
      <c r="H874" s="623">
        <f>'Справка 6'!Q37</f>
        <v>0</v>
      </c>
    </row>
    <row r="875" spans="1:8">
      <c r="A875" s="623" t="str">
        <f t="shared" si="51"/>
        <v>ДЕБИТУМ ИНВЕСТ АДСИЦ</v>
      </c>
      <c r="B875" s="623" t="str">
        <f t="shared" si="52"/>
        <v>201089616</v>
      </c>
      <c r="C875" s="627">
        <f t="shared" si="53"/>
        <v>45747</v>
      </c>
      <c r="D875" s="623" t="s">
        <v>647</v>
      </c>
      <c r="E875" s="623">
        <v>14</v>
      </c>
      <c r="F875" s="623" t="s">
        <v>646</v>
      </c>
      <c r="G875" s="623"/>
      <c r="H875" s="623">
        <f>'Справка 6'!Q38</f>
        <v>0</v>
      </c>
    </row>
    <row r="876" spans="1:8">
      <c r="A876" s="623" t="str">
        <f t="shared" si="51"/>
        <v>ДЕБИТУМ ИНВЕСТ АДСИЦ</v>
      </c>
      <c r="B876" s="623" t="str">
        <f t="shared" si="52"/>
        <v>201089616</v>
      </c>
      <c r="C876" s="627">
        <f t="shared" si="53"/>
        <v>45747</v>
      </c>
      <c r="D876" s="623" t="s">
        <v>649</v>
      </c>
      <c r="E876" s="623">
        <v>14</v>
      </c>
      <c r="F876" s="623" t="s">
        <v>648</v>
      </c>
      <c r="G876" s="623"/>
      <c r="H876" s="623">
        <f>'Справка 6'!Q39</f>
        <v>0</v>
      </c>
    </row>
    <row r="877" spans="1:8">
      <c r="A877" s="623" t="str">
        <f t="shared" si="51"/>
        <v>ДЕБИТУМ ИНВЕСТ АДСИЦ</v>
      </c>
      <c r="B877" s="623" t="str">
        <f t="shared" si="52"/>
        <v>201089616</v>
      </c>
      <c r="C877" s="627">
        <f t="shared" si="53"/>
        <v>45747</v>
      </c>
      <c r="D877" s="623" t="s">
        <v>650</v>
      </c>
      <c r="E877" s="623">
        <v>14</v>
      </c>
      <c r="F877" s="623" t="s">
        <v>614</v>
      </c>
      <c r="G877" s="623"/>
      <c r="H877" s="623">
        <f>'Справка 6'!Q40</f>
        <v>0</v>
      </c>
    </row>
    <row r="878" spans="1:8">
      <c r="A878" s="623" t="str">
        <f t="shared" si="51"/>
        <v>ДЕБИТУМ ИНВЕСТ АДСИЦ</v>
      </c>
      <c r="B878" s="623" t="str">
        <f t="shared" si="52"/>
        <v>201089616</v>
      </c>
      <c r="C878" s="627">
        <f t="shared" si="53"/>
        <v>45747</v>
      </c>
      <c r="D878" s="623" t="s">
        <v>652</v>
      </c>
      <c r="E878" s="623">
        <v>14</v>
      </c>
      <c r="F878" s="623" t="s">
        <v>634</v>
      </c>
      <c r="G878" s="623"/>
      <c r="H878" s="623">
        <f>'Справка 6'!Q41</f>
        <v>0</v>
      </c>
    </row>
    <row r="879" spans="1:8">
      <c r="A879" s="623" t="str">
        <f t="shared" si="51"/>
        <v>ДЕБИТУМ ИНВЕСТ АДСИЦ</v>
      </c>
      <c r="B879" s="623" t="str">
        <f t="shared" si="52"/>
        <v>201089616</v>
      </c>
      <c r="C879" s="627">
        <f t="shared" si="53"/>
        <v>45747</v>
      </c>
      <c r="D879" s="623" t="s">
        <v>655</v>
      </c>
      <c r="E879" s="623">
        <v>14</v>
      </c>
      <c r="F879" s="623" t="s">
        <v>654</v>
      </c>
      <c r="G879" s="623"/>
      <c r="H879" s="623">
        <f>'Справка 6'!Q42</f>
        <v>0</v>
      </c>
    </row>
    <row r="880" spans="1:8">
      <c r="A880" s="623" t="str">
        <f t="shared" si="51"/>
        <v>ДЕБИТУМ ИНВЕСТ АДСИЦ</v>
      </c>
      <c r="B880" s="623" t="str">
        <f t="shared" si="52"/>
        <v>201089616</v>
      </c>
      <c r="C880" s="627">
        <f t="shared" si="53"/>
        <v>45747</v>
      </c>
      <c r="D880" s="623" t="s">
        <v>657</v>
      </c>
      <c r="E880" s="623">
        <v>14</v>
      </c>
      <c r="F880" s="623" t="s">
        <v>656</v>
      </c>
      <c r="G880" s="623"/>
      <c r="H880" s="623">
        <f>'Справка 6'!Q43</f>
        <v>0</v>
      </c>
    </row>
    <row r="881" spans="1:8">
      <c r="A881" s="623" t="str">
        <f t="shared" si="51"/>
        <v>ДЕБИТУМ ИНВЕСТ АДСИЦ</v>
      </c>
      <c r="B881" s="623" t="str">
        <f t="shared" si="52"/>
        <v>201089616</v>
      </c>
      <c r="C881" s="627">
        <f t="shared" si="53"/>
        <v>45747</v>
      </c>
      <c r="D881" s="623" t="s">
        <v>594</v>
      </c>
      <c r="E881" s="623">
        <v>15</v>
      </c>
      <c r="F881" s="623" t="s">
        <v>593</v>
      </c>
      <c r="G881" s="623"/>
      <c r="H881" s="623">
        <f>'Справка 6'!R11</f>
        <v>0</v>
      </c>
    </row>
    <row r="882" spans="1:8">
      <c r="A882" s="623" t="str">
        <f t="shared" si="51"/>
        <v>ДЕБИТУМ ИНВЕСТ АДСИЦ</v>
      </c>
      <c r="B882" s="623" t="str">
        <f t="shared" si="52"/>
        <v>201089616</v>
      </c>
      <c r="C882" s="627">
        <f t="shared" si="53"/>
        <v>45747</v>
      </c>
      <c r="D882" s="623" t="s">
        <v>597</v>
      </c>
      <c r="E882" s="623">
        <v>15</v>
      </c>
      <c r="F882" s="623" t="s">
        <v>596</v>
      </c>
      <c r="G882" s="623"/>
      <c r="H882" s="623">
        <f>'Справка 6'!R12</f>
        <v>0</v>
      </c>
    </row>
    <row r="883" spans="1:8">
      <c r="A883" s="623" t="str">
        <f t="shared" si="51"/>
        <v>ДЕБИТУМ ИНВЕСТ АДСИЦ</v>
      </c>
      <c r="B883" s="623" t="str">
        <f t="shared" si="52"/>
        <v>201089616</v>
      </c>
      <c r="C883" s="627">
        <f t="shared" si="53"/>
        <v>45747</v>
      </c>
      <c r="D883" s="623" t="s">
        <v>600</v>
      </c>
      <c r="E883" s="623">
        <v>15</v>
      </c>
      <c r="F883" s="623" t="s">
        <v>599</v>
      </c>
      <c r="G883" s="623"/>
      <c r="H883" s="623">
        <f>'Справка 6'!R13</f>
        <v>0</v>
      </c>
    </row>
    <row r="884" spans="1:8">
      <c r="A884" s="623" t="str">
        <f t="shared" si="51"/>
        <v>ДЕБИТУМ ИНВЕСТ АДСИЦ</v>
      </c>
      <c r="B884" s="623" t="str">
        <f t="shared" si="52"/>
        <v>201089616</v>
      </c>
      <c r="C884" s="627">
        <f t="shared" si="53"/>
        <v>45747</v>
      </c>
      <c r="D884" s="623" t="s">
        <v>603</v>
      </c>
      <c r="E884" s="623">
        <v>15</v>
      </c>
      <c r="F884" s="623" t="s">
        <v>602</v>
      </c>
      <c r="G884" s="623"/>
      <c r="H884" s="623">
        <f>'Справка 6'!R14</f>
        <v>0</v>
      </c>
    </row>
    <row r="885" spans="1:8">
      <c r="A885" s="623" t="str">
        <f t="shared" si="51"/>
        <v>ДЕБИТУМ ИНВЕСТ АДСИЦ</v>
      </c>
      <c r="B885" s="623" t="str">
        <f t="shared" si="52"/>
        <v>201089616</v>
      </c>
      <c r="C885" s="627">
        <f t="shared" si="53"/>
        <v>45747</v>
      </c>
      <c r="D885" s="623" t="s">
        <v>606</v>
      </c>
      <c r="E885" s="623">
        <v>15</v>
      </c>
      <c r="F885" s="623" t="s">
        <v>605</v>
      </c>
      <c r="G885" s="623"/>
      <c r="H885" s="623">
        <f>'Справка 6'!R15</f>
        <v>0</v>
      </c>
    </row>
    <row r="886" spans="1:8">
      <c r="A886" s="623" t="str">
        <f t="shared" si="51"/>
        <v>ДЕБИТУМ ИНВЕСТ АДСИЦ</v>
      </c>
      <c r="B886" s="623" t="str">
        <f t="shared" si="52"/>
        <v>201089616</v>
      </c>
      <c r="C886" s="627">
        <f t="shared" si="53"/>
        <v>45747</v>
      </c>
      <c r="D886" s="623" t="s">
        <v>609</v>
      </c>
      <c r="E886" s="623">
        <v>15</v>
      </c>
      <c r="F886" s="623" t="s">
        <v>608</v>
      </c>
      <c r="G886" s="623"/>
      <c r="H886" s="623">
        <f>'Справка 6'!R16</f>
        <v>0</v>
      </c>
    </row>
    <row r="887" spans="1:8">
      <c r="A887" s="623" t="str">
        <f t="shared" si="51"/>
        <v>ДЕБИТУМ ИНВЕСТ АДСИЦ</v>
      </c>
      <c r="B887" s="623" t="str">
        <f t="shared" si="52"/>
        <v>201089616</v>
      </c>
      <c r="C887" s="627">
        <f t="shared" si="53"/>
        <v>45747</v>
      </c>
      <c r="D887" s="623" t="s">
        <v>612</v>
      </c>
      <c r="E887" s="623">
        <v>15</v>
      </c>
      <c r="F887" s="623" t="s">
        <v>611</v>
      </c>
      <c r="G887" s="623"/>
      <c r="H887" s="623">
        <f>'Справка 6'!R17</f>
        <v>0</v>
      </c>
    </row>
    <row r="888" spans="1:8">
      <c r="A888" s="623" t="str">
        <f t="shared" si="51"/>
        <v>ДЕБИТУМ ИНВЕСТ АДСИЦ</v>
      </c>
      <c r="B888" s="623" t="str">
        <f t="shared" si="52"/>
        <v>201089616</v>
      </c>
      <c r="C888" s="627">
        <f t="shared" si="53"/>
        <v>45747</v>
      </c>
      <c r="D888" s="623" t="s">
        <v>615</v>
      </c>
      <c r="E888" s="623">
        <v>15</v>
      </c>
      <c r="F888" s="623" t="s">
        <v>614</v>
      </c>
      <c r="G888" s="623"/>
      <c r="H888" s="623">
        <f>'Справка 6'!R18</f>
        <v>0</v>
      </c>
    </row>
    <row r="889" spans="1:8">
      <c r="A889" s="623" t="str">
        <f t="shared" si="51"/>
        <v>ДЕБИТУМ ИНВЕСТ АДСИЦ</v>
      </c>
      <c r="B889" s="623" t="str">
        <f t="shared" si="52"/>
        <v>201089616</v>
      </c>
      <c r="C889" s="627">
        <f t="shared" si="53"/>
        <v>45747</v>
      </c>
      <c r="D889" s="623" t="s">
        <v>616</v>
      </c>
      <c r="E889" s="623">
        <v>15</v>
      </c>
      <c r="F889" s="623" t="s">
        <v>591</v>
      </c>
      <c r="G889" s="623"/>
      <c r="H889" s="623">
        <f>'Справка 6'!R19</f>
        <v>0</v>
      </c>
    </row>
    <row r="890" spans="1:8">
      <c r="A890" s="623" t="str">
        <f t="shared" si="51"/>
        <v>ДЕБИТУМ ИНВЕСТ АДСИЦ</v>
      </c>
      <c r="B890" s="623" t="str">
        <f t="shared" si="52"/>
        <v>201089616</v>
      </c>
      <c r="C890" s="627">
        <f t="shared" si="53"/>
        <v>45747</v>
      </c>
      <c r="D890" s="623" t="s">
        <v>619</v>
      </c>
      <c r="E890" s="623">
        <v>15</v>
      </c>
      <c r="F890" s="623" t="s">
        <v>618</v>
      </c>
      <c r="G890" s="623"/>
      <c r="H890" s="623">
        <f>'Справка 6'!R20</f>
        <v>0</v>
      </c>
    </row>
    <row r="891" spans="1:8">
      <c r="A891" s="623" t="str">
        <f t="shared" si="51"/>
        <v>ДЕБИТУМ ИНВЕСТ АДСИЦ</v>
      </c>
      <c r="B891" s="623" t="str">
        <f t="shared" si="52"/>
        <v>201089616</v>
      </c>
      <c r="C891" s="627">
        <f t="shared" si="53"/>
        <v>45747</v>
      </c>
      <c r="D891" s="623" t="s">
        <v>622</v>
      </c>
      <c r="E891" s="623">
        <v>15</v>
      </c>
      <c r="F891" s="623" t="s">
        <v>621</v>
      </c>
      <c r="G891" s="623"/>
      <c r="H891" s="623">
        <f>'Справка 6'!R22</f>
        <v>0</v>
      </c>
    </row>
    <row r="892" spans="1:8">
      <c r="A892" s="623" t="str">
        <f t="shared" si="51"/>
        <v>ДЕБИТУМ ИНВЕСТ АДСИЦ</v>
      </c>
      <c r="B892" s="623" t="str">
        <f t="shared" si="52"/>
        <v>201089616</v>
      </c>
      <c r="C892" s="627">
        <f t="shared" si="53"/>
        <v>45747</v>
      </c>
      <c r="D892" s="623" t="s">
        <v>626</v>
      </c>
      <c r="E892" s="623">
        <v>15</v>
      </c>
      <c r="F892" s="623" t="s">
        <v>625</v>
      </c>
      <c r="G892" s="623"/>
      <c r="H892" s="623">
        <f>'Справка 6'!R24</f>
        <v>0</v>
      </c>
    </row>
    <row r="893" spans="1:8">
      <c r="A893" s="623" t="str">
        <f t="shared" si="51"/>
        <v>ДЕБИТУМ ИНВЕСТ АДСИЦ</v>
      </c>
      <c r="B893" s="623" t="str">
        <f t="shared" si="52"/>
        <v>201089616</v>
      </c>
      <c r="C893" s="627">
        <f t="shared" si="53"/>
        <v>45747</v>
      </c>
      <c r="D893" s="623" t="s">
        <v>628</v>
      </c>
      <c r="E893" s="623">
        <v>15</v>
      </c>
      <c r="F893" s="623" t="s">
        <v>627</v>
      </c>
      <c r="G893" s="623"/>
      <c r="H893" s="623">
        <f>'Справка 6'!R25</f>
        <v>0</v>
      </c>
    </row>
    <row r="894" spans="1:8">
      <c r="A894" s="623" t="str">
        <f t="shared" si="51"/>
        <v>ДЕБИТУМ ИНВЕСТ АДСИЦ</v>
      </c>
      <c r="B894" s="623" t="str">
        <f t="shared" si="52"/>
        <v>201089616</v>
      </c>
      <c r="C894" s="627">
        <f t="shared" si="53"/>
        <v>45747</v>
      </c>
      <c r="D894" s="623" t="s">
        <v>630</v>
      </c>
      <c r="E894" s="623">
        <v>15</v>
      </c>
      <c r="F894" s="623" t="s">
        <v>629</v>
      </c>
      <c r="G894" s="623"/>
      <c r="H894" s="623">
        <f>'Справка 6'!R26</f>
        <v>0</v>
      </c>
    </row>
    <row r="895" spans="1:8">
      <c r="A895" s="623" t="str">
        <f t="shared" si="51"/>
        <v>ДЕБИТУМ ИНВЕСТ АДСИЦ</v>
      </c>
      <c r="B895" s="623" t="str">
        <f t="shared" si="52"/>
        <v>201089616</v>
      </c>
      <c r="C895" s="627">
        <f t="shared" si="53"/>
        <v>45747</v>
      </c>
      <c r="D895" s="623" t="s">
        <v>631</v>
      </c>
      <c r="E895" s="623">
        <v>15</v>
      </c>
      <c r="F895" s="623" t="s">
        <v>614</v>
      </c>
      <c r="G895" s="623"/>
      <c r="H895" s="623">
        <f>'Справка 6'!R27</f>
        <v>0</v>
      </c>
    </row>
    <row r="896" spans="1:8">
      <c r="A896" s="623" t="str">
        <f t="shared" si="51"/>
        <v>ДЕБИТУМ ИНВЕСТ АДСИЦ</v>
      </c>
      <c r="B896" s="623" t="str">
        <f t="shared" si="52"/>
        <v>201089616</v>
      </c>
      <c r="C896" s="627">
        <f t="shared" si="53"/>
        <v>45747</v>
      </c>
      <c r="D896" s="623" t="s">
        <v>632</v>
      </c>
      <c r="E896" s="623">
        <v>15</v>
      </c>
      <c r="F896" s="623" t="s">
        <v>964</v>
      </c>
      <c r="G896" s="623"/>
      <c r="H896" s="623">
        <f>'Справка 6'!R28</f>
        <v>0</v>
      </c>
    </row>
    <row r="897" spans="1:8">
      <c r="A897" s="623" t="str">
        <f t="shared" si="51"/>
        <v>ДЕБИТУМ ИНВЕСТ АДСИЦ</v>
      </c>
      <c r="B897" s="623" t="str">
        <f t="shared" si="52"/>
        <v>201089616</v>
      </c>
      <c r="C897" s="627">
        <f t="shared" si="53"/>
        <v>45747</v>
      </c>
      <c r="D897" s="623" t="s">
        <v>636</v>
      </c>
      <c r="E897" s="623">
        <v>15</v>
      </c>
      <c r="F897" s="623" t="s">
        <v>635</v>
      </c>
      <c r="G897" s="623"/>
      <c r="H897" s="623">
        <f>'Справка 6'!R30</f>
        <v>0</v>
      </c>
    </row>
    <row r="898" spans="1:8">
      <c r="A898" s="623" t="str">
        <f t="shared" si="51"/>
        <v>ДЕБИТУМ ИНВЕСТ АДСИЦ</v>
      </c>
      <c r="B898" s="623" t="str">
        <f t="shared" si="52"/>
        <v>201089616</v>
      </c>
      <c r="C898" s="627">
        <f t="shared" si="53"/>
        <v>45747</v>
      </c>
      <c r="D898" s="623" t="s">
        <v>637</v>
      </c>
      <c r="E898" s="623">
        <v>15</v>
      </c>
      <c r="F898" s="623" t="s">
        <v>127</v>
      </c>
      <c r="G898" s="623"/>
      <c r="H898" s="623">
        <f>'Справка 6'!R31</f>
        <v>0</v>
      </c>
    </row>
    <row r="899" spans="1:8">
      <c r="A899" s="623" t="str">
        <f t="shared" si="51"/>
        <v>ДЕБИТУМ ИНВЕСТ АДСИЦ</v>
      </c>
      <c r="B899" s="623" t="str">
        <f t="shared" si="52"/>
        <v>201089616</v>
      </c>
      <c r="C899" s="627">
        <f t="shared" si="53"/>
        <v>45747</v>
      </c>
      <c r="D899" s="623" t="s">
        <v>638</v>
      </c>
      <c r="E899" s="623">
        <v>15</v>
      </c>
      <c r="F899" s="623" t="s">
        <v>129</v>
      </c>
      <c r="G899" s="623"/>
      <c r="H899" s="623">
        <f>'Справка 6'!R32</f>
        <v>0</v>
      </c>
    </row>
    <row r="900" spans="1:8">
      <c r="A900" s="623" t="str">
        <f t="shared" si="51"/>
        <v>ДЕБИТУМ ИНВЕСТ АДСИЦ</v>
      </c>
      <c r="B900" s="623" t="str">
        <f t="shared" si="52"/>
        <v>201089616</v>
      </c>
      <c r="C900" s="627">
        <f t="shared" si="53"/>
        <v>45747</v>
      </c>
      <c r="D900" s="623" t="s">
        <v>639</v>
      </c>
      <c r="E900" s="623">
        <v>15</v>
      </c>
      <c r="F900" s="623" t="s">
        <v>133</v>
      </c>
      <c r="G900" s="623"/>
      <c r="H900" s="623">
        <f>'Справка 6'!R33</f>
        <v>0</v>
      </c>
    </row>
    <row r="901" spans="1:8">
      <c r="A901" s="623" t="str">
        <f t="shared" si="51"/>
        <v>ДЕБИТУМ ИНВЕСТ АДСИЦ</v>
      </c>
      <c r="B901" s="623" t="str">
        <f t="shared" si="52"/>
        <v>201089616</v>
      </c>
      <c r="C901" s="627">
        <f t="shared" si="53"/>
        <v>45747</v>
      </c>
      <c r="D901" s="623" t="s">
        <v>640</v>
      </c>
      <c r="E901" s="623">
        <v>15</v>
      </c>
      <c r="F901" s="623" t="s">
        <v>135</v>
      </c>
      <c r="G901" s="623"/>
      <c r="H901" s="623">
        <f>'Справка 6'!R34</f>
        <v>0</v>
      </c>
    </row>
    <row r="902" spans="1:8">
      <c r="A902" s="623" t="str">
        <f t="shared" si="51"/>
        <v>ДЕБИТУМ ИНВЕСТ АДСИЦ</v>
      </c>
      <c r="B902" s="623" t="str">
        <f t="shared" si="52"/>
        <v>201089616</v>
      </c>
      <c r="C902" s="627">
        <f t="shared" si="53"/>
        <v>45747</v>
      </c>
      <c r="D902" s="623" t="s">
        <v>642</v>
      </c>
      <c r="E902" s="623">
        <v>15</v>
      </c>
      <c r="F902" s="623" t="s">
        <v>641</v>
      </c>
      <c r="G902" s="623"/>
      <c r="H902" s="623">
        <f>'Справка 6'!R35</f>
        <v>0</v>
      </c>
    </row>
    <row r="903" spans="1:8">
      <c r="A903" s="623" t="str">
        <f t="shared" si="51"/>
        <v>ДЕБИТУМ ИНВЕСТ АДСИЦ</v>
      </c>
      <c r="B903" s="623" t="str">
        <f t="shared" si="52"/>
        <v>201089616</v>
      </c>
      <c r="C903" s="627">
        <f t="shared" si="53"/>
        <v>45747</v>
      </c>
      <c r="D903" s="623" t="s">
        <v>643</v>
      </c>
      <c r="E903" s="623">
        <v>15</v>
      </c>
      <c r="F903" s="623" t="s">
        <v>141</v>
      </c>
      <c r="G903" s="623"/>
      <c r="H903" s="623">
        <f>'Справка 6'!R36</f>
        <v>0</v>
      </c>
    </row>
    <row r="904" spans="1:8">
      <c r="A904" s="623" t="str">
        <f t="shared" si="51"/>
        <v>ДЕБИТУМ ИНВЕСТ АДСИЦ</v>
      </c>
      <c r="B904" s="623" t="str">
        <f t="shared" si="52"/>
        <v>201089616</v>
      </c>
      <c r="C904" s="627">
        <f t="shared" si="53"/>
        <v>45747</v>
      </c>
      <c r="D904" s="623" t="s">
        <v>645</v>
      </c>
      <c r="E904" s="623">
        <v>15</v>
      </c>
      <c r="F904" s="623" t="s">
        <v>644</v>
      </c>
      <c r="G904" s="623"/>
      <c r="H904" s="623">
        <f>'Справка 6'!R37</f>
        <v>0</v>
      </c>
    </row>
    <row r="905" spans="1:8">
      <c r="A905" s="623" t="str">
        <f t="shared" si="51"/>
        <v>ДЕБИТУМ ИНВЕСТ АДСИЦ</v>
      </c>
      <c r="B905" s="623" t="str">
        <f t="shared" si="52"/>
        <v>201089616</v>
      </c>
      <c r="C905" s="627">
        <f t="shared" si="53"/>
        <v>45747</v>
      </c>
      <c r="D905" s="623" t="s">
        <v>647</v>
      </c>
      <c r="E905" s="623">
        <v>15</v>
      </c>
      <c r="F905" s="623" t="s">
        <v>646</v>
      </c>
      <c r="G905" s="623"/>
      <c r="H905" s="623">
        <f>'Справка 6'!R38</f>
        <v>0</v>
      </c>
    </row>
    <row r="906" spans="1:8">
      <c r="A906" s="623" t="str">
        <f t="shared" si="51"/>
        <v>ДЕБИТУМ ИНВЕСТ АДСИЦ</v>
      </c>
      <c r="B906" s="623" t="str">
        <f t="shared" si="52"/>
        <v>201089616</v>
      </c>
      <c r="C906" s="627">
        <f t="shared" si="53"/>
        <v>45747</v>
      </c>
      <c r="D906" s="623" t="s">
        <v>649</v>
      </c>
      <c r="E906" s="623">
        <v>15</v>
      </c>
      <c r="F906" s="623" t="s">
        <v>648</v>
      </c>
      <c r="G906" s="623"/>
      <c r="H906" s="623">
        <f>'Справка 6'!R39</f>
        <v>0</v>
      </c>
    </row>
    <row r="907" spans="1:8">
      <c r="A907" s="623" t="str">
        <f t="shared" si="51"/>
        <v>ДЕБИТУМ ИНВЕСТ АДСИЦ</v>
      </c>
      <c r="B907" s="623" t="str">
        <f t="shared" si="52"/>
        <v>201089616</v>
      </c>
      <c r="C907" s="627">
        <f t="shared" si="53"/>
        <v>45747</v>
      </c>
      <c r="D907" s="623" t="s">
        <v>650</v>
      </c>
      <c r="E907" s="623">
        <v>15</v>
      </c>
      <c r="F907" s="623" t="s">
        <v>614</v>
      </c>
      <c r="G907" s="623"/>
      <c r="H907" s="623">
        <f>'Справка 6'!R40</f>
        <v>0</v>
      </c>
    </row>
    <row r="908" spans="1:8">
      <c r="A908" s="623" t="str">
        <f t="shared" si="51"/>
        <v>ДЕБИТУМ ИНВЕСТ АДСИЦ</v>
      </c>
      <c r="B908" s="623" t="str">
        <f t="shared" si="52"/>
        <v>201089616</v>
      </c>
      <c r="C908" s="627">
        <f t="shared" si="53"/>
        <v>45747</v>
      </c>
      <c r="D908" s="623" t="s">
        <v>652</v>
      </c>
      <c r="E908" s="623">
        <v>15</v>
      </c>
      <c r="F908" s="623" t="s">
        <v>634</v>
      </c>
      <c r="G908" s="623"/>
      <c r="H908" s="623">
        <f>'Справка 6'!R41</f>
        <v>0</v>
      </c>
    </row>
    <row r="909" spans="1:8">
      <c r="A909" s="623" t="str">
        <f t="shared" si="51"/>
        <v>ДЕБИТУМ ИНВЕСТ АДСИЦ</v>
      </c>
      <c r="B909" s="623" t="str">
        <f t="shared" si="52"/>
        <v>201089616</v>
      </c>
      <c r="C909" s="627">
        <f t="shared" si="53"/>
        <v>45747</v>
      </c>
      <c r="D909" s="623" t="s">
        <v>655</v>
      </c>
      <c r="E909" s="623">
        <v>15</v>
      </c>
      <c r="F909" s="623" t="s">
        <v>654</v>
      </c>
      <c r="G909" s="623"/>
      <c r="H909" s="623">
        <f>'Справка 6'!R42</f>
        <v>0</v>
      </c>
    </row>
    <row r="910" spans="1:8">
      <c r="A910" s="623" t="str">
        <f t="shared" si="51"/>
        <v>ДЕБИТУМ ИНВЕСТ АДСИЦ</v>
      </c>
      <c r="B910" s="623" t="str">
        <f t="shared" si="52"/>
        <v>201089616</v>
      </c>
      <c r="C910" s="627">
        <f t="shared" si="53"/>
        <v>45747</v>
      </c>
      <c r="D910" s="623" t="s">
        <v>657</v>
      </c>
      <c r="E910" s="623">
        <v>15</v>
      </c>
      <c r="F910" s="623" t="s">
        <v>656</v>
      </c>
      <c r="G910" s="623"/>
      <c r="H910" s="623">
        <f>'Справка 6'!R43</f>
        <v>0</v>
      </c>
    </row>
    <row r="911" spans="1:8" s="441" customFormat="1">
      <c r="A911" s="624"/>
      <c r="B911" s="624"/>
      <c r="C911" s="625"/>
      <c r="D911" s="624"/>
      <c r="E911" s="624"/>
      <c r="F911" s="626" t="s">
        <v>965</v>
      </c>
      <c r="G911" s="624"/>
      <c r="H911" s="624"/>
    </row>
    <row r="912" spans="1:8">
      <c r="A912" s="623" t="str">
        <f t="shared" ref="A912:A975" si="54">pdeName</f>
        <v>ДЕБИТУМ ИНВЕСТ АДСИЦ</v>
      </c>
      <c r="B912" s="623" t="str">
        <f t="shared" ref="B912:B975" si="55">pdeBulstat</f>
        <v>201089616</v>
      </c>
      <c r="C912" s="627">
        <f t="shared" ref="C912:C975" si="56">endDate</f>
        <v>45747</v>
      </c>
      <c r="D912" s="623" t="s">
        <v>666</v>
      </c>
      <c r="E912" s="623">
        <v>1</v>
      </c>
      <c r="F912" s="623" t="s">
        <v>665</v>
      </c>
      <c r="G912" s="623" t="s">
        <v>966</v>
      </c>
      <c r="H912" s="628">
        <f>'Справка 7'!C11</f>
        <v>0</v>
      </c>
    </row>
    <row r="913" spans="1:8">
      <c r="A913" s="623" t="str">
        <f t="shared" si="54"/>
        <v>ДЕБИТУМ ИНВЕСТ АДСИЦ</v>
      </c>
      <c r="B913" s="623" t="str">
        <f t="shared" si="55"/>
        <v>201089616</v>
      </c>
      <c r="C913" s="627">
        <f t="shared" si="56"/>
        <v>45747</v>
      </c>
      <c r="D913" s="623" t="s">
        <v>669</v>
      </c>
      <c r="E913" s="623">
        <v>1</v>
      </c>
      <c r="F913" s="623" t="s">
        <v>668</v>
      </c>
      <c r="G913" s="623" t="s">
        <v>966</v>
      </c>
      <c r="H913" s="628">
        <f>'Справка 7'!C13</f>
        <v>0</v>
      </c>
    </row>
    <row r="914" spans="1:8">
      <c r="A914" s="623" t="str">
        <f t="shared" si="54"/>
        <v>ДЕБИТУМ ИНВЕСТ АДСИЦ</v>
      </c>
      <c r="B914" s="623" t="str">
        <f t="shared" si="55"/>
        <v>201089616</v>
      </c>
      <c r="C914" s="627">
        <f t="shared" si="56"/>
        <v>45747</v>
      </c>
      <c r="D914" s="623" t="s">
        <v>671</v>
      </c>
      <c r="E914" s="623">
        <v>1</v>
      </c>
      <c r="F914" s="623" t="s">
        <v>670</v>
      </c>
      <c r="G914" s="623" t="s">
        <v>966</v>
      </c>
      <c r="H914" s="628">
        <f>'Справка 7'!C14</f>
        <v>0</v>
      </c>
    </row>
    <row r="915" spans="1:8">
      <c r="A915" s="623" t="str">
        <f t="shared" si="54"/>
        <v>ДЕБИТУМ ИНВЕСТ АДСИЦ</v>
      </c>
      <c r="B915" s="623" t="str">
        <f t="shared" si="55"/>
        <v>201089616</v>
      </c>
      <c r="C915" s="627">
        <f t="shared" si="56"/>
        <v>45747</v>
      </c>
      <c r="D915" s="623" t="s">
        <v>673</v>
      </c>
      <c r="E915" s="623">
        <v>1</v>
      </c>
      <c r="F915" s="623" t="s">
        <v>672</v>
      </c>
      <c r="G915" s="623" t="s">
        <v>966</v>
      </c>
      <c r="H915" s="628">
        <f>'Справка 7'!C15</f>
        <v>0</v>
      </c>
    </row>
    <row r="916" spans="1:8">
      <c r="A916" s="623" t="str">
        <f t="shared" si="54"/>
        <v>ДЕБИТУМ ИНВЕСТ АДСИЦ</v>
      </c>
      <c r="B916" s="623" t="str">
        <f t="shared" si="55"/>
        <v>201089616</v>
      </c>
      <c r="C916" s="627">
        <f t="shared" si="56"/>
        <v>45747</v>
      </c>
      <c r="D916" s="623" t="s">
        <v>675</v>
      </c>
      <c r="E916" s="623">
        <v>1</v>
      </c>
      <c r="F916" s="623" t="s">
        <v>674</v>
      </c>
      <c r="G916" s="623" t="s">
        <v>966</v>
      </c>
      <c r="H916" s="628">
        <f>'Справка 7'!C16</f>
        <v>0</v>
      </c>
    </row>
    <row r="917" spans="1:8">
      <c r="A917" s="623" t="str">
        <f t="shared" si="54"/>
        <v>ДЕБИТУМ ИНВЕСТ АДСИЦ</v>
      </c>
      <c r="B917" s="623" t="str">
        <f t="shared" si="55"/>
        <v>201089616</v>
      </c>
      <c r="C917" s="627">
        <f t="shared" si="56"/>
        <v>45747</v>
      </c>
      <c r="D917" s="623" t="s">
        <v>677</v>
      </c>
      <c r="E917" s="623">
        <v>1</v>
      </c>
      <c r="F917" s="623" t="s">
        <v>676</v>
      </c>
      <c r="G917" s="623" t="s">
        <v>966</v>
      </c>
      <c r="H917" s="628">
        <f>'Справка 7'!C17</f>
        <v>0</v>
      </c>
    </row>
    <row r="918" spans="1:8">
      <c r="A918" s="623" t="str">
        <f t="shared" si="54"/>
        <v>ДЕБИТУМ ИНВЕСТ АДСИЦ</v>
      </c>
      <c r="B918" s="623" t="str">
        <f t="shared" si="55"/>
        <v>201089616</v>
      </c>
      <c r="C918" s="627">
        <f t="shared" si="56"/>
        <v>45747</v>
      </c>
      <c r="D918" s="623" t="s">
        <v>679</v>
      </c>
      <c r="E918" s="623">
        <v>1</v>
      </c>
      <c r="F918" s="623" t="s">
        <v>678</v>
      </c>
      <c r="G918" s="623" t="s">
        <v>966</v>
      </c>
      <c r="H918" s="628">
        <f>'Справка 7'!C18</f>
        <v>0</v>
      </c>
    </row>
    <row r="919" spans="1:8">
      <c r="A919" s="623" t="str">
        <f t="shared" si="54"/>
        <v>ДЕБИТУМ ИНВЕСТ АДСИЦ</v>
      </c>
      <c r="B919" s="623" t="str">
        <f t="shared" si="55"/>
        <v>201089616</v>
      </c>
      <c r="C919" s="627">
        <f t="shared" si="56"/>
        <v>45747</v>
      </c>
      <c r="D919" s="623" t="s">
        <v>681</v>
      </c>
      <c r="E919" s="623">
        <v>1</v>
      </c>
      <c r="F919" s="623" t="s">
        <v>680</v>
      </c>
      <c r="G919" s="623" t="s">
        <v>966</v>
      </c>
      <c r="H919" s="628">
        <f>'Справка 7'!C19</f>
        <v>0</v>
      </c>
    </row>
    <row r="920" spans="1:8">
      <c r="A920" s="623" t="str">
        <f t="shared" si="54"/>
        <v>ДЕБИТУМ ИНВЕСТ АДСИЦ</v>
      </c>
      <c r="B920" s="623" t="str">
        <f t="shared" si="55"/>
        <v>201089616</v>
      </c>
      <c r="C920" s="627">
        <f t="shared" si="56"/>
        <v>45747</v>
      </c>
      <c r="D920" s="623" t="s">
        <v>682</v>
      </c>
      <c r="E920" s="623">
        <v>1</v>
      </c>
      <c r="F920" s="623" t="s">
        <v>674</v>
      </c>
      <c r="G920" s="623" t="s">
        <v>966</v>
      </c>
      <c r="H920" s="628">
        <f>'Справка 7'!C20</f>
        <v>0</v>
      </c>
    </row>
    <row r="921" spans="1:8">
      <c r="A921" s="623" t="str">
        <f t="shared" si="54"/>
        <v>ДЕБИТУМ ИНВЕСТ АДСИЦ</v>
      </c>
      <c r="B921" s="623" t="str">
        <f t="shared" si="55"/>
        <v>201089616</v>
      </c>
      <c r="C921" s="627">
        <f t="shared" si="56"/>
        <v>45747</v>
      </c>
      <c r="D921" s="623" t="s">
        <v>684</v>
      </c>
      <c r="E921" s="623">
        <v>1</v>
      </c>
      <c r="F921" s="623" t="s">
        <v>667</v>
      </c>
      <c r="G921" s="623" t="s">
        <v>966</v>
      </c>
      <c r="H921" s="628">
        <f>'Справка 7'!C21</f>
        <v>0</v>
      </c>
    </row>
    <row r="922" spans="1:8">
      <c r="A922" s="623" t="str">
        <f t="shared" si="54"/>
        <v>ДЕБИТУМ ИНВЕСТ АДСИЦ</v>
      </c>
      <c r="B922" s="623" t="str">
        <f t="shared" si="55"/>
        <v>201089616</v>
      </c>
      <c r="C922" s="627">
        <f t="shared" si="56"/>
        <v>45747</v>
      </c>
      <c r="D922" s="623" t="s">
        <v>687</v>
      </c>
      <c r="E922" s="623">
        <v>1</v>
      </c>
      <c r="F922" s="623" t="s">
        <v>967</v>
      </c>
      <c r="G922" s="623" t="s">
        <v>966</v>
      </c>
      <c r="H922" s="628">
        <f>'Справка 7'!C23</f>
        <v>0</v>
      </c>
    </row>
    <row r="923" spans="1:8">
      <c r="A923" s="623" t="str">
        <f t="shared" si="54"/>
        <v>ДЕБИТУМ ИНВЕСТ АДСИЦ</v>
      </c>
      <c r="B923" s="623" t="str">
        <f t="shared" si="55"/>
        <v>201089616</v>
      </c>
      <c r="C923" s="627">
        <f t="shared" si="56"/>
        <v>45747</v>
      </c>
      <c r="D923" s="623" t="s">
        <v>690</v>
      </c>
      <c r="E923" s="623">
        <v>1</v>
      </c>
      <c r="F923" s="623" t="s">
        <v>689</v>
      </c>
      <c r="G923" s="623" t="s">
        <v>966</v>
      </c>
      <c r="H923" s="628">
        <f>'Справка 7'!C26</f>
        <v>0</v>
      </c>
    </row>
    <row r="924" spans="1:8">
      <c r="A924" s="623" t="str">
        <f t="shared" si="54"/>
        <v>ДЕБИТУМ ИНВЕСТ АДСИЦ</v>
      </c>
      <c r="B924" s="623" t="str">
        <f t="shared" si="55"/>
        <v>201089616</v>
      </c>
      <c r="C924" s="627">
        <f t="shared" si="56"/>
        <v>45747</v>
      </c>
      <c r="D924" s="623" t="s">
        <v>692</v>
      </c>
      <c r="E924" s="623">
        <v>1</v>
      </c>
      <c r="F924" s="623" t="s">
        <v>691</v>
      </c>
      <c r="G924" s="623" t="s">
        <v>966</v>
      </c>
      <c r="H924" s="628">
        <f>'Справка 7'!C27</f>
        <v>0</v>
      </c>
    </row>
    <row r="925" spans="1:8">
      <c r="A925" s="623" t="str">
        <f t="shared" si="54"/>
        <v>ДЕБИТУМ ИНВЕСТ АДСИЦ</v>
      </c>
      <c r="B925" s="623" t="str">
        <f t="shared" si="55"/>
        <v>201089616</v>
      </c>
      <c r="C925" s="627">
        <f t="shared" si="56"/>
        <v>45747</v>
      </c>
      <c r="D925" s="623" t="s">
        <v>694</v>
      </c>
      <c r="E925" s="623">
        <v>1</v>
      </c>
      <c r="F925" s="623" t="s">
        <v>693</v>
      </c>
      <c r="G925" s="623" t="s">
        <v>966</v>
      </c>
      <c r="H925" s="628">
        <f>'Справка 7'!C28</f>
        <v>0</v>
      </c>
    </row>
    <row r="926" spans="1:8">
      <c r="A926" s="623" t="str">
        <f t="shared" si="54"/>
        <v>ДЕБИТУМ ИНВЕСТ АДСИЦ</v>
      </c>
      <c r="B926" s="623" t="str">
        <f t="shared" si="55"/>
        <v>201089616</v>
      </c>
      <c r="C926" s="627">
        <f t="shared" si="56"/>
        <v>45747</v>
      </c>
      <c r="D926" s="623" t="s">
        <v>696</v>
      </c>
      <c r="E926" s="623">
        <v>1</v>
      </c>
      <c r="F926" s="623" t="s">
        <v>695</v>
      </c>
      <c r="G926" s="623" t="s">
        <v>966</v>
      </c>
      <c r="H926" s="628">
        <f>'Справка 7'!C29</f>
        <v>0</v>
      </c>
    </row>
    <row r="927" spans="1:8">
      <c r="A927" s="623" t="str">
        <f t="shared" si="54"/>
        <v>ДЕБИТУМ ИНВЕСТ АДСИЦ</v>
      </c>
      <c r="B927" s="623" t="str">
        <f t="shared" si="55"/>
        <v>201089616</v>
      </c>
      <c r="C927" s="627">
        <f t="shared" si="56"/>
        <v>45747</v>
      </c>
      <c r="D927" s="623" t="s">
        <v>698</v>
      </c>
      <c r="E927" s="623">
        <v>1</v>
      </c>
      <c r="F927" s="623" t="s">
        <v>697</v>
      </c>
      <c r="G927" s="623" t="s">
        <v>966</v>
      </c>
      <c r="H927" s="628">
        <f>'Справка 7'!C30</f>
        <v>0</v>
      </c>
    </row>
    <row r="928" spans="1:8">
      <c r="A928" s="623" t="str">
        <f t="shared" si="54"/>
        <v>ДЕБИТУМ ИНВЕСТ АДСИЦ</v>
      </c>
      <c r="B928" s="623" t="str">
        <f t="shared" si="55"/>
        <v>201089616</v>
      </c>
      <c r="C928" s="627">
        <f t="shared" si="56"/>
        <v>45747</v>
      </c>
      <c r="D928" s="623" t="s">
        <v>700</v>
      </c>
      <c r="E928" s="623">
        <v>1</v>
      </c>
      <c r="F928" s="623" t="s">
        <v>699</v>
      </c>
      <c r="G928" s="623" t="s">
        <v>966</v>
      </c>
      <c r="H928" s="628">
        <f>'Справка 7'!C31</f>
        <v>0</v>
      </c>
    </row>
    <row r="929" spans="1:8">
      <c r="A929" s="623" t="str">
        <f t="shared" si="54"/>
        <v>ДЕБИТУМ ИНВЕСТ АДСИЦ</v>
      </c>
      <c r="B929" s="623" t="str">
        <f t="shared" si="55"/>
        <v>201089616</v>
      </c>
      <c r="C929" s="627">
        <f t="shared" si="56"/>
        <v>45747</v>
      </c>
      <c r="D929" s="623" t="s">
        <v>702</v>
      </c>
      <c r="E929" s="623">
        <v>1</v>
      </c>
      <c r="F929" s="623" t="s">
        <v>701</v>
      </c>
      <c r="G929" s="623" t="s">
        <v>966</v>
      </c>
      <c r="H929" s="628">
        <f>'Справка 7'!C32</f>
        <v>11589</v>
      </c>
    </row>
    <row r="930" spans="1:8">
      <c r="A930" s="623" t="str">
        <f t="shared" si="54"/>
        <v>ДЕБИТУМ ИНВЕСТ АДСИЦ</v>
      </c>
      <c r="B930" s="623" t="str">
        <f t="shared" si="55"/>
        <v>201089616</v>
      </c>
      <c r="C930" s="627">
        <f t="shared" si="56"/>
        <v>45747</v>
      </c>
      <c r="D930" s="623" t="s">
        <v>704</v>
      </c>
      <c r="E930" s="623">
        <v>1</v>
      </c>
      <c r="F930" s="623" t="s">
        <v>703</v>
      </c>
      <c r="G930" s="623" t="s">
        <v>966</v>
      </c>
      <c r="H930" s="628">
        <f>'Справка 7'!C33</f>
        <v>0</v>
      </c>
    </row>
    <row r="931" spans="1:8">
      <c r="A931" s="623" t="str">
        <f t="shared" si="54"/>
        <v>ДЕБИТУМ ИНВЕСТ АДСИЦ</v>
      </c>
      <c r="B931" s="623" t="str">
        <f t="shared" si="55"/>
        <v>201089616</v>
      </c>
      <c r="C931" s="627">
        <f t="shared" si="56"/>
        <v>45747</v>
      </c>
      <c r="D931" s="623" t="s">
        <v>706</v>
      </c>
      <c r="E931" s="623">
        <v>1</v>
      </c>
      <c r="F931" s="623" t="s">
        <v>705</v>
      </c>
      <c r="G931" s="623" t="s">
        <v>966</v>
      </c>
      <c r="H931" s="628">
        <f>'Справка 7'!C34</f>
        <v>0</v>
      </c>
    </row>
    <row r="932" spans="1:8">
      <c r="A932" s="623" t="str">
        <f t="shared" si="54"/>
        <v>ДЕБИТУМ ИНВЕСТ АДСИЦ</v>
      </c>
      <c r="B932" s="623" t="str">
        <f t="shared" si="55"/>
        <v>201089616</v>
      </c>
      <c r="C932" s="627">
        <f t="shared" si="56"/>
        <v>45747</v>
      </c>
      <c r="D932" s="623" t="s">
        <v>708</v>
      </c>
      <c r="E932" s="623">
        <v>1</v>
      </c>
      <c r="F932" s="623" t="s">
        <v>707</v>
      </c>
      <c r="G932" s="623" t="s">
        <v>966</v>
      </c>
      <c r="H932" s="628">
        <f>'Справка 7'!C35</f>
        <v>0</v>
      </c>
    </row>
    <row r="933" spans="1:8">
      <c r="A933" s="623" t="str">
        <f t="shared" si="54"/>
        <v>ДЕБИТУМ ИНВЕСТ АДСИЦ</v>
      </c>
      <c r="B933" s="623" t="str">
        <f t="shared" si="55"/>
        <v>201089616</v>
      </c>
      <c r="C933" s="627">
        <f t="shared" si="56"/>
        <v>45747</v>
      </c>
      <c r="D933" s="623" t="s">
        <v>710</v>
      </c>
      <c r="E933" s="623">
        <v>1</v>
      </c>
      <c r="F933" s="623" t="s">
        <v>968</v>
      </c>
      <c r="G933" s="623" t="s">
        <v>966</v>
      </c>
      <c r="H933" s="628">
        <f>'Справка 7'!C36</f>
        <v>0</v>
      </c>
    </row>
    <row r="934" spans="1:8">
      <c r="A934" s="623" t="str">
        <f t="shared" si="54"/>
        <v>ДЕБИТУМ ИНВЕСТ АДСИЦ</v>
      </c>
      <c r="B934" s="623" t="str">
        <f t="shared" si="55"/>
        <v>201089616</v>
      </c>
      <c r="C934" s="627">
        <f t="shared" si="56"/>
        <v>45747</v>
      </c>
      <c r="D934" s="623" t="s">
        <v>712</v>
      </c>
      <c r="E934" s="623">
        <v>1</v>
      </c>
      <c r="F934" s="623" t="s">
        <v>969</v>
      </c>
      <c r="G934" s="623" t="s">
        <v>966</v>
      </c>
      <c r="H934" s="628">
        <f>'Справка 7'!C37</f>
        <v>0</v>
      </c>
    </row>
    <row r="935" spans="1:8">
      <c r="A935" s="623" t="str">
        <f t="shared" si="54"/>
        <v>ДЕБИТУМ ИНВЕСТ АДСИЦ</v>
      </c>
      <c r="B935" s="623" t="str">
        <f t="shared" si="55"/>
        <v>201089616</v>
      </c>
      <c r="C935" s="627">
        <f t="shared" si="56"/>
        <v>45747</v>
      </c>
      <c r="D935" s="623" t="s">
        <v>714</v>
      </c>
      <c r="E935" s="623">
        <v>1</v>
      </c>
      <c r="F935" s="623" t="s">
        <v>970</v>
      </c>
      <c r="G935" s="623" t="s">
        <v>966</v>
      </c>
      <c r="H935" s="628">
        <f>'Справка 7'!C38</f>
        <v>0</v>
      </c>
    </row>
    <row r="936" spans="1:8">
      <c r="A936" s="623" t="str">
        <f t="shared" si="54"/>
        <v>ДЕБИТУМ ИНВЕСТ АДСИЦ</v>
      </c>
      <c r="B936" s="623" t="str">
        <f t="shared" si="55"/>
        <v>201089616</v>
      </c>
      <c r="C936" s="627">
        <f t="shared" si="56"/>
        <v>45747</v>
      </c>
      <c r="D936" s="623" t="s">
        <v>716</v>
      </c>
      <c r="E936" s="623">
        <v>1</v>
      </c>
      <c r="F936" s="623" t="s">
        <v>971</v>
      </c>
      <c r="G936" s="623" t="s">
        <v>966</v>
      </c>
      <c r="H936" s="628">
        <f>'Справка 7'!C39</f>
        <v>0</v>
      </c>
    </row>
    <row r="937" spans="1:8">
      <c r="A937" s="623" t="str">
        <f t="shared" si="54"/>
        <v>ДЕБИТУМ ИНВЕСТ АДСИЦ</v>
      </c>
      <c r="B937" s="623" t="str">
        <f t="shared" si="55"/>
        <v>201089616</v>
      </c>
      <c r="C937" s="627">
        <f t="shared" si="56"/>
        <v>45747</v>
      </c>
      <c r="D937" s="623" t="s">
        <v>718</v>
      </c>
      <c r="E937" s="623">
        <v>1</v>
      </c>
      <c r="F937" s="623" t="s">
        <v>717</v>
      </c>
      <c r="G937" s="623" t="s">
        <v>966</v>
      </c>
      <c r="H937" s="628">
        <f>'Справка 7'!C40</f>
        <v>0</v>
      </c>
    </row>
    <row r="938" spans="1:8">
      <c r="A938" s="623" t="str">
        <f t="shared" si="54"/>
        <v>ДЕБИТУМ ИНВЕСТ АДСИЦ</v>
      </c>
      <c r="B938" s="623" t="str">
        <f t="shared" si="55"/>
        <v>201089616</v>
      </c>
      <c r="C938" s="627">
        <f t="shared" si="56"/>
        <v>45747</v>
      </c>
      <c r="D938" s="623" t="s">
        <v>720</v>
      </c>
      <c r="E938" s="623">
        <v>1</v>
      </c>
      <c r="F938" s="623" t="s">
        <v>972</v>
      </c>
      <c r="G938" s="623" t="s">
        <v>966</v>
      </c>
      <c r="H938" s="628">
        <f>'Справка 7'!C41</f>
        <v>0</v>
      </c>
    </row>
    <row r="939" spans="1:8">
      <c r="A939" s="623" t="str">
        <f t="shared" si="54"/>
        <v>ДЕБИТУМ ИНВЕСТ АДСИЦ</v>
      </c>
      <c r="B939" s="623" t="str">
        <f t="shared" si="55"/>
        <v>201089616</v>
      </c>
      <c r="C939" s="627">
        <f t="shared" si="56"/>
        <v>45747</v>
      </c>
      <c r="D939" s="623" t="s">
        <v>722</v>
      </c>
      <c r="E939" s="623">
        <v>1</v>
      </c>
      <c r="F939" s="623" t="s">
        <v>973</v>
      </c>
      <c r="G939" s="623" t="s">
        <v>966</v>
      </c>
      <c r="H939" s="628">
        <f>'Справка 7'!C42</f>
        <v>0</v>
      </c>
    </row>
    <row r="940" spans="1:8">
      <c r="A940" s="623" t="str">
        <f t="shared" si="54"/>
        <v>ДЕБИТУМ ИНВЕСТ АДСИЦ</v>
      </c>
      <c r="B940" s="623" t="str">
        <f t="shared" si="55"/>
        <v>201089616</v>
      </c>
      <c r="C940" s="627">
        <f t="shared" si="56"/>
        <v>45747</v>
      </c>
      <c r="D940" s="623" t="s">
        <v>724</v>
      </c>
      <c r="E940" s="623">
        <v>1</v>
      </c>
      <c r="F940" s="623" t="s">
        <v>974</v>
      </c>
      <c r="G940" s="623" t="s">
        <v>966</v>
      </c>
      <c r="H940" s="628">
        <f>'Справка 7'!C43</f>
        <v>0</v>
      </c>
    </row>
    <row r="941" spans="1:8">
      <c r="A941" s="623" t="str">
        <f t="shared" si="54"/>
        <v>ДЕБИТУМ ИНВЕСТ АДСИЦ</v>
      </c>
      <c r="B941" s="623" t="str">
        <f t="shared" si="55"/>
        <v>201089616</v>
      </c>
      <c r="C941" s="627">
        <f t="shared" si="56"/>
        <v>45747</v>
      </c>
      <c r="D941" s="623" t="s">
        <v>726</v>
      </c>
      <c r="E941" s="623">
        <v>1</v>
      </c>
      <c r="F941" s="623" t="s">
        <v>695</v>
      </c>
      <c r="G941" s="623" t="s">
        <v>966</v>
      </c>
      <c r="H941" s="628">
        <f>'Справка 7'!C44</f>
        <v>0</v>
      </c>
    </row>
    <row r="942" spans="1:8">
      <c r="A942" s="623" t="str">
        <f t="shared" si="54"/>
        <v>ДЕБИТУМ ИНВЕСТ АДСИЦ</v>
      </c>
      <c r="B942" s="623" t="str">
        <f t="shared" si="55"/>
        <v>201089616</v>
      </c>
      <c r="C942" s="627">
        <f t="shared" si="56"/>
        <v>45747</v>
      </c>
      <c r="D942" s="623" t="s">
        <v>728</v>
      </c>
      <c r="E942" s="623">
        <v>1</v>
      </c>
      <c r="F942" s="623" t="s">
        <v>688</v>
      </c>
      <c r="G942" s="623" t="s">
        <v>966</v>
      </c>
      <c r="H942" s="628">
        <f>'Справка 7'!C45</f>
        <v>11589</v>
      </c>
    </row>
    <row r="943" spans="1:8">
      <c r="A943" s="623" t="str">
        <f t="shared" si="54"/>
        <v>ДЕБИТУМ ИНВЕСТ АДСИЦ</v>
      </c>
      <c r="B943" s="623" t="str">
        <f t="shared" si="55"/>
        <v>201089616</v>
      </c>
      <c r="C943" s="627">
        <f t="shared" si="56"/>
        <v>45747</v>
      </c>
      <c r="D943" s="623" t="s">
        <v>730</v>
      </c>
      <c r="E943" s="623">
        <v>1</v>
      </c>
      <c r="F943" s="623" t="s">
        <v>729</v>
      </c>
      <c r="G943" s="623" t="s">
        <v>966</v>
      </c>
      <c r="H943" s="628">
        <f>'Справка 7'!C46</f>
        <v>11589</v>
      </c>
    </row>
    <row r="944" spans="1:8">
      <c r="A944" s="623" t="str">
        <f t="shared" si="54"/>
        <v>ДЕБИТУМ ИНВЕСТ АДСИЦ</v>
      </c>
      <c r="B944" s="623" t="str">
        <f t="shared" si="55"/>
        <v>201089616</v>
      </c>
      <c r="C944" s="627">
        <f t="shared" si="56"/>
        <v>45747</v>
      </c>
      <c r="D944" s="623" t="s">
        <v>666</v>
      </c>
      <c r="E944" s="623">
        <v>2</v>
      </c>
      <c r="F944" s="623" t="s">
        <v>665</v>
      </c>
      <c r="G944" s="623" t="s">
        <v>966</v>
      </c>
      <c r="H944" s="628">
        <f>'Справка 7'!D11</f>
        <v>0</v>
      </c>
    </row>
    <row r="945" spans="1:8">
      <c r="A945" s="623" t="str">
        <f t="shared" si="54"/>
        <v>ДЕБИТУМ ИНВЕСТ АДСИЦ</v>
      </c>
      <c r="B945" s="623" t="str">
        <f t="shared" si="55"/>
        <v>201089616</v>
      </c>
      <c r="C945" s="627">
        <f t="shared" si="56"/>
        <v>45747</v>
      </c>
      <c r="D945" s="623" t="s">
        <v>669</v>
      </c>
      <c r="E945" s="623">
        <v>2</v>
      </c>
      <c r="F945" s="623" t="s">
        <v>668</v>
      </c>
      <c r="G945" s="623" t="s">
        <v>966</v>
      </c>
      <c r="H945" s="628">
        <f>'Справка 7'!D13</f>
        <v>0</v>
      </c>
    </row>
    <row r="946" spans="1:8">
      <c r="A946" s="623" t="str">
        <f t="shared" si="54"/>
        <v>ДЕБИТУМ ИНВЕСТ АДСИЦ</v>
      </c>
      <c r="B946" s="623" t="str">
        <f t="shared" si="55"/>
        <v>201089616</v>
      </c>
      <c r="C946" s="627">
        <f t="shared" si="56"/>
        <v>45747</v>
      </c>
      <c r="D946" s="623" t="s">
        <v>671</v>
      </c>
      <c r="E946" s="623">
        <v>2</v>
      </c>
      <c r="F946" s="623" t="s">
        <v>670</v>
      </c>
      <c r="G946" s="623" t="s">
        <v>966</v>
      </c>
      <c r="H946" s="628">
        <f>'Справка 7'!D14</f>
        <v>0</v>
      </c>
    </row>
    <row r="947" spans="1:8">
      <c r="A947" s="623" t="str">
        <f t="shared" si="54"/>
        <v>ДЕБИТУМ ИНВЕСТ АДСИЦ</v>
      </c>
      <c r="B947" s="623" t="str">
        <f t="shared" si="55"/>
        <v>201089616</v>
      </c>
      <c r="C947" s="627">
        <f t="shared" si="56"/>
        <v>45747</v>
      </c>
      <c r="D947" s="623" t="s">
        <v>673</v>
      </c>
      <c r="E947" s="623">
        <v>2</v>
      </c>
      <c r="F947" s="623" t="s">
        <v>672</v>
      </c>
      <c r="G947" s="623" t="s">
        <v>966</v>
      </c>
      <c r="H947" s="628">
        <f>'Справка 7'!D15</f>
        <v>0</v>
      </c>
    </row>
    <row r="948" spans="1:8">
      <c r="A948" s="623" t="str">
        <f t="shared" si="54"/>
        <v>ДЕБИТУМ ИНВЕСТ АДСИЦ</v>
      </c>
      <c r="B948" s="623" t="str">
        <f t="shared" si="55"/>
        <v>201089616</v>
      </c>
      <c r="C948" s="627">
        <f t="shared" si="56"/>
        <v>45747</v>
      </c>
      <c r="D948" s="623" t="s">
        <v>675</v>
      </c>
      <c r="E948" s="623">
        <v>2</v>
      </c>
      <c r="F948" s="623" t="s">
        <v>674</v>
      </c>
      <c r="G948" s="623" t="s">
        <v>966</v>
      </c>
      <c r="H948" s="628">
        <f>'Справка 7'!D16</f>
        <v>0</v>
      </c>
    </row>
    <row r="949" spans="1:8">
      <c r="A949" s="623" t="str">
        <f t="shared" si="54"/>
        <v>ДЕБИТУМ ИНВЕСТ АДСИЦ</v>
      </c>
      <c r="B949" s="623" t="str">
        <f t="shared" si="55"/>
        <v>201089616</v>
      </c>
      <c r="C949" s="627">
        <f t="shared" si="56"/>
        <v>45747</v>
      </c>
      <c r="D949" s="623" t="s">
        <v>677</v>
      </c>
      <c r="E949" s="623">
        <v>2</v>
      </c>
      <c r="F949" s="623" t="s">
        <v>676</v>
      </c>
      <c r="G949" s="623" t="s">
        <v>966</v>
      </c>
      <c r="H949" s="628">
        <f>'Справка 7'!D17</f>
        <v>0</v>
      </c>
    </row>
    <row r="950" spans="1:8">
      <c r="A950" s="623" t="str">
        <f t="shared" si="54"/>
        <v>ДЕБИТУМ ИНВЕСТ АДСИЦ</v>
      </c>
      <c r="B950" s="623" t="str">
        <f t="shared" si="55"/>
        <v>201089616</v>
      </c>
      <c r="C950" s="627">
        <f t="shared" si="56"/>
        <v>45747</v>
      </c>
      <c r="D950" s="623" t="s">
        <v>679</v>
      </c>
      <c r="E950" s="623">
        <v>2</v>
      </c>
      <c r="F950" s="623" t="s">
        <v>678</v>
      </c>
      <c r="G950" s="623" t="s">
        <v>966</v>
      </c>
      <c r="H950" s="628">
        <f>'Справка 7'!D18</f>
        <v>0</v>
      </c>
    </row>
    <row r="951" spans="1:8">
      <c r="A951" s="623" t="str">
        <f t="shared" si="54"/>
        <v>ДЕБИТУМ ИНВЕСТ АДСИЦ</v>
      </c>
      <c r="B951" s="623" t="str">
        <f t="shared" si="55"/>
        <v>201089616</v>
      </c>
      <c r="C951" s="627">
        <f t="shared" si="56"/>
        <v>45747</v>
      </c>
      <c r="D951" s="623" t="s">
        <v>681</v>
      </c>
      <c r="E951" s="623">
        <v>2</v>
      </c>
      <c r="F951" s="623" t="s">
        <v>680</v>
      </c>
      <c r="G951" s="623" t="s">
        <v>966</v>
      </c>
      <c r="H951" s="628">
        <f>'Справка 7'!D19</f>
        <v>0</v>
      </c>
    </row>
    <row r="952" spans="1:8">
      <c r="A952" s="623" t="str">
        <f t="shared" si="54"/>
        <v>ДЕБИТУМ ИНВЕСТ АДСИЦ</v>
      </c>
      <c r="B952" s="623" t="str">
        <f t="shared" si="55"/>
        <v>201089616</v>
      </c>
      <c r="C952" s="627">
        <f t="shared" si="56"/>
        <v>45747</v>
      </c>
      <c r="D952" s="623" t="s">
        <v>682</v>
      </c>
      <c r="E952" s="623">
        <v>2</v>
      </c>
      <c r="F952" s="623" t="s">
        <v>674</v>
      </c>
      <c r="G952" s="623" t="s">
        <v>966</v>
      </c>
      <c r="H952" s="628">
        <f>'Справка 7'!D20</f>
        <v>0</v>
      </c>
    </row>
    <row r="953" spans="1:8">
      <c r="A953" s="623" t="str">
        <f t="shared" si="54"/>
        <v>ДЕБИТУМ ИНВЕСТ АДСИЦ</v>
      </c>
      <c r="B953" s="623" t="str">
        <f t="shared" si="55"/>
        <v>201089616</v>
      </c>
      <c r="C953" s="627">
        <f t="shared" si="56"/>
        <v>45747</v>
      </c>
      <c r="D953" s="623" t="s">
        <v>684</v>
      </c>
      <c r="E953" s="623">
        <v>2</v>
      </c>
      <c r="F953" s="623" t="s">
        <v>667</v>
      </c>
      <c r="G953" s="623" t="s">
        <v>966</v>
      </c>
      <c r="H953" s="628">
        <f>'Справка 7'!D21</f>
        <v>0</v>
      </c>
    </row>
    <row r="954" spans="1:8">
      <c r="A954" s="623" t="str">
        <f t="shared" si="54"/>
        <v>ДЕБИТУМ ИНВЕСТ АДСИЦ</v>
      </c>
      <c r="B954" s="623" t="str">
        <f t="shared" si="55"/>
        <v>201089616</v>
      </c>
      <c r="C954" s="627">
        <f t="shared" si="56"/>
        <v>45747</v>
      </c>
      <c r="D954" s="623" t="s">
        <v>687</v>
      </c>
      <c r="E954" s="623">
        <v>2</v>
      </c>
      <c r="F954" s="623" t="s">
        <v>967</v>
      </c>
      <c r="G954" s="623" t="s">
        <v>966</v>
      </c>
      <c r="H954" s="628">
        <f>'Справка 7'!D23</f>
        <v>0</v>
      </c>
    </row>
    <row r="955" spans="1:8">
      <c r="A955" s="623" t="str">
        <f t="shared" si="54"/>
        <v>ДЕБИТУМ ИНВЕСТ АДСИЦ</v>
      </c>
      <c r="B955" s="623" t="str">
        <f t="shared" si="55"/>
        <v>201089616</v>
      </c>
      <c r="C955" s="627">
        <f t="shared" si="56"/>
        <v>45747</v>
      </c>
      <c r="D955" s="623" t="s">
        <v>690</v>
      </c>
      <c r="E955" s="623">
        <v>2</v>
      </c>
      <c r="F955" s="623" t="s">
        <v>689</v>
      </c>
      <c r="G955" s="623" t="s">
        <v>966</v>
      </c>
      <c r="H955" s="628">
        <f>'Справка 7'!D26</f>
        <v>0</v>
      </c>
    </row>
    <row r="956" spans="1:8">
      <c r="A956" s="623" t="str">
        <f t="shared" si="54"/>
        <v>ДЕБИТУМ ИНВЕСТ АДСИЦ</v>
      </c>
      <c r="B956" s="623" t="str">
        <f t="shared" si="55"/>
        <v>201089616</v>
      </c>
      <c r="C956" s="627">
        <f t="shared" si="56"/>
        <v>45747</v>
      </c>
      <c r="D956" s="623" t="s">
        <v>692</v>
      </c>
      <c r="E956" s="623">
        <v>2</v>
      </c>
      <c r="F956" s="623" t="s">
        <v>691</v>
      </c>
      <c r="G956" s="623" t="s">
        <v>966</v>
      </c>
      <c r="H956" s="628">
        <f>'Справка 7'!D27</f>
        <v>0</v>
      </c>
    </row>
    <row r="957" spans="1:8">
      <c r="A957" s="623" t="str">
        <f t="shared" si="54"/>
        <v>ДЕБИТУМ ИНВЕСТ АДСИЦ</v>
      </c>
      <c r="B957" s="623" t="str">
        <f t="shared" si="55"/>
        <v>201089616</v>
      </c>
      <c r="C957" s="627">
        <f t="shared" si="56"/>
        <v>45747</v>
      </c>
      <c r="D957" s="623" t="s">
        <v>694</v>
      </c>
      <c r="E957" s="623">
        <v>2</v>
      </c>
      <c r="F957" s="623" t="s">
        <v>693</v>
      </c>
      <c r="G957" s="623" t="s">
        <v>966</v>
      </c>
      <c r="H957" s="628">
        <f>'Справка 7'!D28</f>
        <v>0</v>
      </c>
    </row>
    <row r="958" spans="1:8">
      <c r="A958" s="623" t="str">
        <f t="shared" si="54"/>
        <v>ДЕБИТУМ ИНВЕСТ АДСИЦ</v>
      </c>
      <c r="B958" s="623" t="str">
        <f t="shared" si="55"/>
        <v>201089616</v>
      </c>
      <c r="C958" s="627">
        <f t="shared" si="56"/>
        <v>45747</v>
      </c>
      <c r="D958" s="623" t="s">
        <v>696</v>
      </c>
      <c r="E958" s="623">
        <v>2</v>
      </c>
      <c r="F958" s="623" t="s">
        <v>695</v>
      </c>
      <c r="G958" s="623" t="s">
        <v>966</v>
      </c>
      <c r="H958" s="628">
        <f>'Справка 7'!D29</f>
        <v>0</v>
      </c>
    </row>
    <row r="959" spans="1:8">
      <c r="A959" s="623" t="str">
        <f t="shared" si="54"/>
        <v>ДЕБИТУМ ИНВЕСТ АДСИЦ</v>
      </c>
      <c r="B959" s="623" t="str">
        <f t="shared" si="55"/>
        <v>201089616</v>
      </c>
      <c r="C959" s="627">
        <f t="shared" si="56"/>
        <v>45747</v>
      </c>
      <c r="D959" s="623" t="s">
        <v>698</v>
      </c>
      <c r="E959" s="623">
        <v>2</v>
      </c>
      <c r="F959" s="623" t="s">
        <v>697</v>
      </c>
      <c r="G959" s="623" t="s">
        <v>966</v>
      </c>
      <c r="H959" s="628">
        <f>'Справка 7'!D30</f>
        <v>0</v>
      </c>
    </row>
    <row r="960" spans="1:8">
      <c r="A960" s="623" t="str">
        <f t="shared" si="54"/>
        <v>ДЕБИТУМ ИНВЕСТ АДСИЦ</v>
      </c>
      <c r="B960" s="623" t="str">
        <f t="shared" si="55"/>
        <v>201089616</v>
      </c>
      <c r="C960" s="627">
        <f t="shared" si="56"/>
        <v>45747</v>
      </c>
      <c r="D960" s="623" t="s">
        <v>700</v>
      </c>
      <c r="E960" s="623">
        <v>2</v>
      </c>
      <c r="F960" s="623" t="s">
        <v>699</v>
      </c>
      <c r="G960" s="623" t="s">
        <v>966</v>
      </c>
      <c r="H960" s="628">
        <f>'Справка 7'!D31</f>
        <v>0</v>
      </c>
    </row>
    <row r="961" spans="1:8">
      <c r="A961" s="623" t="str">
        <f t="shared" si="54"/>
        <v>ДЕБИТУМ ИНВЕСТ АДСИЦ</v>
      </c>
      <c r="B961" s="623" t="str">
        <f t="shared" si="55"/>
        <v>201089616</v>
      </c>
      <c r="C961" s="627">
        <f t="shared" si="56"/>
        <v>45747</v>
      </c>
      <c r="D961" s="623" t="s">
        <v>702</v>
      </c>
      <c r="E961" s="623">
        <v>2</v>
      </c>
      <c r="F961" s="623" t="s">
        <v>701</v>
      </c>
      <c r="G961" s="623" t="s">
        <v>966</v>
      </c>
      <c r="H961" s="628">
        <f>'Справка 7'!D32</f>
        <v>11589</v>
      </c>
    </row>
    <row r="962" spans="1:8">
      <c r="A962" s="623" t="str">
        <f t="shared" si="54"/>
        <v>ДЕБИТУМ ИНВЕСТ АДСИЦ</v>
      </c>
      <c r="B962" s="623" t="str">
        <f t="shared" si="55"/>
        <v>201089616</v>
      </c>
      <c r="C962" s="627">
        <f t="shared" si="56"/>
        <v>45747</v>
      </c>
      <c r="D962" s="623" t="s">
        <v>704</v>
      </c>
      <c r="E962" s="623">
        <v>2</v>
      </c>
      <c r="F962" s="623" t="s">
        <v>703</v>
      </c>
      <c r="G962" s="623" t="s">
        <v>966</v>
      </c>
      <c r="H962" s="628">
        <f>'Справка 7'!D33</f>
        <v>0</v>
      </c>
    </row>
    <row r="963" spans="1:8">
      <c r="A963" s="623" t="str">
        <f t="shared" si="54"/>
        <v>ДЕБИТУМ ИНВЕСТ АДСИЦ</v>
      </c>
      <c r="B963" s="623" t="str">
        <f t="shared" si="55"/>
        <v>201089616</v>
      </c>
      <c r="C963" s="627">
        <f t="shared" si="56"/>
        <v>45747</v>
      </c>
      <c r="D963" s="623" t="s">
        <v>706</v>
      </c>
      <c r="E963" s="623">
        <v>2</v>
      </c>
      <c r="F963" s="623" t="s">
        <v>705</v>
      </c>
      <c r="G963" s="623" t="s">
        <v>966</v>
      </c>
      <c r="H963" s="628">
        <f>'Справка 7'!D34</f>
        <v>0</v>
      </c>
    </row>
    <row r="964" spans="1:8">
      <c r="A964" s="623" t="str">
        <f t="shared" si="54"/>
        <v>ДЕБИТУМ ИНВЕСТ АДСИЦ</v>
      </c>
      <c r="B964" s="623" t="str">
        <f t="shared" si="55"/>
        <v>201089616</v>
      </c>
      <c r="C964" s="627">
        <f t="shared" si="56"/>
        <v>45747</v>
      </c>
      <c r="D964" s="623" t="s">
        <v>708</v>
      </c>
      <c r="E964" s="623">
        <v>2</v>
      </c>
      <c r="F964" s="623" t="s">
        <v>707</v>
      </c>
      <c r="G964" s="623" t="s">
        <v>966</v>
      </c>
      <c r="H964" s="628">
        <f>'Справка 7'!D35</f>
        <v>0</v>
      </c>
    </row>
    <row r="965" spans="1:8">
      <c r="A965" s="623" t="str">
        <f t="shared" si="54"/>
        <v>ДЕБИТУМ ИНВЕСТ АДСИЦ</v>
      </c>
      <c r="B965" s="623" t="str">
        <f t="shared" si="55"/>
        <v>201089616</v>
      </c>
      <c r="C965" s="627">
        <f t="shared" si="56"/>
        <v>45747</v>
      </c>
      <c r="D965" s="623" t="s">
        <v>710</v>
      </c>
      <c r="E965" s="623">
        <v>2</v>
      </c>
      <c r="F965" s="623" t="s">
        <v>968</v>
      </c>
      <c r="G965" s="623" t="s">
        <v>966</v>
      </c>
      <c r="H965" s="628">
        <f>'Справка 7'!D36</f>
        <v>0</v>
      </c>
    </row>
    <row r="966" spans="1:8">
      <c r="A966" s="623" t="str">
        <f t="shared" si="54"/>
        <v>ДЕБИТУМ ИНВЕСТ АДСИЦ</v>
      </c>
      <c r="B966" s="623" t="str">
        <f t="shared" si="55"/>
        <v>201089616</v>
      </c>
      <c r="C966" s="627">
        <f t="shared" si="56"/>
        <v>45747</v>
      </c>
      <c r="D966" s="623" t="s">
        <v>712</v>
      </c>
      <c r="E966" s="623">
        <v>2</v>
      </c>
      <c r="F966" s="623" t="s">
        <v>969</v>
      </c>
      <c r="G966" s="623" t="s">
        <v>966</v>
      </c>
      <c r="H966" s="628">
        <f>'Справка 7'!D37</f>
        <v>0</v>
      </c>
    </row>
    <row r="967" spans="1:8">
      <c r="A967" s="623" t="str">
        <f t="shared" si="54"/>
        <v>ДЕБИТУМ ИНВЕСТ АДСИЦ</v>
      </c>
      <c r="B967" s="623" t="str">
        <f t="shared" si="55"/>
        <v>201089616</v>
      </c>
      <c r="C967" s="627">
        <f t="shared" si="56"/>
        <v>45747</v>
      </c>
      <c r="D967" s="623" t="s">
        <v>714</v>
      </c>
      <c r="E967" s="623">
        <v>2</v>
      </c>
      <c r="F967" s="623" t="s">
        <v>970</v>
      </c>
      <c r="G967" s="623" t="s">
        <v>966</v>
      </c>
      <c r="H967" s="628">
        <f>'Справка 7'!D38</f>
        <v>0</v>
      </c>
    </row>
    <row r="968" spans="1:8">
      <c r="A968" s="623" t="str">
        <f t="shared" si="54"/>
        <v>ДЕБИТУМ ИНВЕСТ АДСИЦ</v>
      </c>
      <c r="B968" s="623" t="str">
        <f t="shared" si="55"/>
        <v>201089616</v>
      </c>
      <c r="C968" s="627">
        <f t="shared" si="56"/>
        <v>45747</v>
      </c>
      <c r="D968" s="623" t="s">
        <v>716</v>
      </c>
      <c r="E968" s="623">
        <v>2</v>
      </c>
      <c r="F968" s="623" t="s">
        <v>971</v>
      </c>
      <c r="G968" s="623" t="s">
        <v>966</v>
      </c>
      <c r="H968" s="628">
        <f>'Справка 7'!D39</f>
        <v>0</v>
      </c>
    </row>
    <row r="969" spans="1:8">
      <c r="A969" s="623" t="str">
        <f t="shared" si="54"/>
        <v>ДЕБИТУМ ИНВЕСТ АДСИЦ</v>
      </c>
      <c r="B969" s="623" t="str">
        <f t="shared" si="55"/>
        <v>201089616</v>
      </c>
      <c r="C969" s="627">
        <f t="shared" si="56"/>
        <v>45747</v>
      </c>
      <c r="D969" s="623" t="s">
        <v>718</v>
      </c>
      <c r="E969" s="623">
        <v>2</v>
      </c>
      <c r="F969" s="623" t="s">
        <v>717</v>
      </c>
      <c r="G969" s="623" t="s">
        <v>966</v>
      </c>
      <c r="H969" s="628">
        <f>'Справка 7'!D40</f>
        <v>0</v>
      </c>
    </row>
    <row r="970" spans="1:8">
      <c r="A970" s="623" t="str">
        <f t="shared" si="54"/>
        <v>ДЕБИТУМ ИНВЕСТ АДСИЦ</v>
      </c>
      <c r="B970" s="623" t="str">
        <f t="shared" si="55"/>
        <v>201089616</v>
      </c>
      <c r="C970" s="627">
        <f t="shared" si="56"/>
        <v>45747</v>
      </c>
      <c r="D970" s="623" t="s">
        <v>720</v>
      </c>
      <c r="E970" s="623">
        <v>2</v>
      </c>
      <c r="F970" s="623" t="s">
        <v>972</v>
      </c>
      <c r="G970" s="623" t="s">
        <v>966</v>
      </c>
      <c r="H970" s="628">
        <f>'Справка 7'!D41</f>
        <v>0</v>
      </c>
    </row>
    <row r="971" spans="1:8">
      <c r="A971" s="623" t="str">
        <f t="shared" si="54"/>
        <v>ДЕБИТУМ ИНВЕСТ АДСИЦ</v>
      </c>
      <c r="B971" s="623" t="str">
        <f t="shared" si="55"/>
        <v>201089616</v>
      </c>
      <c r="C971" s="627">
        <f t="shared" si="56"/>
        <v>45747</v>
      </c>
      <c r="D971" s="623" t="s">
        <v>722</v>
      </c>
      <c r="E971" s="623">
        <v>2</v>
      </c>
      <c r="F971" s="623" t="s">
        <v>973</v>
      </c>
      <c r="G971" s="623" t="s">
        <v>966</v>
      </c>
      <c r="H971" s="628">
        <f>'Справка 7'!D42</f>
        <v>0</v>
      </c>
    </row>
    <row r="972" spans="1:8">
      <c r="A972" s="623" t="str">
        <f t="shared" si="54"/>
        <v>ДЕБИТУМ ИНВЕСТ АДСИЦ</v>
      </c>
      <c r="B972" s="623" t="str">
        <f t="shared" si="55"/>
        <v>201089616</v>
      </c>
      <c r="C972" s="627">
        <f t="shared" si="56"/>
        <v>45747</v>
      </c>
      <c r="D972" s="623" t="s">
        <v>724</v>
      </c>
      <c r="E972" s="623">
        <v>2</v>
      </c>
      <c r="F972" s="623" t="s">
        <v>974</v>
      </c>
      <c r="G972" s="623" t="s">
        <v>966</v>
      </c>
      <c r="H972" s="628">
        <f>'Справка 7'!D43</f>
        <v>0</v>
      </c>
    </row>
    <row r="973" spans="1:8">
      <c r="A973" s="623" t="str">
        <f t="shared" si="54"/>
        <v>ДЕБИТУМ ИНВЕСТ АДСИЦ</v>
      </c>
      <c r="B973" s="623" t="str">
        <f t="shared" si="55"/>
        <v>201089616</v>
      </c>
      <c r="C973" s="627">
        <f t="shared" si="56"/>
        <v>45747</v>
      </c>
      <c r="D973" s="623" t="s">
        <v>726</v>
      </c>
      <c r="E973" s="623">
        <v>2</v>
      </c>
      <c r="F973" s="623" t="s">
        <v>695</v>
      </c>
      <c r="G973" s="623" t="s">
        <v>966</v>
      </c>
      <c r="H973" s="628">
        <f>'Справка 7'!D44</f>
        <v>0</v>
      </c>
    </row>
    <row r="974" spans="1:8">
      <c r="A974" s="623" t="str">
        <f t="shared" si="54"/>
        <v>ДЕБИТУМ ИНВЕСТ АДСИЦ</v>
      </c>
      <c r="B974" s="623" t="str">
        <f t="shared" si="55"/>
        <v>201089616</v>
      </c>
      <c r="C974" s="627">
        <f t="shared" si="56"/>
        <v>45747</v>
      </c>
      <c r="D974" s="623" t="s">
        <v>728</v>
      </c>
      <c r="E974" s="623">
        <v>2</v>
      </c>
      <c r="F974" s="623" t="s">
        <v>688</v>
      </c>
      <c r="G974" s="623" t="s">
        <v>966</v>
      </c>
      <c r="H974" s="628">
        <f>'Справка 7'!D45</f>
        <v>11589</v>
      </c>
    </row>
    <row r="975" spans="1:8">
      <c r="A975" s="623" t="str">
        <f t="shared" si="54"/>
        <v>ДЕБИТУМ ИНВЕСТ АДСИЦ</v>
      </c>
      <c r="B975" s="623" t="str">
        <f t="shared" si="55"/>
        <v>201089616</v>
      </c>
      <c r="C975" s="627">
        <f t="shared" si="56"/>
        <v>45747</v>
      </c>
      <c r="D975" s="623" t="s">
        <v>730</v>
      </c>
      <c r="E975" s="623">
        <v>2</v>
      </c>
      <c r="F975" s="623" t="s">
        <v>729</v>
      </c>
      <c r="G975" s="623" t="s">
        <v>966</v>
      </c>
      <c r="H975" s="628">
        <f>'Справка 7'!D46</f>
        <v>11589</v>
      </c>
    </row>
    <row r="976" spans="1:8">
      <c r="A976" s="623" t="str">
        <f t="shared" ref="A976:A1039" si="57">pdeName</f>
        <v>ДЕБИТУМ ИНВЕСТ АДСИЦ</v>
      </c>
      <c r="B976" s="623" t="str">
        <f t="shared" ref="B976:B1039" si="58">pdeBulstat</f>
        <v>201089616</v>
      </c>
      <c r="C976" s="627">
        <f t="shared" ref="C976:C1039" si="59">endDate</f>
        <v>45747</v>
      </c>
      <c r="D976" s="623" t="s">
        <v>666</v>
      </c>
      <c r="E976" s="623">
        <v>3</v>
      </c>
      <c r="F976" s="623" t="s">
        <v>665</v>
      </c>
      <c r="G976" s="623" t="s">
        <v>966</v>
      </c>
      <c r="H976" s="628">
        <f>'Справка 7'!E11</f>
        <v>0</v>
      </c>
    </row>
    <row r="977" spans="1:8">
      <c r="A977" s="623" t="str">
        <f t="shared" si="57"/>
        <v>ДЕБИТУМ ИНВЕСТ АДСИЦ</v>
      </c>
      <c r="B977" s="623" t="str">
        <f t="shared" si="58"/>
        <v>201089616</v>
      </c>
      <c r="C977" s="627">
        <f t="shared" si="59"/>
        <v>45747</v>
      </c>
      <c r="D977" s="623" t="s">
        <v>669</v>
      </c>
      <c r="E977" s="623">
        <v>3</v>
      </c>
      <c r="F977" s="623" t="s">
        <v>668</v>
      </c>
      <c r="G977" s="623" t="s">
        <v>966</v>
      </c>
      <c r="H977" s="628">
        <f>'Справка 7'!E13</f>
        <v>0</v>
      </c>
    </row>
    <row r="978" spans="1:8">
      <c r="A978" s="623" t="str">
        <f t="shared" si="57"/>
        <v>ДЕБИТУМ ИНВЕСТ АДСИЦ</v>
      </c>
      <c r="B978" s="623" t="str">
        <f t="shared" si="58"/>
        <v>201089616</v>
      </c>
      <c r="C978" s="627">
        <f t="shared" si="59"/>
        <v>45747</v>
      </c>
      <c r="D978" s="623" t="s">
        <v>671</v>
      </c>
      <c r="E978" s="623">
        <v>3</v>
      </c>
      <c r="F978" s="623" t="s">
        <v>670</v>
      </c>
      <c r="G978" s="623" t="s">
        <v>966</v>
      </c>
      <c r="H978" s="628">
        <f>'Справка 7'!E14</f>
        <v>0</v>
      </c>
    </row>
    <row r="979" spans="1:8">
      <c r="A979" s="623" t="str">
        <f t="shared" si="57"/>
        <v>ДЕБИТУМ ИНВЕСТ АДСИЦ</v>
      </c>
      <c r="B979" s="623" t="str">
        <f t="shared" si="58"/>
        <v>201089616</v>
      </c>
      <c r="C979" s="627">
        <f t="shared" si="59"/>
        <v>45747</v>
      </c>
      <c r="D979" s="623" t="s">
        <v>673</v>
      </c>
      <c r="E979" s="623">
        <v>3</v>
      </c>
      <c r="F979" s="623" t="s">
        <v>672</v>
      </c>
      <c r="G979" s="623" t="s">
        <v>966</v>
      </c>
      <c r="H979" s="628">
        <f>'Справка 7'!E15</f>
        <v>0</v>
      </c>
    </row>
    <row r="980" spans="1:8">
      <c r="A980" s="623" t="str">
        <f t="shared" si="57"/>
        <v>ДЕБИТУМ ИНВЕСТ АДСИЦ</v>
      </c>
      <c r="B980" s="623" t="str">
        <f t="shared" si="58"/>
        <v>201089616</v>
      </c>
      <c r="C980" s="627">
        <f t="shared" si="59"/>
        <v>45747</v>
      </c>
      <c r="D980" s="623" t="s">
        <v>675</v>
      </c>
      <c r="E980" s="623">
        <v>3</v>
      </c>
      <c r="F980" s="623" t="s">
        <v>674</v>
      </c>
      <c r="G980" s="623" t="s">
        <v>966</v>
      </c>
      <c r="H980" s="628">
        <f>'Справка 7'!E16</f>
        <v>0</v>
      </c>
    </row>
    <row r="981" spans="1:8">
      <c r="A981" s="623" t="str">
        <f t="shared" si="57"/>
        <v>ДЕБИТУМ ИНВЕСТ АДСИЦ</v>
      </c>
      <c r="B981" s="623" t="str">
        <f t="shared" si="58"/>
        <v>201089616</v>
      </c>
      <c r="C981" s="627">
        <f t="shared" si="59"/>
        <v>45747</v>
      </c>
      <c r="D981" s="623" t="s">
        <v>677</v>
      </c>
      <c r="E981" s="623">
        <v>3</v>
      </c>
      <c r="F981" s="623" t="s">
        <v>676</v>
      </c>
      <c r="G981" s="623" t="s">
        <v>966</v>
      </c>
      <c r="H981" s="628">
        <f>'Справка 7'!E17</f>
        <v>0</v>
      </c>
    </row>
    <row r="982" spans="1:8">
      <c r="A982" s="623" t="str">
        <f t="shared" si="57"/>
        <v>ДЕБИТУМ ИНВЕСТ АДСИЦ</v>
      </c>
      <c r="B982" s="623" t="str">
        <f t="shared" si="58"/>
        <v>201089616</v>
      </c>
      <c r="C982" s="627">
        <f t="shared" si="59"/>
        <v>45747</v>
      </c>
      <c r="D982" s="623" t="s">
        <v>679</v>
      </c>
      <c r="E982" s="623">
        <v>3</v>
      </c>
      <c r="F982" s="623" t="s">
        <v>678</v>
      </c>
      <c r="G982" s="623" t="s">
        <v>966</v>
      </c>
      <c r="H982" s="628">
        <f>'Справка 7'!E18</f>
        <v>0</v>
      </c>
    </row>
    <row r="983" spans="1:8">
      <c r="A983" s="623" t="str">
        <f t="shared" si="57"/>
        <v>ДЕБИТУМ ИНВЕСТ АДСИЦ</v>
      </c>
      <c r="B983" s="623" t="str">
        <f t="shared" si="58"/>
        <v>201089616</v>
      </c>
      <c r="C983" s="627">
        <f t="shared" si="59"/>
        <v>45747</v>
      </c>
      <c r="D983" s="623" t="s">
        <v>681</v>
      </c>
      <c r="E983" s="623">
        <v>3</v>
      </c>
      <c r="F983" s="623" t="s">
        <v>680</v>
      </c>
      <c r="G983" s="623" t="s">
        <v>966</v>
      </c>
      <c r="H983" s="628">
        <f>'Справка 7'!E19</f>
        <v>0</v>
      </c>
    </row>
    <row r="984" spans="1:8">
      <c r="A984" s="623" t="str">
        <f t="shared" si="57"/>
        <v>ДЕБИТУМ ИНВЕСТ АДСИЦ</v>
      </c>
      <c r="B984" s="623" t="str">
        <f t="shared" si="58"/>
        <v>201089616</v>
      </c>
      <c r="C984" s="627">
        <f t="shared" si="59"/>
        <v>45747</v>
      </c>
      <c r="D984" s="623" t="s">
        <v>682</v>
      </c>
      <c r="E984" s="623">
        <v>3</v>
      </c>
      <c r="F984" s="623" t="s">
        <v>674</v>
      </c>
      <c r="G984" s="623" t="s">
        <v>966</v>
      </c>
      <c r="H984" s="628">
        <f>'Справка 7'!E20</f>
        <v>0</v>
      </c>
    </row>
    <row r="985" spans="1:8">
      <c r="A985" s="623" t="str">
        <f t="shared" si="57"/>
        <v>ДЕБИТУМ ИНВЕСТ АДСИЦ</v>
      </c>
      <c r="B985" s="623" t="str">
        <f t="shared" si="58"/>
        <v>201089616</v>
      </c>
      <c r="C985" s="627">
        <f t="shared" si="59"/>
        <v>45747</v>
      </c>
      <c r="D985" s="623" t="s">
        <v>684</v>
      </c>
      <c r="E985" s="623">
        <v>3</v>
      </c>
      <c r="F985" s="623" t="s">
        <v>667</v>
      </c>
      <c r="G985" s="623" t="s">
        <v>966</v>
      </c>
      <c r="H985" s="628">
        <f>'Справка 7'!E21</f>
        <v>0</v>
      </c>
    </row>
    <row r="986" spans="1:8">
      <c r="A986" s="623" t="str">
        <f t="shared" si="57"/>
        <v>ДЕБИТУМ ИНВЕСТ АДСИЦ</v>
      </c>
      <c r="B986" s="623" t="str">
        <f t="shared" si="58"/>
        <v>201089616</v>
      </c>
      <c r="C986" s="627">
        <f t="shared" si="59"/>
        <v>45747</v>
      </c>
      <c r="D986" s="623" t="s">
        <v>687</v>
      </c>
      <c r="E986" s="623">
        <v>3</v>
      </c>
      <c r="F986" s="623" t="s">
        <v>967</v>
      </c>
      <c r="G986" s="623" t="s">
        <v>966</v>
      </c>
      <c r="H986" s="628">
        <f>'Справка 7'!E23</f>
        <v>0</v>
      </c>
    </row>
    <row r="987" spans="1:8">
      <c r="A987" s="623" t="str">
        <f t="shared" si="57"/>
        <v>ДЕБИТУМ ИНВЕСТ АДСИЦ</v>
      </c>
      <c r="B987" s="623" t="str">
        <f t="shared" si="58"/>
        <v>201089616</v>
      </c>
      <c r="C987" s="627">
        <f t="shared" si="59"/>
        <v>45747</v>
      </c>
      <c r="D987" s="623" t="s">
        <v>690</v>
      </c>
      <c r="E987" s="623">
        <v>3</v>
      </c>
      <c r="F987" s="623" t="s">
        <v>689</v>
      </c>
      <c r="G987" s="623" t="s">
        <v>966</v>
      </c>
      <c r="H987" s="628">
        <f>'Справка 7'!E26</f>
        <v>0</v>
      </c>
    </row>
    <row r="988" spans="1:8">
      <c r="A988" s="623" t="str">
        <f t="shared" si="57"/>
        <v>ДЕБИТУМ ИНВЕСТ АДСИЦ</v>
      </c>
      <c r="B988" s="623" t="str">
        <f t="shared" si="58"/>
        <v>201089616</v>
      </c>
      <c r="C988" s="627">
        <f t="shared" si="59"/>
        <v>45747</v>
      </c>
      <c r="D988" s="623" t="s">
        <v>692</v>
      </c>
      <c r="E988" s="623">
        <v>3</v>
      </c>
      <c r="F988" s="623" t="s">
        <v>691</v>
      </c>
      <c r="G988" s="623" t="s">
        <v>966</v>
      </c>
      <c r="H988" s="628">
        <f>'Справка 7'!E27</f>
        <v>0</v>
      </c>
    </row>
    <row r="989" spans="1:8">
      <c r="A989" s="623" t="str">
        <f t="shared" si="57"/>
        <v>ДЕБИТУМ ИНВЕСТ АДСИЦ</v>
      </c>
      <c r="B989" s="623" t="str">
        <f t="shared" si="58"/>
        <v>201089616</v>
      </c>
      <c r="C989" s="627">
        <f t="shared" si="59"/>
        <v>45747</v>
      </c>
      <c r="D989" s="623" t="s">
        <v>694</v>
      </c>
      <c r="E989" s="623">
        <v>3</v>
      </c>
      <c r="F989" s="623" t="s">
        <v>693</v>
      </c>
      <c r="G989" s="623" t="s">
        <v>966</v>
      </c>
      <c r="H989" s="628">
        <f>'Справка 7'!E28</f>
        <v>0</v>
      </c>
    </row>
    <row r="990" spans="1:8">
      <c r="A990" s="623" t="str">
        <f t="shared" si="57"/>
        <v>ДЕБИТУМ ИНВЕСТ АДСИЦ</v>
      </c>
      <c r="B990" s="623" t="str">
        <f t="shared" si="58"/>
        <v>201089616</v>
      </c>
      <c r="C990" s="627">
        <f t="shared" si="59"/>
        <v>45747</v>
      </c>
      <c r="D990" s="623" t="s">
        <v>696</v>
      </c>
      <c r="E990" s="623">
        <v>3</v>
      </c>
      <c r="F990" s="623" t="s">
        <v>695</v>
      </c>
      <c r="G990" s="623" t="s">
        <v>966</v>
      </c>
      <c r="H990" s="628">
        <f>'Справка 7'!E29</f>
        <v>0</v>
      </c>
    </row>
    <row r="991" spans="1:8">
      <c r="A991" s="623" t="str">
        <f t="shared" si="57"/>
        <v>ДЕБИТУМ ИНВЕСТ АДСИЦ</v>
      </c>
      <c r="B991" s="623" t="str">
        <f t="shared" si="58"/>
        <v>201089616</v>
      </c>
      <c r="C991" s="627">
        <f t="shared" si="59"/>
        <v>45747</v>
      </c>
      <c r="D991" s="623" t="s">
        <v>698</v>
      </c>
      <c r="E991" s="623">
        <v>3</v>
      </c>
      <c r="F991" s="623" t="s">
        <v>697</v>
      </c>
      <c r="G991" s="623" t="s">
        <v>966</v>
      </c>
      <c r="H991" s="628">
        <f>'Справка 7'!E30</f>
        <v>0</v>
      </c>
    </row>
    <row r="992" spans="1:8">
      <c r="A992" s="623" t="str">
        <f t="shared" si="57"/>
        <v>ДЕБИТУМ ИНВЕСТ АДСИЦ</v>
      </c>
      <c r="B992" s="623" t="str">
        <f t="shared" si="58"/>
        <v>201089616</v>
      </c>
      <c r="C992" s="627">
        <f t="shared" si="59"/>
        <v>45747</v>
      </c>
      <c r="D992" s="623" t="s">
        <v>700</v>
      </c>
      <c r="E992" s="623">
        <v>3</v>
      </c>
      <c r="F992" s="623" t="s">
        <v>699</v>
      </c>
      <c r="G992" s="623" t="s">
        <v>966</v>
      </c>
      <c r="H992" s="628">
        <f>'Справка 7'!E31</f>
        <v>0</v>
      </c>
    </row>
    <row r="993" spans="1:8">
      <c r="A993" s="623" t="str">
        <f t="shared" si="57"/>
        <v>ДЕБИТУМ ИНВЕСТ АДСИЦ</v>
      </c>
      <c r="B993" s="623" t="str">
        <f t="shared" si="58"/>
        <v>201089616</v>
      </c>
      <c r="C993" s="627">
        <f t="shared" si="59"/>
        <v>45747</v>
      </c>
      <c r="D993" s="623" t="s">
        <v>702</v>
      </c>
      <c r="E993" s="623">
        <v>3</v>
      </c>
      <c r="F993" s="623" t="s">
        <v>701</v>
      </c>
      <c r="G993" s="623" t="s">
        <v>966</v>
      </c>
      <c r="H993" s="628">
        <f>'Справка 7'!E32</f>
        <v>0</v>
      </c>
    </row>
    <row r="994" spans="1:8">
      <c r="A994" s="623" t="str">
        <f t="shared" si="57"/>
        <v>ДЕБИТУМ ИНВЕСТ АДСИЦ</v>
      </c>
      <c r="B994" s="623" t="str">
        <f t="shared" si="58"/>
        <v>201089616</v>
      </c>
      <c r="C994" s="627">
        <f t="shared" si="59"/>
        <v>45747</v>
      </c>
      <c r="D994" s="623" t="s">
        <v>704</v>
      </c>
      <c r="E994" s="623">
        <v>3</v>
      </c>
      <c r="F994" s="623" t="s">
        <v>703</v>
      </c>
      <c r="G994" s="623" t="s">
        <v>966</v>
      </c>
      <c r="H994" s="628">
        <f>'Справка 7'!E33</f>
        <v>0</v>
      </c>
    </row>
    <row r="995" spans="1:8">
      <c r="A995" s="623" t="str">
        <f t="shared" si="57"/>
        <v>ДЕБИТУМ ИНВЕСТ АДСИЦ</v>
      </c>
      <c r="B995" s="623" t="str">
        <f t="shared" si="58"/>
        <v>201089616</v>
      </c>
      <c r="C995" s="627">
        <f t="shared" si="59"/>
        <v>45747</v>
      </c>
      <c r="D995" s="623" t="s">
        <v>706</v>
      </c>
      <c r="E995" s="623">
        <v>3</v>
      </c>
      <c r="F995" s="623" t="s">
        <v>705</v>
      </c>
      <c r="G995" s="623" t="s">
        <v>966</v>
      </c>
      <c r="H995" s="628">
        <f>'Справка 7'!E34</f>
        <v>0</v>
      </c>
    </row>
    <row r="996" spans="1:8">
      <c r="A996" s="623" t="str">
        <f t="shared" si="57"/>
        <v>ДЕБИТУМ ИНВЕСТ АДСИЦ</v>
      </c>
      <c r="B996" s="623" t="str">
        <f t="shared" si="58"/>
        <v>201089616</v>
      </c>
      <c r="C996" s="627">
        <f t="shared" si="59"/>
        <v>45747</v>
      </c>
      <c r="D996" s="623" t="s">
        <v>708</v>
      </c>
      <c r="E996" s="623">
        <v>3</v>
      </c>
      <c r="F996" s="623" t="s">
        <v>707</v>
      </c>
      <c r="G996" s="623" t="s">
        <v>966</v>
      </c>
      <c r="H996" s="628">
        <f>'Справка 7'!E35</f>
        <v>0</v>
      </c>
    </row>
    <row r="997" spans="1:8">
      <c r="A997" s="623" t="str">
        <f t="shared" si="57"/>
        <v>ДЕБИТУМ ИНВЕСТ АДСИЦ</v>
      </c>
      <c r="B997" s="623" t="str">
        <f t="shared" si="58"/>
        <v>201089616</v>
      </c>
      <c r="C997" s="627">
        <f t="shared" si="59"/>
        <v>45747</v>
      </c>
      <c r="D997" s="623" t="s">
        <v>710</v>
      </c>
      <c r="E997" s="623">
        <v>3</v>
      </c>
      <c r="F997" s="623" t="s">
        <v>968</v>
      </c>
      <c r="G997" s="623" t="s">
        <v>966</v>
      </c>
      <c r="H997" s="628">
        <f>'Справка 7'!E36</f>
        <v>0</v>
      </c>
    </row>
    <row r="998" spans="1:8">
      <c r="A998" s="623" t="str">
        <f t="shared" si="57"/>
        <v>ДЕБИТУМ ИНВЕСТ АДСИЦ</v>
      </c>
      <c r="B998" s="623" t="str">
        <f t="shared" si="58"/>
        <v>201089616</v>
      </c>
      <c r="C998" s="627">
        <f t="shared" si="59"/>
        <v>45747</v>
      </c>
      <c r="D998" s="623" t="s">
        <v>712</v>
      </c>
      <c r="E998" s="623">
        <v>3</v>
      </c>
      <c r="F998" s="623" t="s">
        <v>969</v>
      </c>
      <c r="G998" s="623" t="s">
        <v>966</v>
      </c>
      <c r="H998" s="628">
        <f>'Справка 7'!E37</f>
        <v>0</v>
      </c>
    </row>
    <row r="999" spans="1:8">
      <c r="A999" s="623" t="str">
        <f t="shared" si="57"/>
        <v>ДЕБИТУМ ИНВЕСТ АДСИЦ</v>
      </c>
      <c r="B999" s="623" t="str">
        <f t="shared" si="58"/>
        <v>201089616</v>
      </c>
      <c r="C999" s="627">
        <f t="shared" si="59"/>
        <v>45747</v>
      </c>
      <c r="D999" s="623" t="s">
        <v>714</v>
      </c>
      <c r="E999" s="623">
        <v>3</v>
      </c>
      <c r="F999" s="623" t="s">
        <v>970</v>
      </c>
      <c r="G999" s="623" t="s">
        <v>966</v>
      </c>
      <c r="H999" s="628">
        <f>'Справка 7'!E38</f>
        <v>0</v>
      </c>
    </row>
    <row r="1000" spans="1:8">
      <c r="A1000" s="623" t="str">
        <f t="shared" si="57"/>
        <v>ДЕБИТУМ ИНВЕСТ АДСИЦ</v>
      </c>
      <c r="B1000" s="623" t="str">
        <f t="shared" si="58"/>
        <v>201089616</v>
      </c>
      <c r="C1000" s="627">
        <f t="shared" si="59"/>
        <v>45747</v>
      </c>
      <c r="D1000" s="623" t="s">
        <v>716</v>
      </c>
      <c r="E1000" s="623">
        <v>3</v>
      </c>
      <c r="F1000" s="623" t="s">
        <v>971</v>
      </c>
      <c r="G1000" s="623" t="s">
        <v>966</v>
      </c>
      <c r="H1000" s="628">
        <f>'Справка 7'!E39</f>
        <v>0</v>
      </c>
    </row>
    <row r="1001" spans="1:8">
      <c r="A1001" s="623" t="str">
        <f t="shared" si="57"/>
        <v>ДЕБИТУМ ИНВЕСТ АДСИЦ</v>
      </c>
      <c r="B1001" s="623" t="str">
        <f t="shared" si="58"/>
        <v>201089616</v>
      </c>
      <c r="C1001" s="627">
        <f t="shared" si="59"/>
        <v>45747</v>
      </c>
      <c r="D1001" s="623" t="s">
        <v>718</v>
      </c>
      <c r="E1001" s="623">
        <v>3</v>
      </c>
      <c r="F1001" s="623" t="s">
        <v>717</v>
      </c>
      <c r="G1001" s="623" t="s">
        <v>966</v>
      </c>
      <c r="H1001" s="628">
        <f>'Справка 7'!E40</f>
        <v>0</v>
      </c>
    </row>
    <row r="1002" spans="1:8">
      <c r="A1002" s="623" t="str">
        <f t="shared" si="57"/>
        <v>ДЕБИТУМ ИНВЕСТ АДСИЦ</v>
      </c>
      <c r="B1002" s="623" t="str">
        <f t="shared" si="58"/>
        <v>201089616</v>
      </c>
      <c r="C1002" s="627">
        <f t="shared" si="59"/>
        <v>45747</v>
      </c>
      <c r="D1002" s="623" t="s">
        <v>720</v>
      </c>
      <c r="E1002" s="623">
        <v>3</v>
      </c>
      <c r="F1002" s="623" t="s">
        <v>972</v>
      </c>
      <c r="G1002" s="623" t="s">
        <v>966</v>
      </c>
      <c r="H1002" s="628">
        <f>'Справка 7'!E41</f>
        <v>0</v>
      </c>
    </row>
    <row r="1003" spans="1:8">
      <c r="A1003" s="623" t="str">
        <f t="shared" si="57"/>
        <v>ДЕБИТУМ ИНВЕСТ АДСИЦ</v>
      </c>
      <c r="B1003" s="623" t="str">
        <f t="shared" si="58"/>
        <v>201089616</v>
      </c>
      <c r="C1003" s="627">
        <f t="shared" si="59"/>
        <v>45747</v>
      </c>
      <c r="D1003" s="623" t="s">
        <v>722</v>
      </c>
      <c r="E1003" s="623">
        <v>3</v>
      </c>
      <c r="F1003" s="623" t="s">
        <v>973</v>
      </c>
      <c r="G1003" s="623" t="s">
        <v>966</v>
      </c>
      <c r="H1003" s="628">
        <f>'Справка 7'!E42</f>
        <v>0</v>
      </c>
    </row>
    <row r="1004" spans="1:8">
      <c r="A1004" s="623" t="str">
        <f t="shared" si="57"/>
        <v>ДЕБИТУМ ИНВЕСТ АДСИЦ</v>
      </c>
      <c r="B1004" s="623" t="str">
        <f t="shared" si="58"/>
        <v>201089616</v>
      </c>
      <c r="C1004" s="627">
        <f t="shared" si="59"/>
        <v>45747</v>
      </c>
      <c r="D1004" s="623" t="s">
        <v>724</v>
      </c>
      <c r="E1004" s="623">
        <v>3</v>
      </c>
      <c r="F1004" s="623" t="s">
        <v>974</v>
      </c>
      <c r="G1004" s="623" t="s">
        <v>966</v>
      </c>
      <c r="H1004" s="628">
        <f>'Справка 7'!E43</f>
        <v>0</v>
      </c>
    </row>
    <row r="1005" spans="1:8">
      <c r="A1005" s="623" t="str">
        <f t="shared" si="57"/>
        <v>ДЕБИТУМ ИНВЕСТ АДСИЦ</v>
      </c>
      <c r="B1005" s="623" t="str">
        <f t="shared" si="58"/>
        <v>201089616</v>
      </c>
      <c r="C1005" s="627">
        <f t="shared" si="59"/>
        <v>45747</v>
      </c>
      <c r="D1005" s="623" t="s">
        <v>726</v>
      </c>
      <c r="E1005" s="623">
        <v>3</v>
      </c>
      <c r="F1005" s="623" t="s">
        <v>695</v>
      </c>
      <c r="G1005" s="623" t="s">
        <v>966</v>
      </c>
      <c r="H1005" s="628">
        <f>'Справка 7'!E44</f>
        <v>0</v>
      </c>
    </row>
    <row r="1006" spans="1:8">
      <c r="A1006" s="623" t="str">
        <f t="shared" si="57"/>
        <v>ДЕБИТУМ ИНВЕСТ АДСИЦ</v>
      </c>
      <c r="B1006" s="623" t="str">
        <f t="shared" si="58"/>
        <v>201089616</v>
      </c>
      <c r="C1006" s="627">
        <f t="shared" si="59"/>
        <v>45747</v>
      </c>
      <c r="D1006" s="623" t="s">
        <v>728</v>
      </c>
      <c r="E1006" s="623">
        <v>3</v>
      </c>
      <c r="F1006" s="623" t="s">
        <v>688</v>
      </c>
      <c r="G1006" s="623" t="s">
        <v>966</v>
      </c>
      <c r="H1006" s="628">
        <f>'Справка 7'!E45</f>
        <v>0</v>
      </c>
    </row>
    <row r="1007" spans="1:8">
      <c r="A1007" s="623" t="str">
        <f t="shared" si="57"/>
        <v>ДЕБИТУМ ИНВЕСТ АДСИЦ</v>
      </c>
      <c r="B1007" s="623" t="str">
        <f t="shared" si="58"/>
        <v>201089616</v>
      </c>
      <c r="C1007" s="627">
        <f t="shared" si="59"/>
        <v>45747</v>
      </c>
      <c r="D1007" s="623" t="s">
        <v>730</v>
      </c>
      <c r="E1007" s="623">
        <v>3</v>
      </c>
      <c r="F1007" s="623" t="s">
        <v>729</v>
      </c>
      <c r="G1007" s="623" t="s">
        <v>966</v>
      </c>
      <c r="H1007" s="628">
        <f>'Справка 7'!E46</f>
        <v>0</v>
      </c>
    </row>
    <row r="1008" spans="1:8">
      <c r="A1008" s="623" t="str">
        <f t="shared" si="57"/>
        <v>ДЕБИТУМ ИНВЕСТ АДСИЦ</v>
      </c>
      <c r="B1008" s="623" t="str">
        <f t="shared" si="58"/>
        <v>201089616</v>
      </c>
      <c r="C1008" s="627">
        <f t="shared" si="59"/>
        <v>45747</v>
      </c>
      <c r="D1008" s="623" t="s">
        <v>737</v>
      </c>
      <c r="E1008" s="623">
        <v>1</v>
      </c>
      <c r="F1008" s="623" t="s">
        <v>736</v>
      </c>
      <c r="G1008" s="623" t="s">
        <v>975</v>
      </c>
      <c r="H1008" s="623">
        <f>'Справка 7'!C54</f>
        <v>0</v>
      </c>
    </row>
    <row r="1009" spans="1:8">
      <c r="A1009" s="623" t="str">
        <f t="shared" si="57"/>
        <v>ДЕБИТУМ ИНВЕСТ АДСИЦ</v>
      </c>
      <c r="B1009" s="623" t="str">
        <f t="shared" si="58"/>
        <v>201089616</v>
      </c>
      <c r="C1009" s="627">
        <f t="shared" si="59"/>
        <v>45747</v>
      </c>
      <c r="D1009" s="623" t="s">
        <v>739</v>
      </c>
      <c r="E1009" s="623">
        <v>1</v>
      </c>
      <c r="F1009" s="623" t="s">
        <v>738</v>
      </c>
      <c r="G1009" s="623" t="s">
        <v>975</v>
      </c>
      <c r="H1009" s="623">
        <f>'Справка 7'!C55</f>
        <v>0</v>
      </c>
    </row>
    <row r="1010" spans="1:8">
      <c r="A1010" s="623" t="str">
        <f t="shared" si="57"/>
        <v>ДЕБИТУМ ИНВЕСТ АДСИЦ</v>
      </c>
      <c r="B1010" s="623" t="str">
        <f t="shared" si="58"/>
        <v>201089616</v>
      </c>
      <c r="C1010" s="627">
        <f t="shared" si="59"/>
        <v>45747</v>
      </c>
      <c r="D1010" s="623" t="s">
        <v>741</v>
      </c>
      <c r="E1010" s="623">
        <v>1</v>
      </c>
      <c r="F1010" s="623" t="s">
        <v>740</v>
      </c>
      <c r="G1010" s="623" t="s">
        <v>975</v>
      </c>
      <c r="H1010" s="623">
        <f>'Справка 7'!C56</f>
        <v>0</v>
      </c>
    </row>
    <row r="1011" spans="1:8">
      <c r="A1011" s="623" t="str">
        <f t="shared" si="57"/>
        <v>ДЕБИТУМ ИНВЕСТ АДСИЦ</v>
      </c>
      <c r="B1011" s="623" t="str">
        <f t="shared" si="58"/>
        <v>201089616</v>
      </c>
      <c r="C1011" s="627">
        <f t="shared" si="59"/>
        <v>45747</v>
      </c>
      <c r="D1011" s="623" t="s">
        <v>742</v>
      </c>
      <c r="E1011" s="623">
        <v>1</v>
      </c>
      <c r="F1011" s="623" t="s">
        <v>725</v>
      </c>
      <c r="G1011" s="623" t="s">
        <v>975</v>
      </c>
      <c r="H1011" s="623">
        <f>'Справка 7'!C57</f>
        <v>0</v>
      </c>
    </row>
    <row r="1012" spans="1:8">
      <c r="A1012" s="623" t="str">
        <f t="shared" si="57"/>
        <v>ДЕБИТУМ ИНВЕСТ АДСИЦ</v>
      </c>
      <c r="B1012" s="623" t="str">
        <f t="shared" si="58"/>
        <v>201089616</v>
      </c>
      <c r="C1012" s="627">
        <f t="shared" si="59"/>
        <v>45747</v>
      </c>
      <c r="D1012" s="623" t="s">
        <v>744</v>
      </c>
      <c r="E1012" s="623">
        <v>1</v>
      </c>
      <c r="F1012" s="623" t="s">
        <v>743</v>
      </c>
      <c r="G1012" s="623" t="s">
        <v>975</v>
      </c>
      <c r="H1012" s="623">
        <f>'Справка 7'!C58</f>
        <v>0</v>
      </c>
    </row>
    <row r="1013" spans="1:8">
      <c r="A1013" s="623" t="str">
        <f t="shared" si="57"/>
        <v>ДЕБИТУМ ИНВЕСТ АДСИЦ</v>
      </c>
      <c r="B1013" s="623" t="str">
        <f t="shared" si="58"/>
        <v>201089616</v>
      </c>
      <c r="C1013" s="627">
        <f t="shared" si="59"/>
        <v>45747</v>
      </c>
      <c r="D1013" s="623" t="s">
        <v>746</v>
      </c>
      <c r="E1013" s="623">
        <v>1</v>
      </c>
      <c r="F1013" s="623" t="s">
        <v>745</v>
      </c>
      <c r="G1013" s="623" t="s">
        <v>975</v>
      </c>
      <c r="H1013" s="623">
        <f>'Справка 7'!C59</f>
        <v>0</v>
      </c>
    </row>
    <row r="1014" spans="1:8">
      <c r="A1014" s="623" t="str">
        <f t="shared" si="57"/>
        <v>ДЕБИТУМ ИНВЕСТ АДСИЦ</v>
      </c>
      <c r="B1014" s="623" t="str">
        <f t="shared" si="58"/>
        <v>201089616</v>
      </c>
      <c r="C1014" s="627">
        <f t="shared" si="59"/>
        <v>45747</v>
      </c>
      <c r="D1014" s="623" t="s">
        <v>748</v>
      </c>
      <c r="E1014" s="623">
        <v>1</v>
      </c>
      <c r="F1014" s="623" t="s">
        <v>747</v>
      </c>
      <c r="G1014" s="623" t="s">
        <v>975</v>
      </c>
      <c r="H1014" s="623">
        <f>'Справка 7'!C60</f>
        <v>0</v>
      </c>
    </row>
    <row r="1015" spans="1:8">
      <c r="A1015" s="623" t="str">
        <f t="shared" si="57"/>
        <v>ДЕБИТУМ ИНВЕСТ АДСИЦ</v>
      </c>
      <c r="B1015" s="623" t="str">
        <f t="shared" si="58"/>
        <v>201089616</v>
      </c>
      <c r="C1015" s="627">
        <f t="shared" si="59"/>
        <v>45747</v>
      </c>
      <c r="D1015" s="623" t="s">
        <v>750</v>
      </c>
      <c r="E1015" s="623">
        <v>1</v>
      </c>
      <c r="F1015" s="623" t="s">
        <v>749</v>
      </c>
      <c r="G1015" s="623" t="s">
        <v>975</v>
      </c>
      <c r="H1015" s="623">
        <f>'Справка 7'!C61</f>
        <v>0</v>
      </c>
    </row>
    <row r="1016" spans="1:8">
      <c r="A1016" s="623" t="str">
        <f t="shared" si="57"/>
        <v>ДЕБИТУМ ИНВЕСТ АДСИЦ</v>
      </c>
      <c r="B1016" s="623" t="str">
        <f t="shared" si="58"/>
        <v>201089616</v>
      </c>
      <c r="C1016" s="627">
        <f t="shared" si="59"/>
        <v>45747</v>
      </c>
      <c r="D1016" s="623" t="s">
        <v>751</v>
      </c>
      <c r="E1016" s="623">
        <v>1</v>
      </c>
      <c r="F1016" s="623" t="s">
        <v>747</v>
      </c>
      <c r="G1016" s="623" t="s">
        <v>975</v>
      </c>
      <c r="H1016" s="623">
        <f>'Справка 7'!C62</f>
        <v>0</v>
      </c>
    </row>
    <row r="1017" spans="1:8">
      <c r="A1017" s="623" t="str">
        <f t="shared" si="57"/>
        <v>ДЕБИТУМ ИНВЕСТ АДСИЦ</v>
      </c>
      <c r="B1017" s="623" t="str">
        <f t="shared" si="58"/>
        <v>201089616</v>
      </c>
      <c r="C1017" s="627">
        <f t="shared" si="59"/>
        <v>45747</v>
      </c>
      <c r="D1017" s="623" t="s">
        <v>752</v>
      </c>
      <c r="E1017" s="623">
        <v>1</v>
      </c>
      <c r="F1017" s="623" t="s">
        <v>159</v>
      </c>
      <c r="G1017" s="623" t="s">
        <v>975</v>
      </c>
      <c r="H1017" s="623">
        <f>'Справка 7'!C63</f>
        <v>0</v>
      </c>
    </row>
    <row r="1018" spans="1:8">
      <c r="A1018" s="623" t="str">
        <f t="shared" si="57"/>
        <v>ДЕБИТУМ ИНВЕСТ АДСИЦ</v>
      </c>
      <c r="B1018" s="623" t="str">
        <f t="shared" si="58"/>
        <v>201089616</v>
      </c>
      <c r="C1018" s="627">
        <f t="shared" si="59"/>
        <v>45747</v>
      </c>
      <c r="D1018" s="623" t="s">
        <v>753</v>
      </c>
      <c r="E1018" s="623">
        <v>1</v>
      </c>
      <c r="F1018" s="623" t="s">
        <v>162</v>
      </c>
      <c r="G1018" s="623" t="s">
        <v>975</v>
      </c>
      <c r="H1018" s="623">
        <f>'Справка 7'!C64</f>
        <v>0</v>
      </c>
    </row>
    <row r="1019" spans="1:8">
      <c r="A1019" s="623" t="str">
        <f t="shared" si="57"/>
        <v>ДЕБИТУМ ИНВЕСТ АДСИЦ</v>
      </c>
      <c r="B1019" s="623" t="str">
        <f t="shared" si="58"/>
        <v>201089616</v>
      </c>
      <c r="C1019" s="627">
        <f t="shared" si="59"/>
        <v>45747</v>
      </c>
      <c r="D1019" s="623" t="s">
        <v>755</v>
      </c>
      <c r="E1019" s="623">
        <v>1</v>
      </c>
      <c r="F1019" s="623" t="s">
        <v>754</v>
      </c>
      <c r="G1019" s="623" t="s">
        <v>975</v>
      </c>
      <c r="H1019" s="623">
        <f>'Справка 7'!C65</f>
        <v>10839</v>
      </c>
    </row>
    <row r="1020" spans="1:8">
      <c r="A1020" s="623" t="str">
        <f t="shared" si="57"/>
        <v>ДЕБИТУМ ИНВЕСТ АДСИЦ</v>
      </c>
      <c r="B1020" s="623" t="str">
        <f t="shared" si="58"/>
        <v>201089616</v>
      </c>
      <c r="C1020" s="627">
        <f t="shared" si="59"/>
        <v>45747</v>
      </c>
      <c r="D1020" s="623" t="s">
        <v>757</v>
      </c>
      <c r="E1020" s="623">
        <v>1</v>
      </c>
      <c r="F1020" s="623" t="s">
        <v>756</v>
      </c>
      <c r="G1020" s="623" t="s">
        <v>975</v>
      </c>
      <c r="H1020" s="623">
        <f>'Справка 7'!C66</f>
        <v>0</v>
      </c>
    </row>
    <row r="1021" spans="1:8">
      <c r="A1021" s="623" t="str">
        <f t="shared" si="57"/>
        <v>ДЕБИТУМ ИНВЕСТ АДСИЦ</v>
      </c>
      <c r="B1021" s="623" t="str">
        <f t="shared" si="58"/>
        <v>201089616</v>
      </c>
      <c r="C1021" s="627">
        <f t="shared" si="59"/>
        <v>45747</v>
      </c>
      <c r="D1021" s="623" t="s">
        <v>759</v>
      </c>
      <c r="E1021" s="623">
        <v>1</v>
      </c>
      <c r="F1021" s="623" t="s">
        <v>758</v>
      </c>
      <c r="G1021" s="623" t="s">
        <v>975</v>
      </c>
      <c r="H1021" s="623">
        <f>'Справка 7'!C67</f>
        <v>0</v>
      </c>
    </row>
    <row r="1022" spans="1:8">
      <c r="A1022" s="623" t="str">
        <f t="shared" si="57"/>
        <v>ДЕБИТУМ ИНВЕСТ АДСИЦ</v>
      </c>
      <c r="B1022" s="623" t="str">
        <f t="shared" si="58"/>
        <v>201089616</v>
      </c>
      <c r="C1022" s="627">
        <f t="shared" si="59"/>
        <v>45747</v>
      </c>
      <c r="D1022" s="623" t="s">
        <v>761</v>
      </c>
      <c r="E1022" s="623">
        <v>1</v>
      </c>
      <c r="F1022" s="623" t="s">
        <v>735</v>
      </c>
      <c r="G1022" s="623" t="s">
        <v>975</v>
      </c>
      <c r="H1022" s="623">
        <f>'Справка 7'!C68</f>
        <v>10839</v>
      </c>
    </row>
    <row r="1023" spans="1:8">
      <c r="A1023" s="623" t="str">
        <f t="shared" si="57"/>
        <v>ДЕБИТУМ ИНВЕСТ АДСИЦ</v>
      </c>
      <c r="B1023" s="623" t="str">
        <f t="shared" si="58"/>
        <v>201089616</v>
      </c>
      <c r="C1023" s="627">
        <f t="shared" si="59"/>
        <v>45747</v>
      </c>
      <c r="D1023" s="623" t="s">
        <v>764</v>
      </c>
      <c r="E1023" s="623">
        <v>1</v>
      </c>
      <c r="F1023" s="623" t="s">
        <v>976</v>
      </c>
      <c r="G1023" s="623" t="s">
        <v>975</v>
      </c>
      <c r="H1023" s="623">
        <f>'Справка 7'!C70</f>
        <v>0</v>
      </c>
    </row>
    <row r="1024" spans="1:8">
      <c r="A1024" s="623" t="str">
        <f t="shared" si="57"/>
        <v>ДЕБИТУМ ИНВЕСТ АДСИЦ</v>
      </c>
      <c r="B1024" s="623" t="str">
        <f t="shared" si="58"/>
        <v>201089616</v>
      </c>
      <c r="C1024" s="627">
        <f t="shared" si="59"/>
        <v>45747</v>
      </c>
      <c r="D1024" s="623" t="s">
        <v>766</v>
      </c>
      <c r="E1024" s="623">
        <v>1</v>
      </c>
      <c r="F1024" s="623" t="s">
        <v>736</v>
      </c>
      <c r="G1024" s="623" t="s">
        <v>975</v>
      </c>
      <c r="H1024" s="623">
        <f>'Справка 7'!C73</f>
        <v>0</v>
      </c>
    </row>
    <row r="1025" spans="1:8">
      <c r="A1025" s="623" t="str">
        <f t="shared" si="57"/>
        <v>ДЕБИТУМ ИНВЕСТ АДСИЦ</v>
      </c>
      <c r="B1025" s="623" t="str">
        <f t="shared" si="58"/>
        <v>201089616</v>
      </c>
      <c r="C1025" s="627">
        <f t="shared" si="59"/>
        <v>45747</v>
      </c>
      <c r="D1025" s="623" t="s">
        <v>768</v>
      </c>
      <c r="E1025" s="623">
        <v>1</v>
      </c>
      <c r="F1025" s="623" t="s">
        <v>767</v>
      </c>
      <c r="G1025" s="623" t="s">
        <v>975</v>
      </c>
      <c r="H1025" s="623">
        <f>'Справка 7'!C74</f>
        <v>0</v>
      </c>
    </row>
    <row r="1026" spans="1:8">
      <c r="A1026" s="623" t="str">
        <f t="shared" si="57"/>
        <v>ДЕБИТУМ ИНВЕСТ АДСИЦ</v>
      </c>
      <c r="B1026" s="623" t="str">
        <f t="shared" si="58"/>
        <v>201089616</v>
      </c>
      <c r="C1026" s="627">
        <f t="shared" si="59"/>
        <v>45747</v>
      </c>
      <c r="D1026" s="623" t="s">
        <v>770</v>
      </c>
      <c r="E1026" s="623">
        <v>1</v>
      </c>
      <c r="F1026" s="623" t="s">
        <v>769</v>
      </c>
      <c r="G1026" s="623" t="s">
        <v>975</v>
      </c>
      <c r="H1026" s="623">
        <f>'Справка 7'!C75</f>
        <v>0</v>
      </c>
    </row>
    <row r="1027" spans="1:8">
      <c r="A1027" s="623" t="str">
        <f t="shared" si="57"/>
        <v>ДЕБИТУМ ИНВЕСТ АДСИЦ</v>
      </c>
      <c r="B1027" s="623" t="str">
        <f t="shared" si="58"/>
        <v>201089616</v>
      </c>
      <c r="C1027" s="627">
        <f t="shared" si="59"/>
        <v>45747</v>
      </c>
      <c r="D1027" s="623" t="s">
        <v>772</v>
      </c>
      <c r="E1027" s="623">
        <v>1</v>
      </c>
      <c r="F1027" s="623" t="s">
        <v>771</v>
      </c>
      <c r="G1027" s="623" t="s">
        <v>975</v>
      </c>
      <c r="H1027" s="623">
        <f>'Справка 7'!C76</f>
        <v>0</v>
      </c>
    </row>
    <row r="1028" spans="1:8">
      <c r="A1028" s="623" t="str">
        <f t="shared" si="57"/>
        <v>ДЕБИТУМ ИНВЕСТ АДСИЦ</v>
      </c>
      <c r="B1028" s="623" t="str">
        <f t="shared" si="58"/>
        <v>201089616</v>
      </c>
      <c r="C1028" s="627">
        <f t="shared" si="59"/>
        <v>45747</v>
      </c>
      <c r="D1028" s="623" t="s">
        <v>773</v>
      </c>
      <c r="E1028" s="623">
        <v>1</v>
      </c>
      <c r="F1028" s="623" t="s">
        <v>743</v>
      </c>
      <c r="G1028" s="623" t="s">
        <v>975</v>
      </c>
      <c r="H1028" s="623">
        <f>'Справка 7'!C77</f>
        <v>0</v>
      </c>
    </row>
    <row r="1029" spans="1:8">
      <c r="A1029" s="623" t="str">
        <f t="shared" si="57"/>
        <v>ДЕБИТУМ ИНВЕСТ АДСИЦ</v>
      </c>
      <c r="B1029" s="623" t="str">
        <f t="shared" si="58"/>
        <v>201089616</v>
      </c>
      <c r="C1029" s="627">
        <f t="shared" si="59"/>
        <v>45747</v>
      </c>
      <c r="D1029" s="623" t="s">
        <v>775</v>
      </c>
      <c r="E1029" s="623">
        <v>1</v>
      </c>
      <c r="F1029" s="623" t="s">
        <v>774</v>
      </c>
      <c r="G1029" s="623" t="s">
        <v>975</v>
      </c>
      <c r="H1029" s="623">
        <f>'Справка 7'!C78</f>
        <v>0</v>
      </c>
    </row>
    <row r="1030" spans="1:8">
      <c r="A1030" s="623" t="str">
        <f t="shared" si="57"/>
        <v>ДЕБИТУМ ИНВЕСТ АДСИЦ</v>
      </c>
      <c r="B1030" s="623" t="str">
        <f t="shared" si="58"/>
        <v>201089616</v>
      </c>
      <c r="C1030" s="627">
        <f t="shared" si="59"/>
        <v>45747</v>
      </c>
      <c r="D1030" s="623" t="s">
        <v>777</v>
      </c>
      <c r="E1030" s="623">
        <v>1</v>
      </c>
      <c r="F1030" s="623" t="s">
        <v>776</v>
      </c>
      <c r="G1030" s="623" t="s">
        <v>975</v>
      </c>
      <c r="H1030" s="623">
        <f>'Справка 7'!C79</f>
        <v>0</v>
      </c>
    </row>
    <row r="1031" spans="1:8">
      <c r="A1031" s="623" t="str">
        <f t="shared" si="57"/>
        <v>ДЕБИТУМ ИНВЕСТ АДСИЦ</v>
      </c>
      <c r="B1031" s="623" t="str">
        <f t="shared" si="58"/>
        <v>201089616</v>
      </c>
      <c r="C1031" s="627">
        <f t="shared" si="59"/>
        <v>45747</v>
      </c>
      <c r="D1031" s="623" t="s">
        <v>779</v>
      </c>
      <c r="E1031" s="623">
        <v>1</v>
      </c>
      <c r="F1031" s="623" t="s">
        <v>778</v>
      </c>
      <c r="G1031" s="623" t="s">
        <v>975</v>
      </c>
      <c r="H1031" s="623">
        <f>'Справка 7'!C80</f>
        <v>0</v>
      </c>
    </row>
    <row r="1032" spans="1:8">
      <c r="A1032" s="623" t="str">
        <f t="shared" si="57"/>
        <v>ДЕБИТУМ ИНВЕСТ АДСИЦ</v>
      </c>
      <c r="B1032" s="623" t="str">
        <f t="shared" si="58"/>
        <v>201089616</v>
      </c>
      <c r="C1032" s="627">
        <f t="shared" si="59"/>
        <v>45747</v>
      </c>
      <c r="D1032" s="623" t="s">
        <v>780</v>
      </c>
      <c r="E1032" s="623">
        <v>1</v>
      </c>
      <c r="F1032" s="623" t="s">
        <v>747</v>
      </c>
      <c r="G1032" s="623" t="s">
        <v>975</v>
      </c>
      <c r="H1032" s="623">
        <f>'Справка 7'!C81</f>
        <v>0</v>
      </c>
    </row>
    <row r="1033" spans="1:8">
      <c r="A1033" s="623" t="str">
        <f t="shared" si="57"/>
        <v>ДЕБИТУМ ИНВЕСТ АДСИЦ</v>
      </c>
      <c r="B1033" s="623" t="str">
        <f t="shared" si="58"/>
        <v>201089616</v>
      </c>
      <c r="C1033" s="627">
        <f t="shared" si="59"/>
        <v>45747</v>
      </c>
      <c r="D1033" s="623" t="s">
        <v>782</v>
      </c>
      <c r="E1033" s="623">
        <v>1</v>
      </c>
      <c r="F1033" s="623" t="s">
        <v>781</v>
      </c>
      <c r="G1033" s="623" t="s">
        <v>975</v>
      </c>
      <c r="H1033" s="623">
        <f>'Справка 7'!C82</f>
        <v>0</v>
      </c>
    </row>
    <row r="1034" spans="1:8">
      <c r="A1034" s="623" t="str">
        <f t="shared" si="57"/>
        <v>ДЕБИТУМ ИНВЕСТ АДСИЦ</v>
      </c>
      <c r="B1034" s="623" t="str">
        <f t="shared" si="58"/>
        <v>201089616</v>
      </c>
      <c r="C1034" s="627">
        <f t="shared" si="59"/>
        <v>45747</v>
      </c>
      <c r="D1034" s="623" t="s">
        <v>784</v>
      </c>
      <c r="E1034" s="623">
        <v>1</v>
      </c>
      <c r="F1034" s="623" t="s">
        <v>783</v>
      </c>
      <c r="G1034" s="623" t="s">
        <v>975</v>
      </c>
      <c r="H1034" s="623">
        <f>'Справка 7'!C83</f>
        <v>0</v>
      </c>
    </row>
    <row r="1035" spans="1:8">
      <c r="A1035" s="623" t="str">
        <f t="shared" si="57"/>
        <v>ДЕБИТУМ ИНВЕСТ АДСИЦ</v>
      </c>
      <c r="B1035" s="623" t="str">
        <f t="shared" si="58"/>
        <v>201089616</v>
      </c>
      <c r="C1035" s="627">
        <f t="shared" si="59"/>
        <v>45747</v>
      </c>
      <c r="D1035" s="623" t="s">
        <v>786</v>
      </c>
      <c r="E1035" s="623">
        <v>1</v>
      </c>
      <c r="F1035" s="623" t="s">
        <v>785</v>
      </c>
      <c r="G1035" s="623" t="s">
        <v>975</v>
      </c>
      <c r="H1035" s="623">
        <f>'Справка 7'!C84</f>
        <v>0</v>
      </c>
    </row>
    <row r="1036" spans="1:8">
      <c r="A1036" s="623" t="str">
        <f t="shared" si="57"/>
        <v>ДЕБИТУМ ИНВЕСТ АДСИЦ</v>
      </c>
      <c r="B1036" s="623" t="str">
        <f t="shared" si="58"/>
        <v>201089616</v>
      </c>
      <c r="C1036" s="627">
        <f t="shared" si="59"/>
        <v>45747</v>
      </c>
      <c r="D1036" s="623" t="s">
        <v>788</v>
      </c>
      <c r="E1036" s="623">
        <v>1</v>
      </c>
      <c r="F1036" s="623" t="s">
        <v>787</v>
      </c>
      <c r="G1036" s="623" t="s">
        <v>975</v>
      </c>
      <c r="H1036" s="623">
        <f>'Справка 7'!C85</f>
        <v>0</v>
      </c>
    </row>
    <row r="1037" spans="1:8">
      <c r="A1037" s="623" t="str">
        <f t="shared" si="57"/>
        <v>ДЕБИТУМ ИНВЕСТ АДСИЦ</v>
      </c>
      <c r="B1037" s="623" t="str">
        <f t="shared" si="58"/>
        <v>201089616</v>
      </c>
      <c r="C1037" s="627">
        <f t="shared" si="59"/>
        <v>45747</v>
      </c>
      <c r="D1037" s="623" t="s">
        <v>790</v>
      </c>
      <c r="E1037" s="623">
        <v>1</v>
      </c>
      <c r="F1037" s="623" t="s">
        <v>789</v>
      </c>
      <c r="G1037" s="623" t="s">
        <v>975</v>
      </c>
      <c r="H1037" s="623">
        <f>'Справка 7'!C86</f>
        <v>0</v>
      </c>
    </row>
    <row r="1038" spans="1:8">
      <c r="A1038" s="623" t="str">
        <f t="shared" si="57"/>
        <v>ДЕБИТУМ ИНВЕСТ АДСИЦ</v>
      </c>
      <c r="B1038" s="623" t="str">
        <f t="shared" si="58"/>
        <v>201089616</v>
      </c>
      <c r="C1038" s="627">
        <f t="shared" si="59"/>
        <v>45747</v>
      </c>
      <c r="D1038" s="623" t="s">
        <v>792</v>
      </c>
      <c r="E1038" s="623">
        <v>1</v>
      </c>
      <c r="F1038" s="623" t="s">
        <v>791</v>
      </c>
      <c r="G1038" s="623" t="s">
        <v>975</v>
      </c>
      <c r="H1038" s="623">
        <f>'Справка 7'!C87</f>
        <v>46</v>
      </c>
    </row>
    <row r="1039" spans="1:8">
      <c r="A1039" s="623" t="str">
        <f t="shared" si="57"/>
        <v>ДЕБИТУМ ИНВЕСТ АДСИЦ</v>
      </c>
      <c r="B1039" s="623" t="str">
        <f t="shared" si="58"/>
        <v>201089616</v>
      </c>
      <c r="C1039" s="627">
        <f t="shared" si="59"/>
        <v>45747</v>
      </c>
      <c r="D1039" s="623" t="s">
        <v>794</v>
      </c>
      <c r="E1039" s="623">
        <v>1</v>
      </c>
      <c r="F1039" s="623" t="s">
        <v>793</v>
      </c>
      <c r="G1039" s="623" t="s">
        <v>975</v>
      </c>
      <c r="H1039" s="623">
        <f>'Справка 7'!C88</f>
        <v>0</v>
      </c>
    </row>
    <row r="1040" spans="1:8">
      <c r="A1040" s="623" t="str">
        <f t="shared" ref="A1040:A1103" si="60">pdeName</f>
        <v>ДЕБИТУМ ИНВЕСТ АДСИЦ</v>
      </c>
      <c r="B1040" s="623" t="str">
        <f t="shared" ref="B1040:B1103" si="61">pdeBulstat</f>
        <v>201089616</v>
      </c>
      <c r="C1040" s="627">
        <f t="shared" ref="C1040:C1103" si="62">endDate</f>
        <v>45747</v>
      </c>
      <c r="D1040" s="623" t="s">
        <v>796</v>
      </c>
      <c r="E1040" s="623">
        <v>1</v>
      </c>
      <c r="F1040" s="623" t="s">
        <v>795</v>
      </c>
      <c r="G1040" s="623" t="s">
        <v>975</v>
      </c>
      <c r="H1040" s="623">
        <f>'Справка 7'!C89</f>
        <v>13</v>
      </c>
    </row>
    <row r="1041" spans="1:8">
      <c r="A1041" s="623" t="str">
        <f t="shared" si="60"/>
        <v>ДЕБИТУМ ИНВЕСТ АДСИЦ</v>
      </c>
      <c r="B1041" s="623" t="str">
        <f t="shared" si="61"/>
        <v>201089616</v>
      </c>
      <c r="C1041" s="627">
        <f t="shared" si="62"/>
        <v>45747</v>
      </c>
      <c r="D1041" s="623" t="s">
        <v>798</v>
      </c>
      <c r="E1041" s="623">
        <v>1</v>
      </c>
      <c r="F1041" s="623" t="s">
        <v>797</v>
      </c>
      <c r="G1041" s="623" t="s">
        <v>975</v>
      </c>
      <c r="H1041" s="623">
        <f>'Справка 7'!C90</f>
        <v>3</v>
      </c>
    </row>
    <row r="1042" spans="1:8">
      <c r="A1042" s="623" t="str">
        <f t="shared" si="60"/>
        <v>ДЕБИТУМ ИНВЕСТ АДСИЦ</v>
      </c>
      <c r="B1042" s="623" t="str">
        <f t="shared" si="61"/>
        <v>201089616</v>
      </c>
      <c r="C1042" s="627">
        <f t="shared" si="62"/>
        <v>45747</v>
      </c>
      <c r="D1042" s="623" t="s">
        <v>800</v>
      </c>
      <c r="E1042" s="623">
        <v>1</v>
      </c>
      <c r="F1042" s="623" t="s">
        <v>799</v>
      </c>
      <c r="G1042" s="623" t="s">
        <v>975</v>
      </c>
      <c r="H1042" s="623">
        <f>'Справка 7'!C91</f>
        <v>27</v>
      </c>
    </row>
    <row r="1043" spans="1:8">
      <c r="A1043" s="623" t="str">
        <f t="shared" si="60"/>
        <v>ДЕБИТУМ ИНВЕСТ АДСИЦ</v>
      </c>
      <c r="B1043" s="623" t="str">
        <f t="shared" si="61"/>
        <v>201089616</v>
      </c>
      <c r="C1043" s="627">
        <f t="shared" si="62"/>
        <v>45747</v>
      </c>
      <c r="D1043" s="623" t="s">
        <v>802</v>
      </c>
      <c r="E1043" s="623">
        <v>1</v>
      </c>
      <c r="F1043" s="623" t="s">
        <v>801</v>
      </c>
      <c r="G1043" s="623" t="s">
        <v>975</v>
      </c>
      <c r="H1043" s="623">
        <f>'Справка 7'!C92</f>
        <v>2</v>
      </c>
    </row>
    <row r="1044" spans="1:8">
      <c r="A1044" s="623" t="str">
        <f t="shared" si="60"/>
        <v>ДЕБИТУМ ИНВЕСТ АДСИЦ</v>
      </c>
      <c r="B1044" s="623" t="str">
        <f t="shared" si="61"/>
        <v>201089616</v>
      </c>
      <c r="C1044" s="627">
        <f t="shared" si="62"/>
        <v>45747</v>
      </c>
      <c r="D1044" s="623" t="s">
        <v>804</v>
      </c>
      <c r="E1044" s="623">
        <v>1</v>
      </c>
      <c r="F1044" s="623" t="s">
        <v>803</v>
      </c>
      <c r="G1044" s="623" t="s">
        <v>975</v>
      </c>
      <c r="H1044" s="623">
        <f>'Справка 7'!C93</f>
        <v>0</v>
      </c>
    </row>
    <row r="1045" spans="1:8">
      <c r="A1045" s="623" t="str">
        <f t="shared" si="60"/>
        <v>ДЕБИТУМ ИНВЕСТ АДСИЦ</v>
      </c>
      <c r="B1045" s="623" t="str">
        <f t="shared" si="61"/>
        <v>201089616</v>
      </c>
      <c r="C1045" s="627">
        <f t="shared" si="62"/>
        <v>45747</v>
      </c>
      <c r="D1045" s="623" t="s">
        <v>805</v>
      </c>
      <c r="E1045" s="623">
        <v>1</v>
      </c>
      <c r="F1045" s="623" t="s">
        <v>711</v>
      </c>
      <c r="G1045" s="623" t="s">
        <v>975</v>
      </c>
      <c r="H1045" s="623">
        <f>'Справка 7'!C94</f>
        <v>0</v>
      </c>
    </row>
    <row r="1046" spans="1:8">
      <c r="A1046" s="623" t="str">
        <f t="shared" si="60"/>
        <v>ДЕБИТУМ ИНВЕСТ АДСИЦ</v>
      </c>
      <c r="B1046" s="623" t="str">
        <f t="shared" si="61"/>
        <v>201089616</v>
      </c>
      <c r="C1046" s="627">
        <f t="shared" si="62"/>
        <v>45747</v>
      </c>
      <c r="D1046" s="623" t="s">
        <v>806</v>
      </c>
      <c r="E1046" s="623">
        <v>1</v>
      </c>
      <c r="F1046" s="623" t="s">
        <v>715</v>
      </c>
      <c r="G1046" s="623" t="s">
        <v>975</v>
      </c>
      <c r="H1046" s="623">
        <f>'Справка 7'!C95</f>
        <v>2</v>
      </c>
    </row>
    <row r="1047" spans="1:8">
      <c r="A1047" s="623" t="str">
        <f t="shared" si="60"/>
        <v>ДЕБИТУМ ИНВЕСТ АДСИЦ</v>
      </c>
      <c r="B1047" s="623" t="str">
        <f t="shared" si="61"/>
        <v>201089616</v>
      </c>
      <c r="C1047" s="627">
        <f t="shared" si="62"/>
        <v>45747</v>
      </c>
      <c r="D1047" s="623" t="s">
        <v>808</v>
      </c>
      <c r="E1047" s="623">
        <v>1</v>
      </c>
      <c r="F1047" s="623" t="s">
        <v>807</v>
      </c>
      <c r="G1047" s="623" t="s">
        <v>975</v>
      </c>
      <c r="H1047" s="623">
        <f>'Справка 7'!C96</f>
        <v>1</v>
      </c>
    </row>
    <row r="1048" spans="1:8">
      <c r="A1048" s="623" t="str">
        <f t="shared" si="60"/>
        <v>ДЕБИТУМ ИНВЕСТ АДСИЦ</v>
      </c>
      <c r="B1048" s="623" t="str">
        <f t="shared" si="61"/>
        <v>201089616</v>
      </c>
      <c r="C1048" s="627">
        <f t="shared" si="62"/>
        <v>45747</v>
      </c>
      <c r="D1048" s="623" t="s">
        <v>810</v>
      </c>
      <c r="E1048" s="623">
        <v>1</v>
      </c>
      <c r="F1048" s="623" t="s">
        <v>809</v>
      </c>
      <c r="G1048" s="623" t="s">
        <v>975</v>
      </c>
      <c r="H1048" s="623">
        <f>'Справка 7'!C97</f>
        <v>12</v>
      </c>
    </row>
    <row r="1049" spans="1:8">
      <c r="A1049" s="623" t="str">
        <f t="shared" si="60"/>
        <v>ДЕБИТУМ ИНВЕСТ АДСИЦ</v>
      </c>
      <c r="B1049" s="623" t="str">
        <f t="shared" si="61"/>
        <v>201089616</v>
      </c>
      <c r="C1049" s="627">
        <f t="shared" si="62"/>
        <v>45747</v>
      </c>
      <c r="D1049" s="623" t="s">
        <v>812</v>
      </c>
      <c r="E1049" s="623">
        <v>1</v>
      </c>
      <c r="F1049" s="623" t="s">
        <v>765</v>
      </c>
      <c r="G1049" s="623" t="s">
        <v>975</v>
      </c>
      <c r="H1049" s="623">
        <f>'Справка 7'!C98</f>
        <v>58</v>
      </c>
    </row>
    <row r="1050" spans="1:8">
      <c r="A1050" s="623" t="str">
        <f t="shared" si="60"/>
        <v>ДЕБИТУМ ИНВЕСТ АДСИЦ</v>
      </c>
      <c r="B1050" s="623" t="str">
        <f t="shared" si="61"/>
        <v>201089616</v>
      </c>
      <c r="C1050" s="627">
        <f t="shared" si="62"/>
        <v>45747</v>
      </c>
      <c r="D1050" s="623" t="s">
        <v>814</v>
      </c>
      <c r="E1050" s="623">
        <v>1</v>
      </c>
      <c r="F1050" s="623" t="s">
        <v>813</v>
      </c>
      <c r="G1050" s="623" t="s">
        <v>975</v>
      </c>
      <c r="H1050" s="623">
        <f>'Справка 7'!C99</f>
        <v>10897</v>
      </c>
    </row>
    <row r="1051" spans="1:8">
      <c r="A1051" s="623" t="str">
        <f t="shared" si="60"/>
        <v>ДЕБИТУМ ИНВЕСТ АДСИЦ</v>
      </c>
      <c r="B1051" s="623" t="str">
        <f t="shared" si="61"/>
        <v>201089616</v>
      </c>
      <c r="C1051" s="627">
        <f t="shared" si="62"/>
        <v>45747</v>
      </c>
      <c r="D1051" s="623" t="s">
        <v>737</v>
      </c>
      <c r="E1051" s="623">
        <v>2</v>
      </c>
      <c r="F1051" s="623" t="s">
        <v>736</v>
      </c>
      <c r="G1051" s="623" t="s">
        <v>975</v>
      </c>
      <c r="H1051" s="623">
        <f>'Справка 7'!D54</f>
        <v>0</v>
      </c>
    </row>
    <row r="1052" spans="1:8">
      <c r="A1052" s="623" t="str">
        <f t="shared" si="60"/>
        <v>ДЕБИТУМ ИНВЕСТ АДСИЦ</v>
      </c>
      <c r="B1052" s="623" t="str">
        <f t="shared" si="61"/>
        <v>201089616</v>
      </c>
      <c r="C1052" s="627">
        <f t="shared" si="62"/>
        <v>45747</v>
      </c>
      <c r="D1052" s="623" t="s">
        <v>739</v>
      </c>
      <c r="E1052" s="623">
        <v>2</v>
      </c>
      <c r="F1052" s="623" t="s">
        <v>738</v>
      </c>
      <c r="G1052" s="623" t="s">
        <v>975</v>
      </c>
      <c r="H1052" s="623">
        <f>'Справка 7'!D55</f>
        <v>0</v>
      </c>
    </row>
    <row r="1053" spans="1:8">
      <c r="A1053" s="623" t="str">
        <f t="shared" si="60"/>
        <v>ДЕБИТУМ ИНВЕСТ АДСИЦ</v>
      </c>
      <c r="B1053" s="623" t="str">
        <f t="shared" si="61"/>
        <v>201089616</v>
      </c>
      <c r="C1053" s="627">
        <f t="shared" si="62"/>
        <v>45747</v>
      </c>
      <c r="D1053" s="623" t="s">
        <v>741</v>
      </c>
      <c r="E1053" s="623">
        <v>2</v>
      </c>
      <c r="F1053" s="623" t="s">
        <v>740</v>
      </c>
      <c r="G1053" s="623" t="s">
        <v>975</v>
      </c>
      <c r="H1053" s="623">
        <f>'Справка 7'!D56</f>
        <v>0</v>
      </c>
    </row>
    <row r="1054" spans="1:8">
      <c r="A1054" s="623" t="str">
        <f t="shared" si="60"/>
        <v>ДЕБИТУМ ИНВЕСТ АДСИЦ</v>
      </c>
      <c r="B1054" s="623" t="str">
        <f t="shared" si="61"/>
        <v>201089616</v>
      </c>
      <c r="C1054" s="627">
        <f t="shared" si="62"/>
        <v>45747</v>
      </c>
      <c r="D1054" s="623" t="s">
        <v>742</v>
      </c>
      <c r="E1054" s="623">
        <v>2</v>
      </c>
      <c r="F1054" s="623" t="s">
        <v>725</v>
      </c>
      <c r="G1054" s="623" t="s">
        <v>975</v>
      </c>
      <c r="H1054" s="623">
        <f>'Справка 7'!D57</f>
        <v>0</v>
      </c>
    </row>
    <row r="1055" spans="1:8">
      <c r="A1055" s="623" t="str">
        <f t="shared" si="60"/>
        <v>ДЕБИТУМ ИНВЕСТ АДСИЦ</v>
      </c>
      <c r="B1055" s="623" t="str">
        <f t="shared" si="61"/>
        <v>201089616</v>
      </c>
      <c r="C1055" s="627">
        <f t="shared" si="62"/>
        <v>45747</v>
      </c>
      <c r="D1055" s="623" t="s">
        <v>744</v>
      </c>
      <c r="E1055" s="623">
        <v>2</v>
      </c>
      <c r="F1055" s="623" t="s">
        <v>743</v>
      </c>
      <c r="G1055" s="623" t="s">
        <v>975</v>
      </c>
      <c r="H1055" s="623">
        <f>'Справка 7'!D58</f>
        <v>0</v>
      </c>
    </row>
    <row r="1056" spans="1:8">
      <c r="A1056" s="623" t="str">
        <f t="shared" si="60"/>
        <v>ДЕБИТУМ ИНВЕСТ АДСИЦ</v>
      </c>
      <c r="B1056" s="623" t="str">
        <f t="shared" si="61"/>
        <v>201089616</v>
      </c>
      <c r="C1056" s="627">
        <f t="shared" si="62"/>
        <v>45747</v>
      </c>
      <c r="D1056" s="623" t="s">
        <v>746</v>
      </c>
      <c r="E1056" s="623">
        <v>2</v>
      </c>
      <c r="F1056" s="623" t="s">
        <v>745</v>
      </c>
      <c r="G1056" s="623" t="s">
        <v>975</v>
      </c>
      <c r="H1056" s="623">
        <f>'Справка 7'!D59</f>
        <v>0</v>
      </c>
    </row>
    <row r="1057" spans="1:8">
      <c r="A1057" s="623" t="str">
        <f t="shared" si="60"/>
        <v>ДЕБИТУМ ИНВЕСТ АДСИЦ</v>
      </c>
      <c r="B1057" s="623" t="str">
        <f t="shared" si="61"/>
        <v>201089616</v>
      </c>
      <c r="C1057" s="627">
        <f t="shared" si="62"/>
        <v>45747</v>
      </c>
      <c r="D1057" s="623" t="s">
        <v>748</v>
      </c>
      <c r="E1057" s="623">
        <v>2</v>
      </c>
      <c r="F1057" s="623" t="s">
        <v>747</v>
      </c>
      <c r="G1057" s="623" t="s">
        <v>975</v>
      </c>
      <c r="H1057" s="623">
        <f>'Справка 7'!D60</f>
        <v>0</v>
      </c>
    </row>
    <row r="1058" spans="1:8">
      <c r="A1058" s="623" t="str">
        <f t="shared" si="60"/>
        <v>ДЕБИТУМ ИНВЕСТ АДСИЦ</v>
      </c>
      <c r="B1058" s="623" t="str">
        <f t="shared" si="61"/>
        <v>201089616</v>
      </c>
      <c r="C1058" s="627">
        <f t="shared" si="62"/>
        <v>45747</v>
      </c>
      <c r="D1058" s="623" t="s">
        <v>750</v>
      </c>
      <c r="E1058" s="623">
        <v>2</v>
      </c>
      <c r="F1058" s="623" t="s">
        <v>749</v>
      </c>
      <c r="G1058" s="623" t="s">
        <v>975</v>
      </c>
      <c r="H1058" s="623">
        <f>'Справка 7'!D61</f>
        <v>0</v>
      </c>
    </row>
    <row r="1059" spans="1:8">
      <c r="A1059" s="623" t="str">
        <f t="shared" si="60"/>
        <v>ДЕБИТУМ ИНВЕСТ АДСИЦ</v>
      </c>
      <c r="B1059" s="623" t="str">
        <f t="shared" si="61"/>
        <v>201089616</v>
      </c>
      <c r="C1059" s="627">
        <f t="shared" si="62"/>
        <v>45747</v>
      </c>
      <c r="D1059" s="623" t="s">
        <v>751</v>
      </c>
      <c r="E1059" s="623">
        <v>2</v>
      </c>
      <c r="F1059" s="623" t="s">
        <v>747</v>
      </c>
      <c r="G1059" s="623" t="s">
        <v>975</v>
      </c>
      <c r="H1059" s="623">
        <f>'Справка 7'!D62</f>
        <v>0</v>
      </c>
    </row>
    <row r="1060" spans="1:8">
      <c r="A1060" s="623" t="str">
        <f t="shared" si="60"/>
        <v>ДЕБИТУМ ИНВЕСТ АДСИЦ</v>
      </c>
      <c r="B1060" s="623" t="str">
        <f t="shared" si="61"/>
        <v>201089616</v>
      </c>
      <c r="C1060" s="627">
        <f t="shared" si="62"/>
        <v>45747</v>
      </c>
      <c r="D1060" s="623" t="s">
        <v>752</v>
      </c>
      <c r="E1060" s="623">
        <v>2</v>
      </c>
      <c r="F1060" s="623" t="s">
        <v>159</v>
      </c>
      <c r="G1060" s="623" t="s">
        <v>975</v>
      </c>
      <c r="H1060" s="623">
        <f>'Справка 7'!D63</f>
        <v>0</v>
      </c>
    </row>
    <row r="1061" spans="1:8">
      <c r="A1061" s="623" t="str">
        <f t="shared" si="60"/>
        <v>ДЕБИТУМ ИНВЕСТ АДСИЦ</v>
      </c>
      <c r="B1061" s="623" t="str">
        <f t="shared" si="61"/>
        <v>201089616</v>
      </c>
      <c r="C1061" s="627">
        <f t="shared" si="62"/>
        <v>45747</v>
      </c>
      <c r="D1061" s="623" t="s">
        <v>753</v>
      </c>
      <c r="E1061" s="623">
        <v>2</v>
      </c>
      <c r="F1061" s="623" t="s">
        <v>162</v>
      </c>
      <c r="G1061" s="623" t="s">
        <v>975</v>
      </c>
      <c r="H1061" s="623">
        <f>'Справка 7'!D64</f>
        <v>0</v>
      </c>
    </row>
    <row r="1062" spans="1:8">
      <c r="A1062" s="623" t="str">
        <f t="shared" si="60"/>
        <v>ДЕБИТУМ ИНВЕСТ АДСИЦ</v>
      </c>
      <c r="B1062" s="623" t="str">
        <f t="shared" si="61"/>
        <v>201089616</v>
      </c>
      <c r="C1062" s="627">
        <f t="shared" si="62"/>
        <v>45747</v>
      </c>
      <c r="D1062" s="623" t="s">
        <v>755</v>
      </c>
      <c r="E1062" s="623">
        <v>2</v>
      </c>
      <c r="F1062" s="623" t="s">
        <v>754</v>
      </c>
      <c r="G1062" s="623" t="s">
        <v>975</v>
      </c>
      <c r="H1062" s="623">
        <f>'Справка 7'!D65</f>
        <v>82</v>
      </c>
    </row>
    <row r="1063" spans="1:8">
      <c r="A1063" s="623" t="str">
        <f t="shared" si="60"/>
        <v>ДЕБИТУМ ИНВЕСТ АДСИЦ</v>
      </c>
      <c r="B1063" s="623" t="str">
        <f t="shared" si="61"/>
        <v>201089616</v>
      </c>
      <c r="C1063" s="627">
        <f t="shared" si="62"/>
        <v>45747</v>
      </c>
      <c r="D1063" s="623" t="s">
        <v>757</v>
      </c>
      <c r="E1063" s="623">
        <v>2</v>
      </c>
      <c r="F1063" s="623" t="s">
        <v>756</v>
      </c>
      <c r="G1063" s="623" t="s">
        <v>975</v>
      </c>
      <c r="H1063" s="623">
        <f>'Справка 7'!D66</f>
        <v>0</v>
      </c>
    </row>
    <row r="1064" spans="1:8">
      <c r="A1064" s="623" t="str">
        <f t="shared" si="60"/>
        <v>ДЕБИТУМ ИНВЕСТ АДСИЦ</v>
      </c>
      <c r="B1064" s="623" t="str">
        <f t="shared" si="61"/>
        <v>201089616</v>
      </c>
      <c r="C1064" s="627">
        <f t="shared" si="62"/>
        <v>45747</v>
      </c>
      <c r="D1064" s="623" t="s">
        <v>759</v>
      </c>
      <c r="E1064" s="623">
        <v>2</v>
      </c>
      <c r="F1064" s="623" t="s">
        <v>758</v>
      </c>
      <c r="G1064" s="623" t="s">
        <v>975</v>
      </c>
      <c r="H1064" s="623">
        <f>'Справка 7'!D67</f>
        <v>0</v>
      </c>
    </row>
    <row r="1065" spans="1:8">
      <c r="A1065" s="623" t="str">
        <f t="shared" si="60"/>
        <v>ДЕБИТУМ ИНВЕСТ АДСИЦ</v>
      </c>
      <c r="B1065" s="623" t="str">
        <f t="shared" si="61"/>
        <v>201089616</v>
      </c>
      <c r="C1065" s="627">
        <f t="shared" si="62"/>
        <v>45747</v>
      </c>
      <c r="D1065" s="623" t="s">
        <v>761</v>
      </c>
      <c r="E1065" s="623">
        <v>2</v>
      </c>
      <c r="F1065" s="623" t="s">
        <v>735</v>
      </c>
      <c r="G1065" s="623" t="s">
        <v>975</v>
      </c>
      <c r="H1065" s="623">
        <f>'Справка 7'!D68</f>
        <v>82</v>
      </c>
    </row>
    <row r="1066" spans="1:8">
      <c r="A1066" s="623" t="str">
        <f t="shared" si="60"/>
        <v>ДЕБИТУМ ИНВЕСТ АДСИЦ</v>
      </c>
      <c r="B1066" s="623" t="str">
        <f t="shared" si="61"/>
        <v>201089616</v>
      </c>
      <c r="C1066" s="627">
        <f t="shared" si="62"/>
        <v>45747</v>
      </c>
      <c r="D1066" s="623" t="s">
        <v>764</v>
      </c>
      <c r="E1066" s="623">
        <v>2</v>
      </c>
      <c r="F1066" s="623" t="s">
        <v>976</v>
      </c>
      <c r="G1066" s="623" t="s">
        <v>975</v>
      </c>
      <c r="H1066" s="623">
        <f>'Справка 7'!D70</f>
        <v>0</v>
      </c>
    </row>
    <row r="1067" spans="1:8">
      <c r="A1067" s="623" t="str">
        <f t="shared" si="60"/>
        <v>ДЕБИТУМ ИНВЕСТ АДСИЦ</v>
      </c>
      <c r="B1067" s="623" t="str">
        <f t="shared" si="61"/>
        <v>201089616</v>
      </c>
      <c r="C1067" s="627">
        <f t="shared" si="62"/>
        <v>45747</v>
      </c>
      <c r="D1067" s="623" t="s">
        <v>766</v>
      </c>
      <c r="E1067" s="623">
        <v>2</v>
      </c>
      <c r="F1067" s="623" t="s">
        <v>736</v>
      </c>
      <c r="G1067" s="623" t="s">
        <v>975</v>
      </c>
      <c r="H1067" s="623">
        <f>'Справка 7'!D73</f>
        <v>0</v>
      </c>
    </row>
    <row r="1068" spans="1:8">
      <c r="A1068" s="623" t="str">
        <f t="shared" si="60"/>
        <v>ДЕБИТУМ ИНВЕСТ АДСИЦ</v>
      </c>
      <c r="B1068" s="623" t="str">
        <f t="shared" si="61"/>
        <v>201089616</v>
      </c>
      <c r="C1068" s="627">
        <f t="shared" si="62"/>
        <v>45747</v>
      </c>
      <c r="D1068" s="623" t="s">
        <v>768</v>
      </c>
      <c r="E1068" s="623">
        <v>2</v>
      </c>
      <c r="F1068" s="623" t="s">
        <v>767</v>
      </c>
      <c r="G1068" s="623" t="s">
        <v>975</v>
      </c>
      <c r="H1068" s="623">
        <f>'Справка 7'!D74</f>
        <v>0</v>
      </c>
    </row>
    <row r="1069" spans="1:8">
      <c r="A1069" s="623" t="str">
        <f t="shared" si="60"/>
        <v>ДЕБИТУМ ИНВЕСТ АДСИЦ</v>
      </c>
      <c r="B1069" s="623" t="str">
        <f t="shared" si="61"/>
        <v>201089616</v>
      </c>
      <c r="C1069" s="627">
        <f t="shared" si="62"/>
        <v>45747</v>
      </c>
      <c r="D1069" s="623" t="s">
        <v>770</v>
      </c>
      <c r="E1069" s="623">
        <v>2</v>
      </c>
      <c r="F1069" s="623" t="s">
        <v>769</v>
      </c>
      <c r="G1069" s="623" t="s">
        <v>975</v>
      </c>
      <c r="H1069" s="623">
        <f>'Справка 7'!D75</f>
        <v>0</v>
      </c>
    </row>
    <row r="1070" spans="1:8">
      <c r="A1070" s="623" t="str">
        <f t="shared" si="60"/>
        <v>ДЕБИТУМ ИНВЕСТ АДСИЦ</v>
      </c>
      <c r="B1070" s="623" t="str">
        <f t="shared" si="61"/>
        <v>201089616</v>
      </c>
      <c r="C1070" s="627">
        <f t="shared" si="62"/>
        <v>45747</v>
      </c>
      <c r="D1070" s="623" t="s">
        <v>772</v>
      </c>
      <c r="E1070" s="623">
        <v>2</v>
      </c>
      <c r="F1070" s="623" t="s">
        <v>771</v>
      </c>
      <c r="G1070" s="623" t="s">
        <v>975</v>
      </c>
      <c r="H1070" s="623">
        <f>'Справка 7'!D76</f>
        <v>0</v>
      </c>
    </row>
    <row r="1071" spans="1:8">
      <c r="A1071" s="623" t="str">
        <f t="shared" si="60"/>
        <v>ДЕБИТУМ ИНВЕСТ АДСИЦ</v>
      </c>
      <c r="B1071" s="623" t="str">
        <f t="shared" si="61"/>
        <v>201089616</v>
      </c>
      <c r="C1071" s="627">
        <f t="shared" si="62"/>
        <v>45747</v>
      </c>
      <c r="D1071" s="623" t="s">
        <v>773</v>
      </c>
      <c r="E1071" s="623">
        <v>2</v>
      </c>
      <c r="F1071" s="623" t="s">
        <v>743</v>
      </c>
      <c r="G1071" s="623" t="s">
        <v>975</v>
      </c>
      <c r="H1071" s="623">
        <f>'Справка 7'!D77</f>
        <v>0</v>
      </c>
    </row>
    <row r="1072" spans="1:8">
      <c r="A1072" s="623" t="str">
        <f t="shared" si="60"/>
        <v>ДЕБИТУМ ИНВЕСТ АДСИЦ</v>
      </c>
      <c r="B1072" s="623" t="str">
        <f t="shared" si="61"/>
        <v>201089616</v>
      </c>
      <c r="C1072" s="627">
        <f t="shared" si="62"/>
        <v>45747</v>
      </c>
      <c r="D1072" s="623" t="s">
        <v>775</v>
      </c>
      <c r="E1072" s="623">
        <v>2</v>
      </c>
      <c r="F1072" s="623" t="s">
        <v>774</v>
      </c>
      <c r="G1072" s="623" t="s">
        <v>975</v>
      </c>
      <c r="H1072" s="623">
        <f>'Справка 7'!D78</f>
        <v>0</v>
      </c>
    </row>
    <row r="1073" spans="1:8">
      <c r="A1073" s="623" t="str">
        <f t="shared" si="60"/>
        <v>ДЕБИТУМ ИНВЕСТ АДСИЦ</v>
      </c>
      <c r="B1073" s="623" t="str">
        <f t="shared" si="61"/>
        <v>201089616</v>
      </c>
      <c r="C1073" s="627">
        <f t="shared" si="62"/>
        <v>45747</v>
      </c>
      <c r="D1073" s="623" t="s">
        <v>777</v>
      </c>
      <c r="E1073" s="623">
        <v>2</v>
      </c>
      <c r="F1073" s="623" t="s">
        <v>776</v>
      </c>
      <c r="G1073" s="623" t="s">
        <v>975</v>
      </c>
      <c r="H1073" s="623">
        <f>'Справка 7'!D79</f>
        <v>0</v>
      </c>
    </row>
    <row r="1074" spans="1:8">
      <c r="A1074" s="623" t="str">
        <f t="shared" si="60"/>
        <v>ДЕБИТУМ ИНВЕСТ АДСИЦ</v>
      </c>
      <c r="B1074" s="623" t="str">
        <f t="shared" si="61"/>
        <v>201089616</v>
      </c>
      <c r="C1074" s="627">
        <f t="shared" si="62"/>
        <v>45747</v>
      </c>
      <c r="D1074" s="623" t="s">
        <v>779</v>
      </c>
      <c r="E1074" s="623">
        <v>2</v>
      </c>
      <c r="F1074" s="623" t="s">
        <v>778</v>
      </c>
      <c r="G1074" s="623" t="s">
        <v>975</v>
      </c>
      <c r="H1074" s="623">
        <f>'Справка 7'!D80</f>
        <v>0</v>
      </c>
    </row>
    <row r="1075" spans="1:8">
      <c r="A1075" s="623" t="str">
        <f t="shared" si="60"/>
        <v>ДЕБИТУМ ИНВЕСТ АДСИЦ</v>
      </c>
      <c r="B1075" s="623" t="str">
        <f t="shared" si="61"/>
        <v>201089616</v>
      </c>
      <c r="C1075" s="627">
        <f t="shared" si="62"/>
        <v>45747</v>
      </c>
      <c r="D1075" s="623" t="s">
        <v>780</v>
      </c>
      <c r="E1075" s="623">
        <v>2</v>
      </c>
      <c r="F1075" s="623" t="s">
        <v>747</v>
      </c>
      <c r="G1075" s="623" t="s">
        <v>975</v>
      </c>
      <c r="H1075" s="623">
        <f>'Справка 7'!D81</f>
        <v>0</v>
      </c>
    </row>
    <row r="1076" spans="1:8">
      <c r="A1076" s="623" t="str">
        <f t="shared" si="60"/>
        <v>ДЕБИТУМ ИНВЕСТ АДСИЦ</v>
      </c>
      <c r="B1076" s="623" t="str">
        <f t="shared" si="61"/>
        <v>201089616</v>
      </c>
      <c r="C1076" s="627">
        <f t="shared" si="62"/>
        <v>45747</v>
      </c>
      <c r="D1076" s="623" t="s">
        <v>782</v>
      </c>
      <c r="E1076" s="623">
        <v>2</v>
      </c>
      <c r="F1076" s="623" t="s">
        <v>781</v>
      </c>
      <c r="G1076" s="623" t="s">
        <v>975</v>
      </c>
      <c r="H1076" s="623">
        <f>'Справка 7'!D82</f>
        <v>0</v>
      </c>
    </row>
    <row r="1077" spans="1:8">
      <c r="A1077" s="623" t="str">
        <f t="shared" si="60"/>
        <v>ДЕБИТУМ ИНВЕСТ АДСИЦ</v>
      </c>
      <c r="B1077" s="623" t="str">
        <f t="shared" si="61"/>
        <v>201089616</v>
      </c>
      <c r="C1077" s="627">
        <f t="shared" si="62"/>
        <v>45747</v>
      </c>
      <c r="D1077" s="623" t="s">
        <v>784</v>
      </c>
      <c r="E1077" s="623">
        <v>2</v>
      </c>
      <c r="F1077" s="623" t="s">
        <v>783</v>
      </c>
      <c r="G1077" s="623" t="s">
        <v>975</v>
      </c>
      <c r="H1077" s="623">
        <f>'Справка 7'!D83</f>
        <v>0</v>
      </c>
    </row>
    <row r="1078" spans="1:8">
      <c r="A1078" s="623" t="str">
        <f t="shared" si="60"/>
        <v>ДЕБИТУМ ИНВЕСТ АДСИЦ</v>
      </c>
      <c r="B1078" s="623" t="str">
        <f t="shared" si="61"/>
        <v>201089616</v>
      </c>
      <c r="C1078" s="627">
        <f t="shared" si="62"/>
        <v>45747</v>
      </c>
      <c r="D1078" s="623" t="s">
        <v>786</v>
      </c>
      <c r="E1078" s="623">
        <v>2</v>
      </c>
      <c r="F1078" s="623" t="s">
        <v>785</v>
      </c>
      <c r="G1078" s="623" t="s">
        <v>975</v>
      </c>
      <c r="H1078" s="623">
        <f>'Справка 7'!D84</f>
        <v>0</v>
      </c>
    </row>
    <row r="1079" spans="1:8">
      <c r="A1079" s="623" t="str">
        <f t="shared" si="60"/>
        <v>ДЕБИТУМ ИНВЕСТ АДСИЦ</v>
      </c>
      <c r="B1079" s="623" t="str">
        <f t="shared" si="61"/>
        <v>201089616</v>
      </c>
      <c r="C1079" s="627">
        <f t="shared" si="62"/>
        <v>45747</v>
      </c>
      <c r="D1079" s="623" t="s">
        <v>788</v>
      </c>
      <c r="E1079" s="623">
        <v>2</v>
      </c>
      <c r="F1079" s="623" t="s">
        <v>787</v>
      </c>
      <c r="G1079" s="623" t="s">
        <v>975</v>
      </c>
      <c r="H1079" s="623">
        <f>'Справка 7'!D85</f>
        <v>0</v>
      </c>
    </row>
    <row r="1080" spans="1:8">
      <c r="A1080" s="623" t="str">
        <f t="shared" si="60"/>
        <v>ДЕБИТУМ ИНВЕСТ АДСИЦ</v>
      </c>
      <c r="B1080" s="623" t="str">
        <f t="shared" si="61"/>
        <v>201089616</v>
      </c>
      <c r="C1080" s="627">
        <f t="shared" si="62"/>
        <v>45747</v>
      </c>
      <c r="D1080" s="623" t="s">
        <v>790</v>
      </c>
      <c r="E1080" s="623">
        <v>2</v>
      </c>
      <c r="F1080" s="623" t="s">
        <v>789</v>
      </c>
      <c r="G1080" s="623" t="s">
        <v>975</v>
      </c>
      <c r="H1080" s="623">
        <f>'Справка 7'!D86</f>
        <v>0</v>
      </c>
    </row>
    <row r="1081" spans="1:8">
      <c r="A1081" s="623" t="str">
        <f t="shared" si="60"/>
        <v>ДЕБИТУМ ИНВЕСТ АДСИЦ</v>
      </c>
      <c r="B1081" s="623" t="str">
        <f t="shared" si="61"/>
        <v>201089616</v>
      </c>
      <c r="C1081" s="627">
        <f t="shared" si="62"/>
        <v>45747</v>
      </c>
      <c r="D1081" s="623" t="s">
        <v>792</v>
      </c>
      <c r="E1081" s="623">
        <v>2</v>
      </c>
      <c r="F1081" s="623" t="s">
        <v>791</v>
      </c>
      <c r="G1081" s="623" t="s">
        <v>975</v>
      </c>
      <c r="H1081" s="623">
        <f>'Справка 7'!D87</f>
        <v>46</v>
      </c>
    </row>
    <row r="1082" spans="1:8">
      <c r="A1082" s="623" t="str">
        <f t="shared" si="60"/>
        <v>ДЕБИТУМ ИНВЕСТ АДСИЦ</v>
      </c>
      <c r="B1082" s="623" t="str">
        <f t="shared" si="61"/>
        <v>201089616</v>
      </c>
      <c r="C1082" s="627">
        <f t="shared" si="62"/>
        <v>45747</v>
      </c>
      <c r="D1082" s="623" t="s">
        <v>794</v>
      </c>
      <c r="E1082" s="623">
        <v>2</v>
      </c>
      <c r="F1082" s="623" t="s">
        <v>793</v>
      </c>
      <c r="G1082" s="623" t="s">
        <v>975</v>
      </c>
      <c r="H1082" s="623">
        <f>'Справка 7'!D88</f>
        <v>0</v>
      </c>
    </row>
    <row r="1083" spans="1:8">
      <c r="A1083" s="623" t="str">
        <f t="shared" si="60"/>
        <v>ДЕБИТУМ ИНВЕСТ АДСИЦ</v>
      </c>
      <c r="B1083" s="623" t="str">
        <f t="shared" si="61"/>
        <v>201089616</v>
      </c>
      <c r="C1083" s="627">
        <f t="shared" si="62"/>
        <v>45747</v>
      </c>
      <c r="D1083" s="623" t="s">
        <v>796</v>
      </c>
      <c r="E1083" s="623">
        <v>2</v>
      </c>
      <c r="F1083" s="623" t="s">
        <v>795</v>
      </c>
      <c r="G1083" s="623" t="s">
        <v>975</v>
      </c>
      <c r="H1083" s="623">
        <f>'Справка 7'!D89</f>
        <v>13</v>
      </c>
    </row>
    <row r="1084" spans="1:8">
      <c r="A1084" s="623" t="str">
        <f t="shared" si="60"/>
        <v>ДЕБИТУМ ИНВЕСТ АДСИЦ</v>
      </c>
      <c r="B1084" s="623" t="str">
        <f t="shared" si="61"/>
        <v>201089616</v>
      </c>
      <c r="C1084" s="627">
        <f t="shared" si="62"/>
        <v>45747</v>
      </c>
      <c r="D1084" s="623" t="s">
        <v>798</v>
      </c>
      <c r="E1084" s="623">
        <v>2</v>
      </c>
      <c r="F1084" s="623" t="s">
        <v>797</v>
      </c>
      <c r="G1084" s="623" t="s">
        <v>975</v>
      </c>
      <c r="H1084" s="623">
        <f>'Справка 7'!D90</f>
        <v>3</v>
      </c>
    </row>
    <row r="1085" spans="1:8">
      <c r="A1085" s="623" t="str">
        <f t="shared" si="60"/>
        <v>ДЕБИТУМ ИНВЕСТ АДСИЦ</v>
      </c>
      <c r="B1085" s="623" t="str">
        <f t="shared" si="61"/>
        <v>201089616</v>
      </c>
      <c r="C1085" s="627">
        <f t="shared" si="62"/>
        <v>45747</v>
      </c>
      <c r="D1085" s="623" t="s">
        <v>800</v>
      </c>
      <c r="E1085" s="623">
        <v>2</v>
      </c>
      <c r="F1085" s="623" t="s">
        <v>799</v>
      </c>
      <c r="G1085" s="623" t="s">
        <v>975</v>
      </c>
      <c r="H1085" s="623">
        <f>'Справка 7'!D91</f>
        <v>27</v>
      </c>
    </row>
    <row r="1086" spans="1:8">
      <c r="A1086" s="623" t="str">
        <f t="shared" si="60"/>
        <v>ДЕБИТУМ ИНВЕСТ АДСИЦ</v>
      </c>
      <c r="B1086" s="623" t="str">
        <f t="shared" si="61"/>
        <v>201089616</v>
      </c>
      <c r="C1086" s="627">
        <f t="shared" si="62"/>
        <v>45747</v>
      </c>
      <c r="D1086" s="623" t="s">
        <v>802</v>
      </c>
      <c r="E1086" s="623">
        <v>2</v>
      </c>
      <c r="F1086" s="623" t="s">
        <v>801</v>
      </c>
      <c r="G1086" s="623" t="s">
        <v>975</v>
      </c>
      <c r="H1086" s="623">
        <f>'Справка 7'!D92</f>
        <v>2</v>
      </c>
    </row>
    <row r="1087" spans="1:8">
      <c r="A1087" s="623" t="str">
        <f t="shared" si="60"/>
        <v>ДЕБИТУМ ИНВЕСТ АДСИЦ</v>
      </c>
      <c r="B1087" s="623" t="str">
        <f t="shared" si="61"/>
        <v>201089616</v>
      </c>
      <c r="C1087" s="627">
        <f t="shared" si="62"/>
        <v>45747</v>
      </c>
      <c r="D1087" s="623" t="s">
        <v>804</v>
      </c>
      <c r="E1087" s="623">
        <v>2</v>
      </c>
      <c r="F1087" s="623" t="s">
        <v>803</v>
      </c>
      <c r="G1087" s="623" t="s">
        <v>975</v>
      </c>
      <c r="H1087" s="623">
        <f>'Справка 7'!D93</f>
        <v>0</v>
      </c>
    </row>
    <row r="1088" spans="1:8">
      <c r="A1088" s="623" t="str">
        <f t="shared" si="60"/>
        <v>ДЕБИТУМ ИНВЕСТ АДСИЦ</v>
      </c>
      <c r="B1088" s="623" t="str">
        <f t="shared" si="61"/>
        <v>201089616</v>
      </c>
      <c r="C1088" s="627">
        <f t="shared" si="62"/>
        <v>45747</v>
      </c>
      <c r="D1088" s="623" t="s">
        <v>805</v>
      </c>
      <c r="E1088" s="623">
        <v>2</v>
      </c>
      <c r="F1088" s="623" t="s">
        <v>711</v>
      </c>
      <c r="G1088" s="623" t="s">
        <v>975</v>
      </c>
      <c r="H1088" s="623">
        <f>'Справка 7'!D94</f>
        <v>0</v>
      </c>
    </row>
    <row r="1089" spans="1:8">
      <c r="A1089" s="623" t="str">
        <f t="shared" si="60"/>
        <v>ДЕБИТУМ ИНВЕСТ АДСИЦ</v>
      </c>
      <c r="B1089" s="623" t="str">
        <f t="shared" si="61"/>
        <v>201089616</v>
      </c>
      <c r="C1089" s="627">
        <f t="shared" si="62"/>
        <v>45747</v>
      </c>
      <c r="D1089" s="623" t="s">
        <v>806</v>
      </c>
      <c r="E1089" s="623">
        <v>2</v>
      </c>
      <c r="F1089" s="623" t="s">
        <v>715</v>
      </c>
      <c r="G1089" s="623" t="s">
        <v>975</v>
      </c>
      <c r="H1089" s="623">
        <f>'Справка 7'!D95</f>
        <v>2</v>
      </c>
    </row>
    <row r="1090" spans="1:8">
      <c r="A1090" s="623" t="str">
        <f t="shared" si="60"/>
        <v>ДЕБИТУМ ИНВЕСТ АДСИЦ</v>
      </c>
      <c r="B1090" s="623" t="str">
        <f t="shared" si="61"/>
        <v>201089616</v>
      </c>
      <c r="C1090" s="627">
        <f t="shared" si="62"/>
        <v>45747</v>
      </c>
      <c r="D1090" s="623" t="s">
        <v>808</v>
      </c>
      <c r="E1090" s="623">
        <v>2</v>
      </c>
      <c r="F1090" s="623" t="s">
        <v>807</v>
      </c>
      <c r="G1090" s="623" t="s">
        <v>975</v>
      </c>
      <c r="H1090" s="623">
        <f>'Справка 7'!D96</f>
        <v>1</v>
      </c>
    </row>
    <row r="1091" spans="1:8">
      <c r="A1091" s="623" t="str">
        <f t="shared" si="60"/>
        <v>ДЕБИТУМ ИНВЕСТ АДСИЦ</v>
      </c>
      <c r="B1091" s="623" t="str">
        <f t="shared" si="61"/>
        <v>201089616</v>
      </c>
      <c r="C1091" s="627">
        <f t="shared" si="62"/>
        <v>45747</v>
      </c>
      <c r="D1091" s="623" t="s">
        <v>810</v>
      </c>
      <c r="E1091" s="623">
        <v>2</v>
      </c>
      <c r="F1091" s="623" t="s">
        <v>809</v>
      </c>
      <c r="G1091" s="623" t="s">
        <v>975</v>
      </c>
      <c r="H1091" s="623">
        <f>'Справка 7'!D97</f>
        <v>12</v>
      </c>
    </row>
    <row r="1092" spans="1:8">
      <c r="A1092" s="623" t="str">
        <f t="shared" si="60"/>
        <v>ДЕБИТУМ ИНВЕСТ АДСИЦ</v>
      </c>
      <c r="B1092" s="623" t="str">
        <f t="shared" si="61"/>
        <v>201089616</v>
      </c>
      <c r="C1092" s="627">
        <f t="shared" si="62"/>
        <v>45747</v>
      </c>
      <c r="D1092" s="623" t="s">
        <v>812</v>
      </c>
      <c r="E1092" s="623">
        <v>2</v>
      </c>
      <c r="F1092" s="623" t="s">
        <v>765</v>
      </c>
      <c r="G1092" s="623" t="s">
        <v>975</v>
      </c>
      <c r="H1092" s="623">
        <f>'Справка 7'!D98</f>
        <v>58</v>
      </c>
    </row>
    <row r="1093" spans="1:8">
      <c r="A1093" s="623" t="str">
        <f t="shared" si="60"/>
        <v>ДЕБИТУМ ИНВЕСТ АДСИЦ</v>
      </c>
      <c r="B1093" s="623" t="str">
        <f t="shared" si="61"/>
        <v>201089616</v>
      </c>
      <c r="C1093" s="627">
        <f t="shared" si="62"/>
        <v>45747</v>
      </c>
      <c r="D1093" s="623" t="s">
        <v>814</v>
      </c>
      <c r="E1093" s="623">
        <v>2</v>
      </c>
      <c r="F1093" s="623" t="s">
        <v>813</v>
      </c>
      <c r="G1093" s="623" t="s">
        <v>975</v>
      </c>
      <c r="H1093" s="623">
        <f>'Справка 7'!D99</f>
        <v>140</v>
      </c>
    </row>
    <row r="1094" spans="1:8">
      <c r="A1094" s="623" t="str">
        <f t="shared" si="60"/>
        <v>ДЕБИТУМ ИНВЕСТ АДСИЦ</v>
      </c>
      <c r="B1094" s="623" t="str">
        <f t="shared" si="61"/>
        <v>201089616</v>
      </c>
      <c r="C1094" s="627">
        <f t="shared" si="62"/>
        <v>45747</v>
      </c>
      <c r="D1094" s="623" t="s">
        <v>737</v>
      </c>
      <c r="E1094" s="623">
        <v>3</v>
      </c>
      <c r="F1094" s="623" t="s">
        <v>736</v>
      </c>
      <c r="G1094" s="623" t="s">
        <v>975</v>
      </c>
      <c r="H1094" s="623">
        <f>'Справка 7'!E54</f>
        <v>0</v>
      </c>
    </row>
    <row r="1095" spans="1:8">
      <c r="A1095" s="623" t="str">
        <f t="shared" si="60"/>
        <v>ДЕБИТУМ ИНВЕСТ АДСИЦ</v>
      </c>
      <c r="B1095" s="623" t="str">
        <f t="shared" si="61"/>
        <v>201089616</v>
      </c>
      <c r="C1095" s="627">
        <f t="shared" si="62"/>
        <v>45747</v>
      </c>
      <c r="D1095" s="623" t="s">
        <v>739</v>
      </c>
      <c r="E1095" s="623">
        <v>3</v>
      </c>
      <c r="F1095" s="623" t="s">
        <v>738</v>
      </c>
      <c r="G1095" s="623" t="s">
        <v>975</v>
      </c>
      <c r="H1095" s="623">
        <f>'Справка 7'!E55</f>
        <v>0</v>
      </c>
    </row>
    <row r="1096" spans="1:8">
      <c r="A1096" s="623" t="str">
        <f t="shared" si="60"/>
        <v>ДЕБИТУМ ИНВЕСТ АДСИЦ</v>
      </c>
      <c r="B1096" s="623" t="str">
        <f t="shared" si="61"/>
        <v>201089616</v>
      </c>
      <c r="C1096" s="627">
        <f t="shared" si="62"/>
        <v>45747</v>
      </c>
      <c r="D1096" s="623" t="s">
        <v>741</v>
      </c>
      <c r="E1096" s="623">
        <v>3</v>
      </c>
      <c r="F1096" s="623" t="s">
        <v>740</v>
      </c>
      <c r="G1096" s="623" t="s">
        <v>975</v>
      </c>
      <c r="H1096" s="623">
        <f>'Справка 7'!E56</f>
        <v>0</v>
      </c>
    </row>
    <row r="1097" spans="1:8">
      <c r="A1097" s="623" t="str">
        <f t="shared" si="60"/>
        <v>ДЕБИТУМ ИНВЕСТ АДСИЦ</v>
      </c>
      <c r="B1097" s="623" t="str">
        <f t="shared" si="61"/>
        <v>201089616</v>
      </c>
      <c r="C1097" s="627">
        <f t="shared" si="62"/>
        <v>45747</v>
      </c>
      <c r="D1097" s="623" t="s">
        <v>742</v>
      </c>
      <c r="E1097" s="623">
        <v>3</v>
      </c>
      <c r="F1097" s="623" t="s">
        <v>725</v>
      </c>
      <c r="G1097" s="623" t="s">
        <v>975</v>
      </c>
      <c r="H1097" s="623">
        <f>'Справка 7'!E57</f>
        <v>0</v>
      </c>
    </row>
    <row r="1098" spans="1:8">
      <c r="A1098" s="623" t="str">
        <f t="shared" si="60"/>
        <v>ДЕБИТУМ ИНВЕСТ АДСИЦ</v>
      </c>
      <c r="B1098" s="623" t="str">
        <f t="shared" si="61"/>
        <v>201089616</v>
      </c>
      <c r="C1098" s="627">
        <f t="shared" si="62"/>
        <v>45747</v>
      </c>
      <c r="D1098" s="623" t="s">
        <v>744</v>
      </c>
      <c r="E1098" s="623">
        <v>3</v>
      </c>
      <c r="F1098" s="623" t="s">
        <v>743</v>
      </c>
      <c r="G1098" s="623" t="s">
        <v>975</v>
      </c>
      <c r="H1098" s="623">
        <f>'Справка 7'!E58</f>
        <v>0</v>
      </c>
    </row>
    <row r="1099" spans="1:8">
      <c r="A1099" s="623" t="str">
        <f t="shared" si="60"/>
        <v>ДЕБИТУМ ИНВЕСТ АДСИЦ</v>
      </c>
      <c r="B1099" s="623" t="str">
        <f t="shared" si="61"/>
        <v>201089616</v>
      </c>
      <c r="C1099" s="627">
        <f t="shared" si="62"/>
        <v>45747</v>
      </c>
      <c r="D1099" s="623" t="s">
        <v>746</v>
      </c>
      <c r="E1099" s="623">
        <v>3</v>
      </c>
      <c r="F1099" s="623" t="s">
        <v>745</v>
      </c>
      <c r="G1099" s="623" t="s">
        <v>975</v>
      </c>
      <c r="H1099" s="623">
        <f>'Справка 7'!E59</f>
        <v>0</v>
      </c>
    </row>
    <row r="1100" spans="1:8">
      <c r="A1100" s="623" t="str">
        <f t="shared" si="60"/>
        <v>ДЕБИТУМ ИНВЕСТ АДСИЦ</v>
      </c>
      <c r="B1100" s="623" t="str">
        <f t="shared" si="61"/>
        <v>201089616</v>
      </c>
      <c r="C1100" s="627">
        <f t="shared" si="62"/>
        <v>45747</v>
      </c>
      <c r="D1100" s="623" t="s">
        <v>748</v>
      </c>
      <c r="E1100" s="623">
        <v>3</v>
      </c>
      <c r="F1100" s="623" t="s">
        <v>747</v>
      </c>
      <c r="G1100" s="623" t="s">
        <v>975</v>
      </c>
      <c r="H1100" s="623">
        <f>'Справка 7'!E60</f>
        <v>0</v>
      </c>
    </row>
    <row r="1101" spans="1:8">
      <c r="A1101" s="623" t="str">
        <f t="shared" si="60"/>
        <v>ДЕБИТУМ ИНВЕСТ АДСИЦ</v>
      </c>
      <c r="B1101" s="623" t="str">
        <f t="shared" si="61"/>
        <v>201089616</v>
      </c>
      <c r="C1101" s="627">
        <f t="shared" si="62"/>
        <v>45747</v>
      </c>
      <c r="D1101" s="623" t="s">
        <v>750</v>
      </c>
      <c r="E1101" s="623">
        <v>3</v>
      </c>
      <c r="F1101" s="623" t="s">
        <v>749</v>
      </c>
      <c r="G1101" s="623" t="s">
        <v>975</v>
      </c>
      <c r="H1101" s="623">
        <f>'Справка 7'!E61</f>
        <v>0</v>
      </c>
    </row>
    <row r="1102" spans="1:8">
      <c r="A1102" s="623" t="str">
        <f t="shared" si="60"/>
        <v>ДЕБИТУМ ИНВЕСТ АДСИЦ</v>
      </c>
      <c r="B1102" s="623" t="str">
        <f t="shared" si="61"/>
        <v>201089616</v>
      </c>
      <c r="C1102" s="627">
        <f t="shared" si="62"/>
        <v>45747</v>
      </c>
      <c r="D1102" s="623" t="s">
        <v>751</v>
      </c>
      <c r="E1102" s="623">
        <v>3</v>
      </c>
      <c r="F1102" s="623" t="s">
        <v>747</v>
      </c>
      <c r="G1102" s="623" t="s">
        <v>975</v>
      </c>
      <c r="H1102" s="623">
        <f>'Справка 7'!E62</f>
        <v>0</v>
      </c>
    </row>
    <row r="1103" spans="1:8">
      <c r="A1103" s="623" t="str">
        <f t="shared" si="60"/>
        <v>ДЕБИТУМ ИНВЕСТ АДСИЦ</v>
      </c>
      <c r="B1103" s="623" t="str">
        <f t="shared" si="61"/>
        <v>201089616</v>
      </c>
      <c r="C1103" s="627">
        <f t="shared" si="62"/>
        <v>45747</v>
      </c>
      <c r="D1103" s="623" t="s">
        <v>752</v>
      </c>
      <c r="E1103" s="623">
        <v>3</v>
      </c>
      <c r="F1103" s="623" t="s">
        <v>159</v>
      </c>
      <c r="G1103" s="623" t="s">
        <v>975</v>
      </c>
      <c r="H1103" s="623">
        <f>'Справка 7'!E63</f>
        <v>0</v>
      </c>
    </row>
    <row r="1104" spans="1:8">
      <c r="A1104" s="623" t="str">
        <f t="shared" ref="A1104:A1167" si="63">pdeName</f>
        <v>ДЕБИТУМ ИНВЕСТ АДСИЦ</v>
      </c>
      <c r="B1104" s="623" t="str">
        <f t="shared" ref="B1104:B1167" si="64">pdeBulstat</f>
        <v>201089616</v>
      </c>
      <c r="C1104" s="627">
        <f t="shared" ref="C1104:C1167" si="65">endDate</f>
        <v>45747</v>
      </c>
      <c r="D1104" s="623" t="s">
        <v>753</v>
      </c>
      <c r="E1104" s="623">
        <v>3</v>
      </c>
      <c r="F1104" s="623" t="s">
        <v>162</v>
      </c>
      <c r="G1104" s="623" t="s">
        <v>975</v>
      </c>
      <c r="H1104" s="623">
        <f>'Справка 7'!E64</f>
        <v>0</v>
      </c>
    </row>
    <row r="1105" spans="1:8">
      <c r="A1105" s="623" t="str">
        <f t="shared" si="63"/>
        <v>ДЕБИТУМ ИНВЕСТ АДСИЦ</v>
      </c>
      <c r="B1105" s="623" t="str">
        <f t="shared" si="64"/>
        <v>201089616</v>
      </c>
      <c r="C1105" s="627">
        <f t="shared" si="65"/>
        <v>45747</v>
      </c>
      <c r="D1105" s="623" t="s">
        <v>755</v>
      </c>
      <c r="E1105" s="623">
        <v>3</v>
      </c>
      <c r="F1105" s="623" t="s">
        <v>754</v>
      </c>
      <c r="G1105" s="623" t="s">
        <v>975</v>
      </c>
      <c r="H1105" s="623">
        <f>'Справка 7'!E65</f>
        <v>10757</v>
      </c>
    </row>
    <row r="1106" spans="1:8">
      <c r="A1106" s="623" t="str">
        <f t="shared" si="63"/>
        <v>ДЕБИТУМ ИНВЕСТ АДСИЦ</v>
      </c>
      <c r="B1106" s="623" t="str">
        <f t="shared" si="64"/>
        <v>201089616</v>
      </c>
      <c r="C1106" s="627">
        <f t="shared" si="65"/>
        <v>45747</v>
      </c>
      <c r="D1106" s="623" t="s">
        <v>757</v>
      </c>
      <c r="E1106" s="623">
        <v>3</v>
      </c>
      <c r="F1106" s="623" t="s">
        <v>756</v>
      </c>
      <c r="G1106" s="623" t="s">
        <v>975</v>
      </c>
      <c r="H1106" s="623">
        <f>'Справка 7'!E66</f>
        <v>0</v>
      </c>
    </row>
    <row r="1107" spans="1:8">
      <c r="A1107" s="623" t="str">
        <f t="shared" si="63"/>
        <v>ДЕБИТУМ ИНВЕСТ АДСИЦ</v>
      </c>
      <c r="B1107" s="623" t="str">
        <f t="shared" si="64"/>
        <v>201089616</v>
      </c>
      <c r="C1107" s="627">
        <f t="shared" si="65"/>
        <v>45747</v>
      </c>
      <c r="D1107" s="623" t="s">
        <v>759</v>
      </c>
      <c r="E1107" s="623">
        <v>3</v>
      </c>
      <c r="F1107" s="623" t="s">
        <v>758</v>
      </c>
      <c r="G1107" s="623" t="s">
        <v>975</v>
      </c>
      <c r="H1107" s="623">
        <f>'Справка 7'!E67</f>
        <v>0</v>
      </c>
    </row>
    <row r="1108" spans="1:8">
      <c r="A1108" s="623" t="str">
        <f t="shared" si="63"/>
        <v>ДЕБИТУМ ИНВЕСТ АДСИЦ</v>
      </c>
      <c r="B1108" s="623" t="str">
        <f t="shared" si="64"/>
        <v>201089616</v>
      </c>
      <c r="C1108" s="627">
        <f t="shared" si="65"/>
        <v>45747</v>
      </c>
      <c r="D1108" s="623" t="s">
        <v>761</v>
      </c>
      <c r="E1108" s="623">
        <v>3</v>
      </c>
      <c r="F1108" s="623" t="s">
        <v>735</v>
      </c>
      <c r="G1108" s="623" t="s">
        <v>975</v>
      </c>
      <c r="H1108" s="623">
        <f>'Справка 7'!E68</f>
        <v>10757</v>
      </c>
    </row>
    <row r="1109" spans="1:8">
      <c r="A1109" s="623" t="str">
        <f t="shared" si="63"/>
        <v>ДЕБИТУМ ИНВЕСТ АДСИЦ</v>
      </c>
      <c r="B1109" s="623" t="str">
        <f t="shared" si="64"/>
        <v>201089616</v>
      </c>
      <c r="C1109" s="627">
        <f t="shared" si="65"/>
        <v>45747</v>
      </c>
      <c r="D1109" s="623" t="s">
        <v>764</v>
      </c>
      <c r="E1109" s="623">
        <v>3</v>
      </c>
      <c r="F1109" s="623" t="s">
        <v>976</v>
      </c>
      <c r="G1109" s="623" t="s">
        <v>975</v>
      </c>
      <c r="H1109" s="623">
        <f>'Справка 7'!E70</f>
        <v>0</v>
      </c>
    </row>
    <row r="1110" spans="1:8">
      <c r="A1110" s="623" t="str">
        <f t="shared" si="63"/>
        <v>ДЕБИТУМ ИНВЕСТ АДСИЦ</v>
      </c>
      <c r="B1110" s="623" t="str">
        <f t="shared" si="64"/>
        <v>201089616</v>
      </c>
      <c r="C1110" s="627">
        <f t="shared" si="65"/>
        <v>45747</v>
      </c>
      <c r="D1110" s="623" t="s">
        <v>766</v>
      </c>
      <c r="E1110" s="623">
        <v>3</v>
      </c>
      <c r="F1110" s="623" t="s">
        <v>736</v>
      </c>
      <c r="G1110" s="623" t="s">
        <v>975</v>
      </c>
      <c r="H1110" s="623">
        <f>'Справка 7'!E73</f>
        <v>0</v>
      </c>
    </row>
    <row r="1111" spans="1:8">
      <c r="A1111" s="623" t="str">
        <f t="shared" si="63"/>
        <v>ДЕБИТУМ ИНВЕСТ АДСИЦ</v>
      </c>
      <c r="B1111" s="623" t="str">
        <f t="shared" si="64"/>
        <v>201089616</v>
      </c>
      <c r="C1111" s="627">
        <f t="shared" si="65"/>
        <v>45747</v>
      </c>
      <c r="D1111" s="623" t="s">
        <v>768</v>
      </c>
      <c r="E1111" s="623">
        <v>3</v>
      </c>
      <c r="F1111" s="623" t="s">
        <v>767</v>
      </c>
      <c r="G1111" s="623" t="s">
        <v>975</v>
      </c>
      <c r="H1111" s="623">
        <f>'Справка 7'!E74</f>
        <v>0</v>
      </c>
    </row>
    <row r="1112" spans="1:8">
      <c r="A1112" s="623" t="str">
        <f t="shared" si="63"/>
        <v>ДЕБИТУМ ИНВЕСТ АДСИЦ</v>
      </c>
      <c r="B1112" s="623" t="str">
        <f t="shared" si="64"/>
        <v>201089616</v>
      </c>
      <c r="C1112" s="627">
        <f t="shared" si="65"/>
        <v>45747</v>
      </c>
      <c r="D1112" s="623" t="s">
        <v>770</v>
      </c>
      <c r="E1112" s="623">
        <v>3</v>
      </c>
      <c r="F1112" s="623" t="s">
        <v>769</v>
      </c>
      <c r="G1112" s="623" t="s">
        <v>975</v>
      </c>
      <c r="H1112" s="623">
        <f>'Справка 7'!E75</f>
        <v>0</v>
      </c>
    </row>
    <row r="1113" spans="1:8">
      <c r="A1113" s="623" t="str">
        <f t="shared" si="63"/>
        <v>ДЕБИТУМ ИНВЕСТ АДСИЦ</v>
      </c>
      <c r="B1113" s="623" t="str">
        <f t="shared" si="64"/>
        <v>201089616</v>
      </c>
      <c r="C1113" s="627">
        <f t="shared" si="65"/>
        <v>45747</v>
      </c>
      <c r="D1113" s="623" t="s">
        <v>772</v>
      </c>
      <c r="E1113" s="623">
        <v>3</v>
      </c>
      <c r="F1113" s="623" t="s">
        <v>771</v>
      </c>
      <c r="G1113" s="623" t="s">
        <v>975</v>
      </c>
      <c r="H1113" s="623">
        <f>'Справка 7'!E76</f>
        <v>0</v>
      </c>
    </row>
    <row r="1114" spans="1:8">
      <c r="A1114" s="623" t="str">
        <f t="shared" si="63"/>
        <v>ДЕБИТУМ ИНВЕСТ АДСИЦ</v>
      </c>
      <c r="B1114" s="623" t="str">
        <f t="shared" si="64"/>
        <v>201089616</v>
      </c>
      <c r="C1114" s="627">
        <f t="shared" si="65"/>
        <v>45747</v>
      </c>
      <c r="D1114" s="623" t="s">
        <v>773</v>
      </c>
      <c r="E1114" s="623">
        <v>3</v>
      </c>
      <c r="F1114" s="623" t="s">
        <v>743</v>
      </c>
      <c r="G1114" s="623" t="s">
        <v>975</v>
      </c>
      <c r="H1114" s="623">
        <f>'Справка 7'!E77</f>
        <v>0</v>
      </c>
    </row>
    <row r="1115" spans="1:8">
      <c r="A1115" s="623" t="str">
        <f t="shared" si="63"/>
        <v>ДЕБИТУМ ИНВЕСТ АДСИЦ</v>
      </c>
      <c r="B1115" s="623" t="str">
        <f t="shared" si="64"/>
        <v>201089616</v>
      </c>
      <c r="C1115" s="627">
        <f t="shared" si="65"/>
        <v>45747</v>
      </c>
      <c r="D1115" s="623" t="s">
        <v>775</v>
      </c>
      <c r="E1115" s="623">
        <v>3</v>
      </c>
      <c r="F1115" s="623" t="s">
        <v>774</v>
      </c>
      <c r="G1115" s="623" t="s">
        <v>975</v>
      </c>
      <c r="H1115" s="623">
        <f>'Справка 7'!E78</f>
        <v>0</v>
      </c>
    </row>
    <row r="1116" spans="1:8">
      <c r="A1116" s="623" t="str">
        <f t="shared" si="63"/>
        <v>ДЕБИТУМ ИНВЕСТ АДСИЦ</v>
      </c>
      <c r="B1116" s="623" t="str">
        <f t="shared" si="64"/>
        <v>201089616</v>
      </c>
      <c r="C1116" s="627">
        <f t="shared" si="65"/>
        <v>45747</v>
      </c>
      <c r="D1116" s="623" t="s">
        <v>777</v>
      </c>
      <c r="E1116" s="623">
        <v>3</v>
      </c>
      <c r="F1116" s="623" t="s">
        <v>776</v>
      </c>
      <c r="G1116" s="623" t="s">
        <v>975</v>
      </c>
      <c r="H1116" s="623">
        <f>'Справка 7'!E79</f>
        <v>0</v>
      </c>
    </row>
    <row r="1117" spans="1:8">
      <c r="A1117" s="623" t="str">
        <f t="shared" si="63"/>
        <v>ДЕБИТУМ ИНВЕСТ АДСИЦ</v>
      </c>
      <c r="B1117" s="623" t="str">
        <f t="shared" si="64"/>
        <v>201089616</v>
      </c>
      <c r="C1117" s="627">
        <f t="shared" si="65"/>
        <v>45747</v>
      </c>
      <c r="D1117" s="623" t="s">
        <v>779</v>
      </c>
      <c r="E1117" s="623">
        <v>3</v>
      </c>
      <c r="F1117" s="623" t="s">
        <v>778</v>
      </c>
      <c r="G1117" s="623" t="s">
        <v>975</v>
      </c>
      <c r="H1117" s="623">
        <f>'Справка 7'!E80</f>
        <v>0</v>
      </c>
    </row>
    <row r="1118" spans="1:8">
      <c r="A1118" s="623" t="str">
        <f t="shared" si="63"/>
        <v>ДЕБИТУМ ИНВЕСТ АДСИЦ</v>
      </c>
      <c r="B1118" s="623" t="str">
        <f t="shared" si="64"/>
        <v>201089616</v>
      </c>
      <c r="C1118" s="627">
        <f t="shared" si="65"/>
        <v>45747</v>
      </c>
      <c r="D1118" s="623" t="s">
        <v>780</v>
      </c>
      <c r="E1118" s="623">
        <v>3</v>
      </c>
      <c r="F1118" s="623" t="s">
        <v>747</v>
      </c>
      <c r="G1118" s="623" t="s">
        <v>975</v>
      </c>
      <c r="H1118" s="623">
        <f>'Справка 7'!E81</f>
        <v>0</v>
      </c>
    </row>
    <row r="1119" spans="1:8">
      <c r="A1119" s="623" t="str">
        <f t="shared" si="63"/>
        <v>ДЕБИТУМ ИНВЕСТ АДСИЦ</v>
      </c>
      <c r="B1119" s="623" t="str">
        <f t="shared" si="64"/>
        <v>201089616</v>
      </c>
      <c r="C1119" s="627">
        <f t="shared" si="65"/>
        <v>45747</v>
      </c>
      <c r="D1119" s="623" t="s">
        <v>782</v>
      </c>
      <c r="E1119" s="623">
        <v>3</v>
      </c>
      <c r="F1119" s="623" t="s">
        <v>781</v>
      </c>
      <c r="G1119" s="623" t="s">
        <v>975</v>
      </c>
      <c r="H1119" s="623">
        <f>'Справка 7'!E82</f>
        <v>0</v>
      </c>
    </row>
    <row r="1120" spans="1:8">
      <c r="A1120" s="623" t="str">
        <f t="shared" si="63"/>
        <v>ДЕБИТУМ ИНВЕСТ АДСИЦ</v>
      </c>
      <c r="B1120" s="623" t="str">
        <f t="shared" si="64"/>
        <v>201089616</v>
      </c>
      <c r="C1120" s="627">
        <f t="shared" si="65"/>
        <v>45747</v>
      </c>
      <c r="D1120" s="623" t="s">
        <v>784</v>
      </c>
      <c r="E1120" s="623">
        <v>3</v>
      </c>
      <c r="F1120" s="623" t="s">
        <v>783</v>
      </c>
      <c r="G1120" s="623" t="s">
        <v>975</v>
      </c>
      <c r="H1120" s="623">
        <f>'Справка 7'!E83</f>
        <v>0</v>
      </c>
    </row>
    <row r="1121" spans="1:8">
      <c r="A1121" s="623" t="str">
        <f t="shared" si="63"/>
        <v>ДЕБИТУМ ИНВЕСТ АДСИЦ</v>
      </c>
      <c r="B1121" s="623" t="str">
        <f t="shared" si="64"/>
        <v>201089616</v>
      </c>
      <c r="C1121" s="627">
        <f t="shared" si="65"/>
        <v>45747</v>
      </c>
      <c r="D1121" s="623" t="s">
        <v>786</v>
      </c>
      <c r="E1121" s="623">
        <v>3</v>
      </c>
      <c r="F1121" s="623" t="s">
        <v>785</v>
      </c>
      <c r="G1121" s="623" t="s">
        <v>975</v>
      </c>
      <c r="H1121" s="623">
        <f>'Справка 7'!E84</f>
        <v>0</v>
      </c>
    </row>
    <row r="1122" spans="1:8">
      <c r="A1122" s="623" t="str">
        <f t="shared" si="63"/>
        <v>ДЕБИТУМ ИНВЕСТ АДСИЦ</v>
      </c>
      <c r="B1122" s="623" t="str">
        <f t="shared" si="64"/>
        <v>201089616</v>
      </c>
      <c r="C1122" s="627">
        <f t="shared" si="65"/>
        <v>45747</v>
      </c>
      <c r="D1122" s="623" t="s">
        <v>788</v>
      </c>
      <c r="E1122" s="623">
        <v>3</v>
      </c>
      <c r="F1122" s="623" t="s">
        <v>787</v>
      </c>
      <c r="G1122" s="623" t="s">
        <v>975</v>
      </c>
      <c r="H1122" s="623">
        <f>'Справка 7'!E85</f>
        <v>0</v>
      </c>
    </row>
    <row r="1123" spans="1:8">
      <c r="A1123" s="623" t="str">
        <f t="shared" si="63"/>
        <v>ДЕБИТУМ ИНВЕСТ АДСИЦ</v>
      </c>
      <c r="B1123" s="623" t="str">
        <f t="shared" si="64"/>
        <v>201089616</v>
      </c>
      <c r="C1123" s="627">
        <f t="shared" si="65"/>
        <v>45747</v>
      </c>
      <c r="D1123" s="623" t="s">
        <v>790</v>
      </c>
      <c r="E1123" s="623">
        <v>3</v>
      </c>
      <c r="F1123" s="623" t="s">
        <v>789</v>
      </c>
      <c r="G1123" s="623" t="s">
        <v>975</v>
      </c>
      <c r="H1123" s="623">
        <f>'Справка 7'!E86</f>
        <v>0</v>
      </c>
    </row>
    <row r="1124" spans="1:8">
      <c r="A1124" s="623" t="str">
        <f t="shared" si="63"/>
        <v>ДЕБИТУМ ИНВЕСТ АДСИЦ</v>
      </c>
      <c r="B1124" s="623" t="str">
        <f t="shared" si="64"/>
        <v>201089616</v>
      </c>
      <c r="C1124" s="627">
        <f t="shared" si="65"/>
        <v>45747</v>
      </c>
      <c r="D1124" s="623" t="s">
        <v>792</v>
      </c>
      <c r="E1124" s="623">
        <v>3</v>
      </c>
      <c r="F1124" s="623" t="s">
        <v>791</v>
      </c>
      <c r="G1124" s="623" t="s">
        <v>975</v>
      </c>
      <c r="H1124" s="623">
        <f>'Справка 7'!E87</f>
        <v>0</v>
      </c>
    </row>
    <row r="1125" spans="1:8">
      <c r="A1125" s="623" t="str">
        <f t="shared" si="63"/>
        <v>ДЕБИТУМ ИНВЕСТ АДСИЦ</v>
      </c>
      <c r="B1125" s="623" t="str">
        <f t="shared" si="64"/>
        <v>201089616</v>
      </c>
      <c r="C1125" s="627">
        <f t="shared" si="65"/>
        <v>45747</v>
      </c>
      <c r="D1125" s="623" t="s">
        <v>794</v>
      </c>
      <c r="E1125" s="623">
        <v>3</v>
      </c>
      <c r="F1125" s="623" t="s">
        <v>793</v>
      </c>
      <c r="G1125" s="623" t="s">
        <v>975</v>
      </c>
      <c r="H1125" s="623">
        <f>'Справка 7'!E88</f>
        <v>0</v>
      </c>
    </row>
    <row r="1126" spans="1:8">
      <c r="A1126" s="623" t="str">
        <f t="shared" si="63"/>
        <v>ДЕБИТУМ ИНВЕСТ АДСИЦ</v>
      </c>
      <c r="B1126" s="623" t="str">
        <f t="shared" si="64"/>
        <v>201089616</v>
      </c>
      <c r="C1126" s="627">
        <f t="shared" si="65"/>
        <v>45747</v>
      </c>
      <c r="D1126" s="623" t="s">
        <v>796</v>
      </c>
      <c r="E1126" s="623">
        <v>3</v>
      </c>
      <c r="F1126" s="623" t="s">
        <v>795</v>
      </c>
      <c r="G1126" s="623" t="s">
        <v>975</v>
      </c>
      <c r="H1126" s="623">
        <f>'Справка 7'!E89</f>
        <v>0</v>
      </c>
    </row>
    <row r="1127" spans="1:8">
      <c r="A1127" s="623" t="str">
        <f t="shared" si="63"/>
        <v>ДЕБИТУМ ИНВЕСТ АДСИЦ</v>
      </c>
      <c r="B1127" s="623" t="str">
        <f t="shared" si="64"/>
        <v>201089616</v>
      </c>
      <c r="C1127" s="627">
        <f t="shared" si="65"/>
        <v>45747</v>
      </c>
      <c r="D1127" s="623" t="s">
        <v>798</v>
      </c>
      <c r="E1127" s="623">
        <v>3</v>
      </c>
      <c r="F1127" s="623" t="s">
        <v>797</v>
      </c>
      <c r="G1127" s="623" t="s">
        <v>975</v>
      </c>
      <c r="H1127" s="623">
        <f>'Справка 7'!E90</f>
        <v>0</v>
      </c>
    </row>
    <row r="1128" spans="1:8">
      <c r="A1128" s="623" t="str">
        <f t="shared" si="63"/>
        <v>ДЕБИТУМ ИНВЕСТ АДСИЦ</v>
      </c>
      <c r="B1128" s="623" t="str">
        <f t="shared" si="64"/>
        <v>201089616</v>
      </c>
      <c r="C1128" s="627">
        <f t="shared" si="65"/>
        <v>45747</v>
      </c>
      <c r="D1128" s="623" t="s">
        <v>800</v>
      </c>
      <c r="E1128" s="623">
        <v>3</v>
      </c>
      <c r="F1128" s="623" t="s">
        <v>799</v>
      </c>
      <c r="G1128" s="623" t="s">
        <v>975</v>
      </c>
      <c r="H1128" s="623">
        <f>'Справка 7'!E91</f>
        <v>0</v>
      </c>
    </row>
    <row r="1129" spans="1:8">
      <c r="A1129" s="623" t="str">
        <f t="shared" si="63"/>
        <v>ДЕБИТУМ ИНВЕСТ АДСИЦ</v>
      </c>
      <c r="B1129" s="623" t="str">
        <f t="shared" si="64"/>
        <v>201089616</v>
      </c>
      <c r="C1129" s="627">
        <f t="shared" si="65"/>
        <v>45747</v>
      </c>
      <c r="D1129" s="623" t="s">
        <v>802</v>
      </c>
      <c r="E1129" s="623">
        <v>3</v>
      </c>
      <c r="F1129" s="623" t="s">
        <v>801</v>
      </c>
      <c r="G1129" s="623" t="s">
        <v>975</v>
      </c>
      <c r="H1129" s="623">
        <f>'Справка 7'!E92</f>
        <v>0</v>
      </c>
    </row>
    <row r="1130" spans="1:8">
      <c r="A1130" s="623" t="str">
        <f t="shared" si="63"/>
        <v>ДЕБИТУМ ИНВЕСТ АДСИЦ</v>
      </c>
      <c r="B1130" s="623" t="str">
        <f t="shared" si="64"/>
        <v>201089616</v>
      </c>
      <c r="C1130" s="627">
        <f t="shared" si="65"/>
        <v>45747</v>
      </c>
      <c r="D1130" s="623" t="s">
        <v>804</v>
      </c>
      <c r="E1130" s="623">
        <v>3</v>
      </c>
      <c r="F1130" s="623" t="s">
        <v>803</v>
      </c>
      <c r="G1130" s="623" t="s">
        <v>975</v>
      </c>
      <c r="H1130" s="623">
        <f>'Справка 7'!E93</f>
        <v>0</v>
      </c>
    </row>
    <row r="1131" spans="1:8">
      <c r="A1131" s="623" t="str">
        <f t="shared" si="63"/>
        <v>ДЕБИТУМ ИНВЕСТ АДСИЦ</v>
      </c>
      <c r="B1131" s="623" t="str">
        <f t="shared" si="64"/>
        <v>201089616</v>
      </c>
      <c r="C1131" s="627">
        <f t="shared" si="65"/>
        <v>45747</v>
      </c>
      <c r="D1131" s="623" t="s">
        <v>805</v>
      </c>
      <c r="E1131" s="623">
        <v>3</v>
      </c>
      <c r="F1131" s="623" t="s">
        <v>711</v>
      </c>
      <c r="G1131" s="623" t="s">
        <v>975</v>
      </c>
      <c r="H1131" s="623">
        <f>'Справка 7'!E94</f>
        <v>0</v>
      </c>
    </row>
    <row r="1132" spans="1:8">
      <c r="A1132" s="623" t="str">
        <f t="shared" si="63"/>
        <v>ДЕБИТУМ ИНВЕСТ АДСИЦ</v>
      </c>
      <c r="B1132" s="623" t="str">
        <f t="shared" si="64"/>
        <v>201089616</v>
      </c>
      <c r="C1132" s="627">
        <f t="shared" si="65"/>
        <v>45747</v>
      </c>
      <c r="D1132" s="623" t="s">
        <v>806</v>
      </c>
      <c r="E1132" s="623">
        <v>3</v>
      </c>
      <c r="F1132" s="623" t="s">
        <v>715</v>
      </c>
      <c r="G1132" s="623" t="s">
        <v>975</v>
      </c>
      <c r="H1132" s="623">
        <f>'Справка 7'!E95</f>
        <v>0</v>
      </c>
    </row>
    <row r="1133" spans="1:8">
      <c r="A1133" s="623" t="str">
        <f t="shared" si="63"/>
        <v>ДЕБИТУМ ИНВЕСТ АДСИЦ</v>
      </c>
      <c r="B1133" s="623" t="str">
        <f t="shared" si="64"/>
        <v>201089616</v>
      </c>
      <c r="C1133" s="627">
        <f t="shared" si="65"/>
        <v>45747</v>
      </c>
      <c r="D1133" s="623" t="s">
        <v>808</v>
      </c>
      <c r="E1133" s="623">
        <v>3</v>
      </c>
      <c r="F1133" s="623" t="s">
        <v>807</v>
      </c>
      <c r="G1133" s="623" t="s">
        <v>975</v>
      </c>
      <c r="H1133" s="623">
        <f>'Справка 7'!E96</f>
        <v>0</v>
      </c>
    </row>
    <row r="1134" spans="1:8">
      <c r="A1134" s="623" t="str">
        <f t="shared" si="63"/>
        <v>ДЕБИТУМ ИНВЕСТ АДСИЦ</v>
      </c>
      <c r="B1134" s="623" t="str">
        <f t="shared" si="64"/>
        <v>201089616</v>
      </c>
      <c r="C1134" s="627">
        <f t="shared" si="65"/>
        <v>45747</v>
      </c>
      <c r="D1134" s="623" t="s">
        <v>810</v>
      </c>
      <c r="E1134" s="623">
        <v>3</v>
      </c>
      <c r="F1134" s="623" t="s">
        <v>809</v>
      </c>
      <c r="G1134" s="623" t="s">
        <v>975</v>
      </c>
      <c r="H1134" s="623">
        <f>'Справка 7'!E97</f>
        <v>0</v>
      </c>
    </row>
    <row r="1135" spans="1:8">
      <c r="A1135" s="623" t="str">
        <f t="shared" si="63"/>
        <v>ДЕБИТУМ ИНВЕСТ АДСИЦ</v>
      </c>
      <c r="B1135" s="623" t="str">
        <f t="shared" si="64"/>
        <v>201089616</v>
      </c>
      <c r="C1135" s="627">
        <f t="shared" si="65"/>
        <v>45747</v>
      </c>
      <c r="D1135" s="623" t="s">
        <v>812</v>
      </c>
      <c r="E1135" s="623">
        <v>3</v>
      </c>
      <c r="F1135" s="623" t="s">
        <v>765</v>
      </c>
      <c r="G1135" s="623" t="s">
        <v>975</v>
      </c>
      <c r="H1135" s="623">
        <f>'Справка 7'!E98</f>
        <v>0</v>
      </c>
    </row>
    <row r="1136" spans="1:8">
      <c r="A1136" s="623" t="str">
        <f t="shared" si="63"/>
        <v>ДЕБИТУМ ИНВЕСТ АДСИЦ</v>
      </c>
      <c r="B1136" s="623" t="str">
        <f t="shared" si="64"/>
        <v>201089616</v>
      </c>
      <c r="C1136" s="627">
        <f t="shared" si="65"/>
        <v>45747</v>
      </c>
      <c r="D1136" s="623" t="s">
        <v>814</v>
      </c>
      <c r="E1136" s="623">
        <v>3</v>
      </c>
      <c r="F1136" s="623" t="s">
        <v>813</v>
      </c>
      <c r="G1136" s="623" t="s">
        <v>975</v>
      </c>
      <c r="H1136" s="623">
        <f>'Справка 7'!E99</f>
        <v>10757</v>
      </c>
    </row>
    <row r="1137" spans="1:8">
      <c r="A1137" s="623" t="str">
        <f t="shared" si="63"/>
        <v>ДЕБИТУМ ИНВЕСТ АДСИЦ</v>
      </c>
      <c r="B1137" s="623" t="str">
        <f t="shared" si="64"/>
        <v>201089616</v>
      </c>
      <c r="C1137" s="627">
        <f t="shared" si="65"/>
        <v>45747</v>
      </c>
      <c r="D1137" s="623" t="s">
        <v>737</v>
      </c>
      <c r="E1137" s="623">
        <v>4</v>
      </c>
      <c r="F1137" s="623" t="s">
        <v>736</v>
      </c>
      <c r="G1137" s="623" t="s">
        <v>975</v>
      </c>
      <c r="H1137" s="623">
        <f>'Справка 7'!F54</f>
        <v>0</v>
      </c>
    </row>
    <row r="1138" spans="1:8">
      <c r="A1138" s="623" t="str">
        <f t="shared" si="63"/>
        <v>ДЕБИТУМ ИНВЕСТ АДСИЦ</v>
      </c>
      <c r="B1138" s="623" t="str">
        <f t="shared" si="64"/>
        <v>201089616</v>
      </c>
      <c r="C1138" s="627">
        <f t="shared" si="65"/>
        <v>45747</v>
      </c>
      <c r="D1138" s="623" t="s">
        <v>739</v>
      </c>
      <c r="E1138" s="623">
        <v>4</v>
      </c>
      <c r="F1138" s="623" t="s">
        <v>738</v>
      </c>
      <c r="G1138" s="623" t="s">
        <v>975</v>
      </c>
      <c r="H1138" s="623">
        <f>'Справка 7'!F55</f>
        <v>0</v>
      </c>
    </row>
    <row r="1139" spans="1:8">
      <c r="A1139" s="623" t="str">
        <f t="shared" si="63"/>
        <v>ДЕБИТУМ ИНВЕСТ АДСИЦ</v>
      </c>
      <c r="B1139" s="623" t="str">
        <f t="shared" si="64"/>
        <v>201089616</v>
      </c>
      <c r="C1139" s="627">
        <f t="shared" si="65"/>
        <v>45747</v>
      </c>
      <c r="D1139" s="623" t="s">
        <v>741</v>
      </c>
      <c r="E1139" s="623">
        <v>4</v>
      </c>
      <c r="F1139" s="623" t="s">
        <v>740</v>
      </c>
      <c r="G1139" s="623" t="s">
        <v>975</v>
      </c>
      <c r="H1139" s="623">
        <f>'Справка 7'!F56</f>
        <v>0</v>
      </c>
    </row>
    <row r="1140" spans="1:8">
      <c r="A1140" s="623" t="str">
        <f t="shared" si="63"/>
        <v>ДЕБИТУМ ИНВЕСТ АДСИЦ</v>
      </c>
      <c r="B1140" s="623" t="str">
        <f t="shared" si="64"/>
        <v>201089616</v>
      </c>
      <c r="C1140" s="627">
        <f t="shared" si="65"/>
        <v>45747</v>
      </c>
      <c r="D1140" s="623" t="s">
        <v>742</v>
      </c>
      <c r="E1140" s="623">
        <v>4</v>
      </c>
      <c r="F1140" s="623" t="s">
        <v>725</v>
      </c>
      <c r="G1140" s="623" t="s">
        <v>975</v>
      </c>
      <c r="H1140" s="623">
        <f>'Справка 7'!F57</f>
        <v>0</v>
      </c>
    </row>
    <row r="1141" spans="1:8">
      <c r="A1141" s="623" t="str">
        <f t="shared" si="63"/>
        <v>ДЕБИТУМ ИНВЕСТ АДСИЦ</v>
      </c>
      <c r="B1141" s="623" t="str">
        <f t="shared" si="64"/>
        <v>201089616</v>
      </c>
      <c r="C1141" s="627">
        <f t="shared" si="65"/>
        <v>45747</v>
      </c>
      <c r="D1141" s="623" t="s">
        <v>744</v>
      </c>
      <c r="E1141" s="623">
        <v>4</v>
      </c>
      <c r="F1141" s="623" t="s">
        <v>743</v>
      </c>
      <c r="G1141" s="623" t="s">
        <v>975</v>
      </c>
      <c r="H1141" s="623">
        <f>'Справка 7'!F58</f>
        <v>0</v>
      </c>
    </row>
    <row r="1142" spans="1:8">
      <c r="A1142" s="623" t="str">
        <f t="shared" si="63"/>
        <v>ДЕБИТУМ ИНВЕСТ АДСИЦ</v>
      </c>
      <c r="B1142" s="623" t="str">
        <f t="shared" si="64"/>
        <v>201089616</v>
      </c>
      <c r="C1142" s="627">
        <f t="shared" si="65"/>
        <v>45747</v>
      </c>
      <c r="D1142" s="623" t="s">
        <v>746</v>
      </c>
      <c r="E1142" s="623">
        <v>4</v>
      </c>
      <c r="F1142" s="623" t="s">
        <v>745</v>
      </c>
      <c r="G1142" s="623" t="s">
        <v>975</v>
      </c>
      <c r="H1142" s="623">
        <f>'Справка 7'!F59</f>
        <v>0</v>
      </c>
    </row>
    <row r="1143" spans="1:8">
      <c r="A1143" s="623" t="str">
        <f t="shared" si="63"/>
        <v>ДЕБИТУМ ИНВЕСТ АДСИЦ</v>
      </c>
      <c r="B1143" s="623" t="str">
        <f t="shared" si="64"/>
        <v>201089616</v>
      </c>
      <c r="C1143" s="627">
        <f t="shared" si="65"/>
        <v>45747</v>
      </c>
      <c r="D1143" s="623" t="s">
        <v>748</v>
      </c>
      <c r="E1143" s="623">
        <v>4</v>
      </c>
      <c r="F1143" s="623" t="s">
        <v>747</v>
      </c>
      <c r="G1143" s="623" t="s">
        <v>975</v>
      </c>
      <c r="H1143" s="623">
        <f>'Справка 7'!F60</f>
        <v>0</v>
      </c>
    </row>
    <row r="1144" spans="1:8">
      <c r="A1144" s="623" t="str">
        <f t="shared" si="63"/>
        <v>ДЕБИТУМ ИНВЕСТ АДСИЦ</v>
      </c>
      <c r="B1144" s="623" t="str">
        <f t="shared" si="64"/>
        <v>201089616</v>
      </c>
      <c r="C1144" s="627">
        <f t="shared" si="65"/>
        <v>45747</v>
      </c>
      <c r="D1144" s="623" t="s">
        <v>750</v>
      </c>
      <c r="E1144" s="623">
        <v>4</v>
      </c>
      <c r="F1144" s="623" t="s">
        <v>749</v>
      </c>
      <c r="G1144" s="623" t="s">
        <v>975</v>
      </c>
      <c r="H1144" s="623">
        <f>'Справка 7'!F61</f>
        <v>0</v>
      </c>
    </row>
    <row r="1145" spans="1:8">
      <c r="A1145" s="623" t="str">
        <f t="shared" si="63"/>
        <v>ДЕБИТУМ ИНВЕСТ АДСИЦ</v>
      </c>
      <c r="B1145" s="623" t="str">
        <f t="shared" si="64"/>
        <v>201089616</v>
      </c>
      <c r="C1145" s="627">
        <f t="shared" si="65"/>
        <v>45747</v>
      </c>
      <c r="D1145" s="623" t="s">
        <v>751</v>
      </c>
      <c r="E1145" s="623">
        <v>4</v>
      </c>
      <c r="F1145" s="623" t="s">
        <v>747</v>
      </c>
      <c r="G1145" s="623" t="s">
        <v>975</v>
      </c>
      <c r="H1145" s="623">
        <f>'Справка 7'!F62</f>
        <v>0</v>
      </c>
    </row>
    <row r="1146" spans="1:8">
      <c r="A1146" s="623" t="str">
        <f t="shared" si="63"/>
        <v>ДЕБИТУМ ИНВЕСТ АДСИЦ</v>
      </c>
      <c r="B1146" s="623" t="str">
        <f t="shared" si="64"/>
        <v>201089616</v>
      </c>
      <c r="C1146" s="627">
        <f t="shared" si="65"/>
        <v>45747</v>
      </c>
      <c r="D1146" s="623" t="s">
        <v>752</v>
      </c>
      <c r="E1146" s="623">
        <v>4</v>
      </c>
      <c r="F1146" s="623" t="s">
        <v>159</v>
      </c>
      <c r="G1146" s="623" t="s">
        <v>975</v>
      </c>
      <c r="H1146" s="623">
        <f>'Справка 7'!F63</f>
        <v>0</v>
      </c>
    </row>
    <row r="1147" spans="1:8">
      <c r="A1147" s="623" t="str">
        <f t="shared" si="63"/>
        <v>ДЕБИТУМ ИНВЕСТ АДСИЦ</v>
      </c>
      <c r="B1147" s="623" t="str">
        <f t="shared" si="64"/>
        <v>201089616</v>
      </c>
      <c r="C1147" s="627">
        <f t="shared" si="65"/>
        <v>45747</v>
      </c>
      <c r="D1147" s="623" t="s">
        <v>753</v>
      </c>
      <c r="E1147" s="623">
        <v>4</v>
      </c>
      <c r="F1147" s="623" t="s">
        <v>162</v>
      </c>
      <c r="G1147" s="623" t="s">
        <v>975</v>
      </c>
      <c r="H1147" s="623">
        <f>'Справка 7'!F64</f>
        <v>0</v>
      </c>
    </row>
    <row r="1148" spans="1:8">
      <c r="A1148" s="623" t="str">
        <f t="shared" si="63"/>
        <v>ДЕБИТУМ ИНВЕСТ АДСИЦ</v>
      </c>
      <c r="B1148" s="623" t="str">
        <f t="shared" si="64"/>
        <v>201089616</v>
      </c>
      <c r="C1148" s="627">
        <f t="shared" si="65"/>
        <v>45747</v>
      </c>
      <c r="D1148" s="623" t="s">
        <v>755</v>
      </c>
      <c r="E1148" s="623">
        <v>4</v>
      </c>
      <c r="F1148" s="623" t="s">
        <v>754</v>
      </c>
      <c r="G1148" s="623" t="s">
        <v>975</v>
      </c>
      <c r="H1148" s="623">
        <f>'Справка 7'!F65</f>
        <v>0</v>
      </c>
    </row>
    <row r="1149" spans="1:8">
      <c r="A1149" s="623" t="str">
        <f t="shared" si="63"/>
        <v>ДЕБИТУМ ИНВЕСТ АДСИЦ</v>
      </c>
      <c r="B1149" s="623" t="str">
        <f t="shared" si="64"/>
        <v>201089616</v>
      </c>
      <c r="C1149" s="627">
        <f t="shared" si="65"/>
        <v>45747</v>
      </c>
      <c r="D1149" s="623" t="s">
        <v>757</v>
      </c>
      <c r="E1149" s="623">
        <v>4</v>
      </c>
      <c r="F1149" s="623" t="s">
        <v>756</v>
      </c>
      <c r="G1149" s="623" t="s">
        <v>975</v>
      </c>
      <c r="H1149" s="623">
        <f>'Справка 7'!F66</f>
        <v>0</v>
      </c>
    </row>
    <row r="1150" spans="1:8">
      <c r="A1150" s="623" t="str">
        <f t="shared" si="63"/>
        <v>ДЕБИТУМ ИНВЕСТ АДСИЦ</v>
      </c>
      <c r="B1150" s="623" t="str">
        <f t="shared" si="64"/>
        <v>201089616</v>
      </c>
      <c r="C1150" s="627">
        <f t="shared" si="65"/>
        <v>45747</v>
      </c>
      <c r="D1150" s="623" t="s">
        <v>759</v>
      </c>
      <c r="E1150" s="623">
        <v>4</v>
      </c>
      <c r="F1150" s="623" t="s">
        <v>758</v>
      </c>
      <c r="G1150" s="623" t="s">
        <v>975</v>
      </c>
      <c r="H1150" s="623">
        <f>'Справка 7'!F67</f>
        <v>0</v>
      </c>
    </row>
    <row r="1151" spans="1:8">
      <c r="A1151" s="623" t="str">
        <f t="shared" si="63"/>
        <v>ДЕБИТУМ ИНВЕСТ АДСИЦ</v>
      </c>
      <c r="B1151" s="623" t="str">
        <f t="shared" si="64"/>
        <v>201089616</v>
      </c>
      <c r="C1151" s="627">
        <f t="shared" si="65"/>
        <v>45747</v>
      </c>
      <c r="D1151" s="623" t="s">
        <v>761</v>
      </c>
      <c r="E1151" s="623">
        <v>4</v>
      </c>
      <c r="F1151" s="623" t="s">
        <v>735</v>
      </c>
      <c r="G1151" s="623" t="s">
        <v>975</v>
      </c>
      <c r="H1151" s="623">
        <f>'Справка 7'!F68</f>
        <v>0</v>
      </c>
    </row>
    <row r="1152" spans="1:8">
      <c r="A1152" s="623" t="str">
        <f t="shared" si="63"/>
        <v>ДЕБИТУМ ИНВЕСТ АДСИЦ</v>
      </c>
      <c r="B1152" s="623" t="str">
        <f t="shared" si="64"/>
        <v>201089616</v>
      </c>
      <c r="C1152" s="627">
        <f t="shared" si="65"/>
        <v>45747</v>
      </c>
      <c r="D1152" s="623" t="s">
        <v>764</v>
      </c>
      <c r="E1152" s="623">
        <v>4</v>
      </c>
      <c r="F1152" s="623" t="s">
        <v>976</v>
      </c>
      <c r="G1152" s="623" t="s">
        <v>975</v>
      </c>
      <c r="H1152" s="623">
        <f>'Справка 7'!F70</f>
        <v>0</v>
      </c>
    </row>
    <row r="1153" spans="1:8">
      <c r="A1153" s="623" t="str">
        <f t="shared" si="63"/>
        <v>ДЕБИТУМ ИНВЕСТ АДСИЦ</v>
      </c>
      <c r="B1153" s="623" t="str">
        <f t="shared" si="64"/>
        <v>201089616</v>
      </c>
      <c r="C1153" s="627">
        <f t="shared" si="65"/>
        <v>45747</v>
      </c>
      <c r="D1153" s="623" t="s">
        <v>766</v>
      </c>
      <c r="E1153" s="623">
        <v>4</v>
      </c>
      <c r="F1153" s="623" t="s">
        <v>736</v>
      </c>
      <c r="G1153" s="623" t="s">
        <v>975</v>
      </c>
      <c r="H1153" s="623">
        <f>'Справка 7'!F73</f>
        <v>0</v>
      </c>
    </row>
    <row r="1154" spans="1:8">
      <c r="A1154" s="623" t="str">
        <f t="shared" si="63"/>
        <v>ДЕБИТУМ ИНВЕСТ АДСИЦ</v>
      </c>
      <c r="B1154" s="623" t="str">
        <f t="shared" si="64"/>
        <v>201089616</v>
      </c>
      <c r="C1154" s="627">
        <f t="shared" si="65"/>
        <v>45747</v>
      </c>
      <c r="D1154" s="623" t="s">
        <v>768</v>
      </c>
      <c r="E1154" s="623">
        <v>4</v>
      </c>
      <c r="F1154" s="623" t="s">
        <v>767</v>
      </c>
      <c r="G1154" s="623" t="s">
        <v>975</v>
      </c>
      <c r="H1154" s="623">
        <f>'Справка 7'!F74</f>
        <v>0</v>
      </c>
    </row>
    <row r="1155" spans="1:8">
      <c r="A1155" s="623" t="str">
        <f t="shared" si="63"/>
        <v>ДЕБИТУМ ИНВЕСТ АДСИЦ</v>
      </c>
      <c r="B1155" s="623" t="str">
        <f t="shared" si="64"/>
        <v>201089616</v>
      </c>
      <c r="C1155" s="627">
        <f t="shared" si="65"/>
        <v>45747</v>
      </c>
      <c r="D1155" s="623" t="s">
        <v>770</v>
      </c>
      <c r="E1155" s="623">
        <v>4</v>
      </c>
      <c r="F1155" s="623" t="s">
        <v>769</v>
      </c>
      <c r="G1155" s="623" t="s">
        <v>975</v>
      </c>
      <c r="H1155" s="623">
        <f>'Справка 7'!F75</f>
        <v>0</v>
      </c>
    </row>
    <row r="1156" spans="1:8">
      <c r="A1156" s="623" t="str">
        <f t="shared" si="63"/>
        <v>ДЕБИТУМ ИНВЕСТ АДСИЦ</v>
      </c>
      <c r="B1156" s="623" t="str">
        <f t="shared" si="64"/>
        <v>201089616</v>
      </c>
      <c r="C1156" s="627">
        <f t="shared" si="65"/>
        <v>45747</v>
      </c>
      <c r="D1156" s="623" t="s">
        <v>772</v>
      </c>
      <c r="E1156" s="623">
        <v>4</v>
      </c>
      <c r="F1156" s="623" t="s">
        <v>771</v>
      </c>
      <c r="G1156" s="623" t="s">
        <v>975</v>
      </c>
      <c r="H1156" s="623">
        <f>'Справка 7'!F76</f>
        <v>0</v>
      </c>
    </row>
    <row r="1157" spans="1:8">
      <c r="A1157" s="623" t="str">
        <f t="shared" si="63"/>
        <v>ДЕБИТУМ ИНВЕСТ АДСИЦ</v>
      </c>
      <c r="B1157" s="623" t="str">
        <f t="shared" si="64"/>
        <v>201089616</v>
      </c>
      <c r="C1157" s="627">
        <f t="shared" si="65"/>
        <v>45747</v>
      </c>
      <c r="D1157" s="623" t="s">
        <v>773</v>
      </c>
      <c r="E1157" s="623">
        <v>4</v>
      </c>
      <c r="F1157" s="623" t="s">
        <v>743</v>
      </c>
      <c r="G1157" s="623" t="s">
        <v>975</v>
      </c>
      <c r="H1157" s="623">
        <f>'Справка 7'!F77</f>
        <v>0</v>
      </c>
    </row>
    <row r="1158" spans="1:8">
      <c r="A1158" s="623" t="str">
        <f t="shared" si="63"/>
        <v>ДЕБИТУМ ИНВЕСТ АДСИЦ</v>
      </c>
      <c r="B1158" s="623" t="str">
        <f t="shared" si="64"/>
        <v>201089616</v>
      </c>
      <c r="C1158" s="627">
        <f t="shared" si="65"/>
        <v>45747</v>
      </c>
      <c r="D1158" s="623" t="s">
        <v>775</v>
      </c>
      <c r="E1158" s="623">
        <v>4</v>
      </c>
      <c r="F1158" s="623" t="s">
        <v>774</v>
      </c>
      <c r="G1158" s="623" t="s">
        <v>975</v>
      </c>
      <c r="H1158" s="623">
        <f>'Справка 7'!F78</f>
        <v>0</v>
      </c>
    </row>
    <row r="1159" spans="1:8">
      <c r="A1159" s="623" t="str">
        <f t="shared" si="63"/>
        <v>ДЕБИТУМ ИНВЕСТ АДСИЦ</v>
      </c>
      <c r="B1159" s="623" t="str">
        <f t="shared" si="64"/>
        <v>201089616</v>
      </c>
      <c r="C1159" s="627">
        <f t="shared" si="65"/>
        <v>45747</v>
      </c>
      <c r="D1159" s="623" t="s">
        <v>777</v>
      </c>
      <c r="E1159" s="623">
        <v>4</v>
      </c>
      <c r="F1159" s="623" t="s">
        <v>776</v>
      </c>
      <c r="G1159" s="623" t="s">
        <v>975</v>
      </c>
      <c r="H1159" s="623">
        <f>'Справка 7'!F79</f>
        <v>0</v>
      </c>
    </row>
    <row r="1160" spans="1:8">
      <c r="A1160" s="623" t="str">
        <f t="shared" si="63"/>
        <v>ДЕБИТУМ ИНВЕСТ АДСИЦ</v>
      </c>
      <c r="B1160" s="623" t="str">
        <f t="shared" si="64"/>
        <v>201089616</v>
      </c>
      <c r="C1160" s="627">
        <f t="shared" si="65"/>
        <v>45747</v>
      </c>
      <c r="D1160" s="623" t="s">
        <v>779</v>
      </c>
      <c r="E1160" s="623">
        <v>4</v>
      </c>
      <c r="F1160" s="623" t="s">
        <v>778</v>
      </c>
      <c r="G1160" s="623" t="s">
        <v>975</v>
      </c>
      <c r="H1160" s="623">
        <f>'Справка 7'!F80</f>
        <v>0</v>
      </c>
    </row>
    <row r="1161" spans="1:8">
      <c r="A1161" s="623" t="str">
        <f t="shared" si="63"/>
        <v>ДЕБИТУМ ИНВЕСТ АДСИЦ</v>
      </c>
      <c r="B1161" s="623" t="str">
        <f t="shared" si="64"/>
        <v>201089616</v>
      </c>
      <c r="C1161" s="627">
        <f t="shared" si="65"/>
        <v>45747</v>
      </c>
      <c r="D1161" s="623" t="s">
        <v>780</v>
      </c>
      <c r="E1161" s="623">
        <v>4</v>
      </c>
      <c r="F1161" s="623" t="s">
        <v>747</v>
      </c>
      <c r="G1161" s="623" t="s">
        <v>975</v>
      </c>
      <c r="H1161" s="623">
        <f>'Справка 7'!F81</f>
        <v>0</v>
      </c>
    </row>
    <row r="1162" spans="1:8">
      <c r="A1162" s="623" t="str">
        <f t="shared" si="63"/>
        <v>ДЕБИТУМ ИНВЕСТ АДСИЦ</v>
      </c>
      <c r="B1162" s="623" t="str">
        <f t="shared" si="64"/>
        <v>201089616</v>
      </c>
      <c r="C1162" s="627">
        <f t="shared" si="65"/>
        <v>45747</v>
      </c>
      <c r="D1162" s="623" t="s">
        <v>782</v>
      </c>
      <c r="E1162" s="623">
        <v>4</v>
      </c>
      <c r="F1162" s="623" t="s">
        <v>781</v>
      </c>
      <c r="G1162" s="623" t="s">
        <v>975</v>
      </c>
      <c r="H1162" s="623">
        <f>'Справка 7'!F82</f>
        <v>0</v>
      </c>
    </row>
    <row r="1163" spans="1:8">
      <c r="A1163" s="623" t="str">
        <f t="shared" si="63"/>
        <v>ДЕБИТУМ ИНВЕСТ АДСИЦ</v>
      </c>
      <c r="B1163" s="623" t="str">
        <f t="shared" si="64"/>
        <v>201089616</v>
      </c>
      <c r="C1163" s="627">
        <f t="shared" si="65"/>
        <v>45747</v>
      </c>
      <c r="D1163" s="623" t="s">
        <v>784</v>
      </c>
      <c r="E1163" s="623">
        <v>4</v>
      </c>
      <c r="F1163" s="623" t="s">
        <v>783</v>
      </c>
      <c r="G1163" s="623" t="s">
        <v>975</v>
      </c>
      <c r="H1163" s="623">
        <f>'Справка 7'!F83</f>
        <v>0</v>
      </c>
    </row>
    <row r="1164" spans="1:8">
      <c r="A1164" s="623" t="str">
        <f t="shared" si="63"/>
        <v>ДЕБИТУМ ИНВЕСТ АДСИЦ</v>
      </c>
      <c r="B1164" s="623" t="str">
        <f t="shared" si="64"/>
        <v>201089616</v>
      </c>
      <c r="C1164" s="627">
        <f t="shared" si="65"/>
        <v>45747</v>
      </c>
      <c r="D1164" s="623" t="s">
        <v>786</v>
      </c>
      <c r="E1164" s="623">
        <v>4</v>
      </c>
      <c r="F1164" s="623" t="s">
        <v>785</v>
      </c>
      <c r="G1164" s="623" t="s">
        <v>975</v>
      </c>
      <c r="H1164" s="623">
        <f>'Справка 7'!F84</f>
        <v>0</v>
      </c>
    </row>
    <row r="1165" spans="1:8">
      <c r="A1165" s="623" t="str">
        <f t="shared" si="63"/>
        <v>ДЕБИТУМ ИНВЕСТ АДСИЦ</v>
      </c>
      <c r="B1165" s="623" t="str">
        <f t="shared" si="64"/>
        <v>201089616</v>
      </c>
      <c r="C1165" s="627">
        <f t="shared" si="65"/>
        <v>45747</v>
      </c>
      <c r="D1165" s="623" t="s">
        <v>788</v>
      </c>
      <c r="E1165" s="623">
        <v>4</v>
      </c>
      <c r="F1165" s="623" t="s">
        <v>787</v>
      </c>
      <c r="G1165" s="623" t="s">
        <v>975</v>
      </c>
      <c r="H1165" s="623">
        <f>'Справка 7'!F85</f>
        <v>0</v>
      </c>
    </row>
    <row r="1166" spans="1:8">
      <c r="A1166" s="623" t="str">
        <f t="shared" si="63"/>
        <v>ДЕБИТУМ ИНВЕСТ АДСИЦ</v>
      </c>
      <c r="B1166" s="623" t="str">
        <f t="shared" si="64"/>
        <v>201089616</v>
      </c>
      <c r="C1166" s="627">
        <f t="shared" si="65"/>
        <v>45747</v>
      </c>
      <c r="D1166" s="623" t="s">
        <v>790</v>
      </c>
      <c r="E1166" s="623">
        <v>4</v>
      </c>
      <c r="F1166" s="623" t="s">
        <v>789</v>
      </c>
      <c r="G1166" s="623" t="s">
        <v>975</v>
      </c>
      <c r="H1166" s="623">
        <f>'Справка 7'!F86</f>
        <v>0</v>
      </c>
    </row>
    <row r="1167" spans="1:8">
      <c r="A1167" s="623" t="str">
        <f t="shared" si="63"/>
        <v>ДЕБИТУМ ИНВЕСТ АДСИЦ</v>
      </c>
      <c r="B1167" s="623" t="str">
        <f t="shared" si="64"/>
        <v>201089616</v>
      </c>
      <c r="C1167" s="627">
        <f t="shared" si="65"/>
        <v>45747</v>
      </c>
      <c r="D1167" s="623" t="s">
        <v>792</v>
      </c>
      <c r="E1167" s="623">
        <v>4</v>
      </c>
      <c r="F1167" s="623" t="s">
        <v>791</v>
      </c>
      <c r="G1167" s="623" t="s">
        <v>975</v>
      </c>
      <c r="H1167" s="623">
        <f>'Справка 7'!F87</f>
        <v>0</v>
      </c>
    </row>
    <row r="1168" spans="1:8">
      <c r="A1168" s="623" t="str">
        <f t="shared" ref="A1168:A1195" si="66">pdeName</f>
        <v>ДЕБИТУМ ИНВЕСТ АДСИЦ</v>
      </c>
      <c r="B1168" s="623" t="str">
        <f t="shared" ref="B1168:B1195" si="67">pdeBulstat</f>
        <v>201089616</v>
      </c>
      <c r="C1168" s="627">
        <f t="shared" ref="C1168:C1195" si="68">endDate</f>
        <v>45747</v>
      </c>
      <c r="D1168" s="623" t="s">
        <v>794</v>
      </c>
      <c r="E1168" s="623">
        <v>4</v>
      </c>
      <c r="F1168" s="623" t="s">
        <v>793</v>
      </c>
      <c r="G1168" s="623" t="s">
        <v>975</v>
      </c>
      <c r="H1168" s="623">
        <f>'Справка 7'!F88</f>
        <v>0</v>
      </c>
    </row>
    <row r="1169" spans="1:8">
      <c r="A1169" s="623" t="str">
        <f t="shared" si="66"/>
        <v>ДЕБИТУМ ИНВЕСТ АДСИЦ</v>
      </c>
      <c r="B1169" s="623" t="str">
        <f t="shared" si="67"/>
        <v>201089616</v>
      </c>
      <c r="C1169" s="627">
        <f t="shared" si="68"/>
        <v>45747</v>
      </c>
      <c r="D1169" s="623" t="s">
        <v>796</v>
      </c>
      <c r="E1169" s="623">
        <v>4</v>
      </c>
      <c r="F1169" s="623" t="s">
        <v>795</v>
      </c>
      <c r="G1169" s="623" t="s">
        <v>975</v>
      </c>
      <c r="H1169" s="623">
        <f>'Справка 7'!F89</f>
        <v>0</v>
      </c>
    </row>
    <row r="1170" spans="1:8">
      <c r="A1170" s="623" t="str">
        <f t="shared" si="66"/>
        <v>ДЕБИТУМ ИНВЕСТ АДСИЦ</v>
      </c>
      <c r="B1170" s="623" t="str">
        <f t="shared" si="67"/>
        <v>201089616</v>
      </c>
      <c r="C1170" s="627">
        <f t="shared" si="68"/>
        <v>45747</v>
      </c>
      <c r="D1170" s="623" t="s">
        <v>798</v>
      </c>
      <c r="E1170" s="623">
        <v>4</v>
      </c>
      <c r="F1170" s="623" t="s">
        <v>797</v>
      </c>
      <c r="G1170" s="623" t="s">
        <v>975</v>
      </c>
      <c r="H1170" s="623">
        <f>'Справка 7'!F90</f>
        <v>0</v>
      </c>
    </row>
    <row r="1171" spans="1:8">
      <c r="A1171" s="623" t="str">
        <f t="shared" si="66"/>
        <v>ДЕБИТУМ ИНВЕСТ АДСИЦ</v>
      </c>
      <c r="B1171" s="623" t="str">
        <f t="shared" si="67"/>
        <v>201089616</v>
      </c>
      <c r="C1171" s="627">
        <f t="shared" si="68"/>
        <v>45747</v>
      </c>
      <c r="D1171" s="623" t="s">
        <v>800</v>
      </c>
      <c r="E1171" s="623">
        <v>4</v>
      </c>
      <c r="F1171" s="623" t="s">
        <v>799</v>
      </c>
      <c r="G1171" s="623" t="s">
        <v>975</v>
      </c>
      <c r="H1171" s="623">
        <f>'Справка 7'!F91</f>
        <v>0</v>
      </c>
    </row>
    <row r="1172" spans="1:8">
      <c r="A1172" s="623" t="str">
        <f t="shared" si="66"/>
        <v>ДЕБИТУМ ИНВЕСТ АДСИЦ</v>
      </c>
      <c r="B1172" s="623" t="str">
        <f t="shared" si="67"/>
        <v>201089616</v>
      </c>
      <c r="C1172" s="627">
        <f t="shared" si="68"/>
        <v>45747</v>
      </c>
      <c r="D1172" s="623" t="s">
        <v>802</v>
      </c>
      <c r="E1172" s="623">
        <v>4</v>
      </c>
      <c r="F1172" s="623" t="s">
        <v>801</v>
      </c>
      <c r="G1172" s="623" t="s">
        <v>975</v>
      </c>
      <c r="H1172" s="623">
        <f>'Справка 7'!F92</f>
        <v>0</v>
      </c>
    </row>
    <row r="1173" spans="1:8">
      <c r="A1173" s="623" t="str">
        <f t="shared" si="66"/>
        <v>ДЕБИТУМ ИНВЕСТ АДСИЦ</v>
      </c>
      <c r="B1173" s="623" t="str">
        <f t="shared" si="67"/>
        <v>201089616</v>
      </c>
      <c r="C1173" s="627">
        <f t="shared" si="68"/>
        <v>45747</v>
      </c>
      <c r="D1173" s="623" t="s">
        <v>804</v>
      </c>
      <c r="E1173" s="623">
        <v>4</v>
      </c>
      <c r="F1173" s="623" t="s">
        <v>803</v>
      </c>
      <c r="G1173" s="623" t="s">
        <v>975</v>
      </c>
      <c r="H1173" s="623">
        <f>'Справка 7'!F93</f>
        <v>0</v>
      </c>
    </row>
    <row r="1174" spans="1:8">
      <c r="A1174" s="623" t="str">
        <f t="shared" si="66"/>
        <v>ДЕБИТУМ ИНВЕСТ АДСИЦ</v>
      </c>
      <c r="B1174" s="623" t="str">
        <f t="shared" si="67"/>
        <v>201089616</v>
      </c>
      <c r="C1174" s="627">
        <f t="shared" si="68"/>
        <v>45747</v>
      </c>
      <c r="D1174" s="623" t="s">
        <v>805</v>
      </c>
      <c r="E1174" s="623">
        <v>4</v>
      </c>
      <c r="F1174" s="623" t="s">
        <v>711</v>
      </c>
      <c r="G1174" s="623" t="s">
        <v>975</v>
      </c>
      <c r="H1174" s="623">
        <f>'Справка 7'!F94</f>
        <v>0</v>
      </c>
    </row>
    <row r="1175" spans="1:8">
      <c r="A1175" s="623" t="str">
        <f t="shared" si="66"/>
        <v>ДЕБИТУМ ИНВЕСТ АДСИЦ</v>
      </c>
      <c r="B1175" s="623" t="str">
        <f t="shared" si="67"/>
        <v>201089616</v>
      </c>
      <c r="C1175" s="627">
        <f t="shared" si="68"/>
        <v>45747</v>
      </c>
      <c r="D1175" s="623" t="s">
        <v>806</v>
      </c>
      <c r="E1175" s="623">
        <v>4</v>
      </c>
      <c r="F1175" s="623" t="s">
        <v>715</v>
      </c>
      <c r="G1175" s="623" t="s">
        <v>975</v>
      </c>
      <c r="H1175" s="623">
        <f>'Справка 7'!F95</f>
        <v>0</v>
      </c>
    </row>
    <row r="1176" spans="1:8">
      <c r="A1176" s="623" t="str">
        <f t="shared" si="66"/>
        <v>ДЕБИТУМ ИНВЕСТ АДСИЦ</v>
      </c>
      <c r="B1176" s="623" t="str">
        <f t="shared" si="67"/>
        <v>201089616</v>
      </c>
      <c r="C1176" s="627">
        <f t="shared" si="68"/>
        <v>45747</v>
      </c>
      <c r="D1176" s="623" t="s">
        <v>808</v>
      </c>
      <c r="E1176" s="623">
        <v>4</v>
      </c>
      <c r="F1176" s="623" t="s">
        <v>807</v>
      </c>
      <c r="G1176" s="623" t="s">
        <v>975</v>
      </c>
      <c r="H1176" s="623">
        <f>'Справка 7'!F96</f>
        <v>0</v>
      </c>
    </row>
    <row r="1177" spans="1:8">
      <c r="A1177" s="623" t="str">
        <f t="shared" si="66"/>
        <v>ДЕБИТУМ ИНВЕСТ АДСИЦ</v>
      </c>
      <c r="B1177" s="623" t="str">
        <f t="shared" si="67"/>
        <v>201089616</v>
      </c>
      <c r="C1177" s="627">
        <f t="shared" si="68"/>
        <v>45747</v>
      </c>
      <c r="D1177" s="623" t="s">
        <v>810</v>
      </c>
      <c r="E1177" s="623">
        <v>4</v>
      </c>
      <c r="F1177" s="623" t="s">
        <v>809</v>
      </c>
      <c r="G1177" s="623" t="s">
        <v>975</v>
      </c>
      <c r="H1177" s="623">
        <f>'Справка 7'!F97</f>
        <v>0</v>
      </c>
    </row>
    <row r="1178" spans="1:8">
      <c r="A1178" s="623" t="str">
        <f t="shared" si="66"/>
        <v>ДЕБИТУМ ИНВЕСТ АДСИЦ</v>
      </c>
      <c r="B1178" s="623" t="str">
        <f t="shared" si="67"/>
        <v>201089616</v>
      </c>
      <c r="C1178" s="627">
        <f t="shared" si="68"/>
        <v>45747</v>
      </c>
      <c r="D1178" s="623" t="s">
        <v>812</v>
      </c>
      <c r="E1178" s="623">
        <v>4</v>
      </c>
      <c r="F1178" s="623" t="s">
        <v>765</v>
      </c>
      <c r="G1178" s="623" t="s">
        <v>975</v>
      </c>
      <c r="H1178" s="623">
        <f>'Справка 7'!F98</f>
        <v>0</v>
      </c>
    </row>
    <row r="1179" spans="1:8">
      <c r="A1179" s="623" t="str">
        <f t="shared" si="66"/>
        <v>ДЕБИТУМ ИНВЕСТ АДСИЦ</v>
      </c>
      <c r="B1179" s="623" t="str">
        <f t="shared" si="67"/>
        <v>201089616</v>
      </c>
      <c r="C1179" s="627">
        <f t="shared" si="68"/>
        <v>45747</v>
      </c>
      <c r="D1179" s="623" t="s">
        <v>814</v>
      </c>
      <c r="E1179" s="623">
        <v>4</v>
      </c>
      <c r="F1179" s="623" t="s">
        <v>813</v>
      </c>
      <c r="G1179" s="623" t="s">
        <v>975</v>
      </c>
      <c r="H1179" s="623">
        <f>'Справка 7'!F99</f>
        <v>0</v>
      </c>
    </row>
    <row r="1180" spans="1:8">
      <c r="A1180" s="623" t="str">
        <f t="shared" si="66"/>
        <v>ДЕБИТУМ ИНВЕСТ АДСИЦ</v>
      </c>
      <c r="B1180" s="623" t="str">
        <f t="shared" si="67"/>
        <v>201089616</v>
      </c>
      <c r="C1180" s="627">
        <f t="shared" si="68"/>
        <v>45747</v>
      </c>
      <c r="D1180" s="623" t="s">
        <v>822</v>
      </c>
      <c r="E1180" s="623">
        <v>1</v>
      </c>
      <c r="F1180" s="623" t="s">
        <v>821</v>
      </c>
      <c r="G1180" s="623" t="s">
        <v>977</v>
      </c>
      <c r="H1180" s="628">
        <f>'Справка 7'!C104</f>
        <v>0</v>
      </c>
    </row>
    <row r="1181" spans="1:8">
      <c r="A1181" s="623" t="str">
        <f t="shared" si="66"/>
        <v>ДЕБИТУМ ИНВЕСТ АДСИЦ</v>
      </c>
      <c r="B1181" s="623" t="str">
        <f t="shared" si="67"/>
        <v>201089616</v>
      </c>
      <c r="C1181" s="627">
        <f t="shared" si="68"/>
        <v>45747</v>
      </c>
      <c r="D1181" s="623" t="s">
        <v>824</v>
      </c>
      <c r="E1181" s="623">
        <v>1</v>
      </c>
      <c r="F1181" s="623" t="s">
        <v>823</v>
      </c>
      <c r="G1181" s="623" t="s">
        <v>977</v>
      </c>
      <c r="H1181" s="628">
        <f>'Справка 7'!C105</f>
        <v>0</v>
      </c>
    </row>
    <row r="1182" spans="1:8">
      <c r="A1182" s="623" t="str">
        <f t="shared" si="66"/>
        <v>ДЕБИТУМ ИНВЕСТ АДСИЦ</v>
      </c>
      <c r="B1182" s="623" t="str">
        <f t="shared" si="67"/>
        <v>201089616</v>
      </c>
      <c r="C1182" s="627">
        <f t="shared" si="68"/>
        <v>45747</v>
      </c>
      <c r="D1182" s="623" t="s">
        <v>826</v>
      </c>
      <c r="E1182" s="623">
        <v>1</v>
      </c>
      <c r="F1182" s="623" t="s">
        <v>825</v>
      </c>
      <c r="G1182" s="623" t="s">
        <v>977</v>
      </c>
      <c r="H1182" s="628">
        <f>'Справка 7'!C106</f>
        <v>0</v>
      </c>
    </row>
    <row r="1183" spans="1:8">
      <c r="A1183" s="623" t="str">
        <f t="shared" si="66"/>
        <v>ДЕБИТУМ ИНВЕСТ АДСИЦ</v>
      </c>
      <c r="B1183" s="623" t="str">
        <f t="shared" si="67"/>
        <v>201089616</v>
      </c>
      <c r="C1183" s="627">
        <f t="shared" si="68"/>
        <v>45747</v>
      </c>
      <c r="D1183" s="623" t="s">
        <v>828</v>
      </c>
      <c r="E1183" s="623">
        <v>1</v>
      </c>
      <c r="F1183" s="623" t="s">
        <v>827</v>
      </c>
      <c r="G1183" s="623" t="s">
        <v>977</v>
      </c>
      <c r="H1183" s="628">
        <f>'Справка 7'!C107</f>
        <v>0</v>
      </c>
    </row>
    <row r="1184" spans="1:8">
      <c r="A1184" s="623" t="str">
        <f t="shared" si="66"/>
        <v>ДЕБИТУМ ИНВЕСТ АДСИЦ</v>
      </c>
      <c r="B1184" s="623" t="str">
        <f t="shared" si="67"/>
        <v>201089616</v>
      </c>
      <c r="C1184" s="627">
        <f t="shared" si="68"/>
        <v>45747</v>
      </c>
      <c r="D1184" s="623" t="s">
        <v>822</v>
      </c>
      <c r="E1184" s="623">
        <v>2</v>
      </c>
      <c r="F1184" s="623" t="s">
        <v>821</v>
      </c>
      <c r="G1184" s="623" t="s">
        <v>977</v>
      </c>
      <c r="H1184" s="628">
        <f>'Справка 7'!D104</f>
        <v>0</v>
      </c>
    </row>
    <row r="1185" spans="1:8">
      <c r="A1185" s="623" t="str">
        <f t="shared" si="66"/>
        <v>ДЕБИТУМ ИНВЕСТ АДСИЦ</v>
      </c>
      <c r="B1185" s="623" t="str">
        <f t="shared" si="67"/>
        <v>201089616</v>
      </c>
      <c r="C1185" s="627">
        <f t="shared" si="68"/>
        <v>45747</v>
      </c>
      <c r="D1185" s="623" t="s">
        <v>824</v>
      </c>
      <c r="E1185" s="623">
        <v>2</v>
      </c>
      <c r="F1185" s="623" t="s">
        <v>823</v>
      </c>
      <c r="G1185" s="623" t="s">
        <v>977</v>
      </c>
      <c r="H1185" s="628">
        <f>'Справка 7'!D105</f>
        <v>0</v>
      </c>
    </row>
    <row r="1186" spans="1:8">
      <c r="A1186" s="623" t="str">
        <f t="shared" si="66"/>
        <v>ДЕБИТУМ ИНВЕСТ АДСИЦ</v>
      </c>
      <c r="B1186" s="623" t="str">
        <f t="shared" si="67"/>
        <v>201089616</v>
      </c>
      <c r="C1186" s="627">
        <f t="shared" si="68"/>
        <v>45747</v>
      </c>
      <c r="D1186" s="623" t="s">
        <v>826</v>
      </c>
      <c r="E1186" s="623">
        <v>2</v>
      </c>
      <c r="F1186" s="623" t="s">
        <v>825</v>
      </c>
      <c r="G1186" s="623" t="s">
        <v>977</v>
      </c>
      <c r="H1186" s="628">
        <f>'Справка 7'!D106</f>
        <v>0</v>
      </c>
    </row>
    <row r="1187" spans="1:8">
      <c r="A1187" s="623" t="str">
        <f t="shared" si="66"/>
        <v>ДЕБИТУМ ИНВЕСТ АДСИЦ</v>
      </c>
      <c r="B1187" s="623" t="str">
        <f t="shared" si="67"/>
        <v>201089616</v>
      </c>
      <c r="C1187" s="627">
        <f t="shared" si="68"/>
        <v>45747</v>
      </c>
      <c r="D1187" s="623" t="s">
        <v>828</v>
      </c>
      <c r="E1187" s="623">
        <v>2</v>
      </c>
      <c r="F1187" s="623" t="s">
        <v>827</v>
      </c>
      <c r="G1187" s="623" t="s">
        <v>977</v>
      </c>
      <c r="H1187" s="628">
        <f>'Справка 7'!D107</f>
        <v>0</v>
      </c>
    </row>
    <row r="1188" spans="1:8">
      <c r="A1188" s="623" t="str">
        <f t="shared" si="66"/>
        <v>ДЕБИТУМ ИНВЕСТ АДСИЦ</v>
      </c>
      <c r="B1188" s="623" t="str">
        <f t="shared" si="67"/>
        <v>201089616</v>
      </c>
      <c r="C1188" s="627">
        <f t="shared" si="68"/>
        <v>45747</v>
      </c>
      <c r="D1188" s="623" t="s">
        <v>822</v>
      </c>
      <c r="E1188" s="623">
        <v>3</v>
      </c>
      <c r="F1188" s="623" t="s">
        <v>821</v>
      </c>
      <c r="G1188" s="623" t="s">
        <v>977</v>
      </c>
      <c r="H1188" s="628">
        <f>'Справка 7'!E104</f>
        <v>0</v>
      </c>
    </row>
    <row r="1189" spans="1:8">
      <c r="A1189" s="623" t="str">
        <f t="shared" si="66"/>
        <v>ДЕБИТУМ ИНВЕСТ АДСИЦ</v>
      </c>
      <c r="B1189" s="623" t="str">
        <f t="shared" si="67"/>
        <v>201089616</v>
      </c>
      <c r="C1189" s="627">
        <f t="shared" si="68"/>
        <v>45747</v>
      </c>
      <c r="D1189" s="623" t="s">
        <v>824</v>
      </c>
      <c r="E1189" s="623">
        <v>3</v>
      </c>
      <c r="F1189" s="623" t="s">
        <v>823</v>
      </c>
      <c r="G1189" s="623" t="s">
        <v>977</v>
      </c>
      <c r="H1189" s="628">
        <f>'Справка 7'!E105</f>
        <v>0</v>
      </c>
    </row>
    <row r="1190" spans="1:8">
      <c r="A1190" s="623" t="str">
        <f t="shared" si="66"/>
        <v>ДЕБИТУМ ИНВЕСТ АДСИЦ</v>
      </c>
      <c r="B1190" s="623" t="str">
        <f t="shared" si="67"/>
        <v>201089616</v>
      </c>
      <c r="C1190" s="627">
        <f t="shared" si="68"/>
        <v>45747</v>
      </c>
      <c r="D1190" s="623" t="s">
        <v>826</v>
      </c>
      <c r="E1190" s="623">
        <v>3</v>
      </c>
      <c r="F1190" s="623" t="s">
        <v>825</v>
      </c>
      <c r="G1190" s="623" t="s">
        <v>977</v>
      </c>
      <c r="H1190" s="628">
        <f>'Справка 7'!E106</f>
        <v>0</v>
      </c>
    </row>
    <row r="1191" spans="1:8">
      <c r="A1191" s="623" t="str">
        <f t="shared" si="66"/>
        <v>ДЕБИТУМ ИНВЕСТ АДСИЦ</v>
      </c>
      <c r="B1191" s="623" t="str">
        <f t="shared" si="67"/>
        <v>201089616</v>
      </c>
      <c r="C1191" s="627">
        <f t="shared" si="68"/>
        <v>45747</v>
      </c>
      <c r="D1191" s="623" t="s">
        <v>828</v>
      </c>
      <c r="E1191" s="623">
        <v>3</v>
      </c>
      <c r="F1191" s="623" t="s">
        <v>827</v>
      </c>
      <c r="G1191" s="623" t="s">
        <v>977</v>
      </c>
      <c r="H1191" s="628">
        <f>'Справка 7'!E107</f>
        <v>0</v>
      </c>
    </row>
    <row r="1192" spans="1:8">
      <c r="A1192" s="623" t="str">
        <f t="shared" si="66"/>
        <v>ДЕБИТУМ ИНВЕСТ АДСИЦ</v>
      </c>
      <c r="B1192" s="623" t="str">
        <f t="shared" si="67"/>
        <v>201089616</v>
      </c>
      <c r="C1192" s="627">
        <f t="shared" si="68"/>
        <v>45747</v>
      </c>
      <c r="D1192" s="623" t="s">
        <v>822</v>
      </c>
      <c r="E1192" s="623">
        <v>4</v>
      </c>
      <c r="F1192" s="623" t="s">
        <v>821</v>
      </c>
      <c r="G1192" s="623" t="s">
        <v>977</v>
      </c>
      <c r="H1192" s="628">
        <f>'Справка 7'!F104</f>
        <v>0</v>
      </c>
    </row>
    <row r="1193" spans="1:8">
      <c r="A1193" s="623" t="str">
        <f t="shared" si="66"/>
        <v>ДЕБИТУМ ИНВЕСТ АДСИЦ</v>
      </c>
      <c r="B1193" s="623" t="str">
        <f t="shared" si="67"/>
        <v>201089616</v>
      </c>
      <c r="C1193" s="627">
        <f t="shared" si="68"/>
        <v>45747</v>
      </c>
      <c r="D1193" s="623" t="s">
        <v>824</v>
      </c>
      <c r="E1193" s="623">
        <v>4</v>
      </c>
      <c r="F1193" s="623" t="s">
        <v>823</v>
      </c>
      <c r="G1193" s="623" t="s">
        <v>977</v>
      </c>
      <c r="H1193" s="628">
        <f>'Справка 7'!F105</f>
        <v>0</v>
      </c>
    </row>
    <row r="1194" spans="1:8">
      <c r="A1194" s="623" t="str">
        <f t="shared" si="66"/>
        <v>ДЕБИТУМ ИНВЕСТ АДСИЦ</v>
      </c>
      <c r="B1194" s="623" t="str">
        <f t="shared" si="67"/>
        <v>201089616</v>
      </c>
      <c r="C1194" s="627">
        <f t="shared" si="68"/>
        <v>45747</v>
      </c>
      <c r="D1194" s="623" t="s">
        <v>826</v>
      </c>
      <c r="E1194" s="623">
        <v>4</v>
      </c>
      <c r="F1194" s="623" t="s">
        <v>825</v>
      </c>
      <c r="G1194" s="623" t="s">
        <v>977</v>
      </c>
      <c r="H1194" s="628">
        <f>'Справка 7'!F106</f>
        <v>0</v>
      </c>
    </row>
    <row r="1195" spans="1:8">
      <c r="A1195" s="623" t="str">
        <f t="shared" si="66"/>
        <v>ДЕБИТУМ ИНВЕСТ АДСИЦ</v>
      </c>
      <c r="B1195" s="623" t="str">
        <f t="shared" si="67"/>
        <v>201089616</v>
      </c>
      <c r="C1195" s="627">
        <f t="shared" si="68"/>
        <v>45747</v>
      </c>
      <c r="D1195" s="623" t="s">
        <v>828</v>
      </c>
      <c r="E1195" s="623">
        <v>4</v>
      </c>
      <c r="F1195" s="623" t="s">
        <v>827</v>
      </c>
      <c r="G1195" s="623" t="s">
        <v>977</v>
      </c>
      <c r="H1195" s="628">
        <f>'Справка 7'!F107</f>
        <v>0</v>
      </c>
    </row>
    <row r="1196" spans="1:8" s="441" customFormat="1">
      <c r="A1196" s="624"/>
      <c r="B1196" s="624"/>
      <c r="C1196" s="625"/>
      <c r="D1196" s="624"/>
      <c r="E1196" s="624"/>
      <c r="F1196" s="626" t="s">
        <v>978</v>
      </c>
      <c r="G1196" s="624"/>
      <c r="H1196" s="624"/>
    </row>
    <row r="1197" spans="1:8">
      <c r="A1197" s="623" t="str">
        <f t="shared" ref="A1197:A1228" si="69">pdeName</f>
        <v>ДЕБИТУМ ИНВЕСТ АДСИЦ</v>
      </c>
      <c r="B1197" s="623" t="str">
        <f t="shared" ref="B1197:B1228" si="70">pdeBulstat</f>
        <v>201089616</v>
      </c>
      <c r="C1197" s="627">
        <f t="shared" ref="C1197:C1228" si="71">endDate</f>
        <v>45747</v>
      </c>
      <c r="D1197" s="623" t="s">
        <v>843</v>
      </c>
      <c r="E1197" s="623">
        <v>1</v>
      </c>
      <c r="F1197" s="623" t="s">
        <v>842</v>
      </c>
      <c r="G1197" s="623"/>
      <c r="H1197" s="628">
        <f>'Справка 8'!C13</f>
        <v>0</v>
      </c>
    </row>
    <row r="1198" spans="1:8">
      <c r="A1198" s="623" t="str">
        <f t="shared" si="69"/>
        <v>ДЕБИТУМ ИНВЕСТ АДСИЦ</v>
      </c>
      <c r="B1198" s="623" t="str">
        <f t="shared" si="70"/>
        <v>201089616</v>
      </c>
      <c r="C1198" s="627">
        <f t="shared" si="71"/>
        <v>45747</v>
      </c>
      <c r="D1198" s="623" t="s">
        <v>845</v>
      </c>
      <c r="E1198" s="623">
        <v>1</v>
      </c>
      <c r="F1198" s="623" t="s">
        <v>844</v>
      </c>
      <c r="G1198" s="623"/>
      <c r="H1198" s="628">
        <f>'Справка 8'!C14</f>
        <v>0</v>
      </c>
    </row>
    <row r="1199" spans="1:8">
      <c r="A1199" s="623" t="str">
        <f t="shared" si="69"/>
        <v>ДЕБИТУМ ИНВЕСТ АДСИЦ</v>
      </c>
      <c r="B1199" s="623" t="str">
        <f t="shared" si="70"/>
        <v>201089616</v>
      </c>
      <c r="C1199" s="627">
        <f t="shared" si="71"/>
        <v>45747</v>
      </c>
      <c r="D1199" s="623" t="s">
        <v>846</v>
      </c>
      <c r="E1199" s="623">
        <v>1</v>
      </c>
      <c r="F1199" s="623" t="s">
        <v>646</v>
      </c>
      <c r="G1199" s="623"/>
      <c r="H1199" s="628">
        <f>'Справка 8'!C15</f>
        <v>0</v>
      </c>
    </row>
    <row r="1200" spans="1:8">
      <c r="A1200" s="623" t="str">
        <f t="shared" si="69"/>
        <v>ДЕБИТУМ ИНВЕСТ АДСИЦ</v>
      </c>
      <c r="B1200" s="623" t="str">
        <f t="shared" si="70"/>
        <v>201089616</v>
      </c>
      <c r="C1200" s="627">
        <f t="shared" si="71"/>
        <v>45747</v>
      </c>
      <c r="D1200" s="623" t="s">
        <v>848</v>
      </c>
      <c r="E1200" s="623">
        <v>1</v>
      </c>
      <c r="F1200" s="623" t="s">
        <v>847</v>
      </c>
      <c r="G1200" s="623"/>
      <c r="H1200" s="628">
        <f>'Справка 8'!C16</f>
        <v>0</v>
      </c>
    </row>
    <row r="1201" spans="1:8">
      <c r="A1201" s="623" t="str">
        <f t="shared" si="69"/>
        <v>ДЕБИТУМ ИНВЕСТ АДСИЦ</v>
      </c>
      <c r="B1201" s="623" t="str">
        <f t="shared" si="70"/>
        <v>201089616</v>
      </c>
      <c r="C1201" s="627">
        <f t="shared" si="71"/>
        <v>45747</v>
      </c>
      <c r="D1201" s="623" t="s">
        <v>849</v>
      </c>
      <c r="E1201" s="623">
        <v>1</v>
      </c>
      <c r="F1201" s="623" t="s">
        <v>98</v>
      </c>
      <c r="G1201" s="623"/>
      <c r="H1201" s="628">
        <f>'Справка 8'!C17</f>
        <v>0</v>
      </c>
    </row>
    <row r="1202" spans="1:8">
      <c r="A1202" s="623" t="str">
        <f t="shared" si="69"/>
        <v>ДЕБИТУМ ИНВЕСТ АДСИЦ</v>
      </c>
      <c r="B1202" s="623" t="str">
        <f t="shared" si="70"/>
        <v>201089616</v>
      </c>
      <c r="C1202" s="627">
        <f t="shared" si="71"/>
        <v>45747</v>
      </c>
      <c r="D1202" s="623" t="s">
        <v>850</v>
      </c>
      <c r="E1202" s="623">
        <v>1</v>
      </c>
      <c r="F1202" s="623" t="s">
        <v>841</v>
      </c>
      <c r="G1202" s="623"/>
      <c r="H1202" s="628">
        <f>'Справка 8'!C18</f>
        <v>0</v>
      </c>
    </row>
    <row r="1203" spans="1:8">
      <c r="A1203" s="623" t="str">
        <f t="shared" si="69"/>
        <v>ДЕБИТУМ ИНВЕСТ АДСИЦ</v>
      </c>
      <c r="B1203" s="623" t="str">
        <f t="shared" si="70"/>
        <v>201089616</v>
      </c>
      <c r="C1203" s="627">
        <f t="shared" si="71"/>
        <v>45747</v>
      </c>
      <c r="D1203" s="623" t="s">
        <v>852</v>
      </c>
      <c r="E1203" s="623">
        <v>1</v>
      </c>
      <c r="F1203" s="623" t="s">
        <v>842</v>
      </c>
      <c r="G1203" s="623"/>
      <c r="H1203" s="628">
        <f>'Справка 8'!C20</f>
        <v>0</v>
      </c>
    </row>
    <row r="1204" spans="1:8">
      <c r="A1204" s="623" t="str">
        <f t="shared" si="69"/>
        <v>ДЕБИТУМ ИНВЕСТ АДСИЦ</v>
      </c>
      <c r="B1204" s="623" t="str">
        <f t="shared" si="70"/>
        <v>201089616</v>
      </c>
      <c r="C1204" s="627">
        <f t="shared" si="71"/>
        <v>45747</v>
      </c>
      <c r="D1204" s="623" t="s">
        <v>854</v>
      </c>
      <c r="E1204" s="623">
        <v>1</v>
      </c>
      <c r="F1204" s="623" t="s">
        <v>853</v>
      </c>
      <c r="G1204" s="623"/>
      <c r="H1204" s="628">
        <f>'Справка 8'!C21</f>
        <v>0</v>
      </c>
    </row>
    <row r="1205" spans="1:8">
      <c r="A1205" s="623" t="str">
        <f t="shared" si="69"/>
        <v>ДЕБИТУМ ИНВЕСТ АДСИЦ</v>
      </c>
      <c r="B1205" s="623" t="str">
        <f t="shared" si="70"/>
        <v>201089616</v>
      </c>
      <c r="C1205" s="627">
        <f t="shared" si="71"/>
        <v>45747</v>
      </c>
      <c r="D1205" s="623" t="s">
        <v>856</v>
      </c>
      <c r="E1205" s="623">
        <v>1</v>
      </c>
      <c r="F1205" s="623" t="s">
        <v>855</v>
      </c>
      <c r="G1205" s="623"/>
      <c r="H1205" s="628">
        <f>'Справка 8'!C22</f>
        <v>0</v>
      </c>
    </row>
    <row r="1206" spans="1:8">
      <c r="A1206" s="623" t="str">
        <f t="shared" si="69"/>
        <v>ДЕБИТУМ ИНВЕСТ АДСИЦ</v>
      </c>
      <c r="B1206" s="623" t="str">
        <f t="shared" si="70"/>
        <v>201089616</v>
      </c>
      <c r="C1206" s="627">
        <f t="shared" si="71"/>
        <v>45747</v>
      </c>
      <c r="D1206" s="623" t="s">
        <v>858</v>
      </c>
      <c r="E1206" s="623">
        <v>1</v>
      </c>
      <c r="F1206" s="623" t="s">
        <v>857</v>
      </c>
      <c r="G1206" s="623"/>
      <c r="H1206" s="628">
        <f>'Справка 8'!C23</f>
        <v>0</v>
      </c>
    </row>
    <row r="1207" spans="1:8">
      <c r="A1207" s="623" t="str">
        <f t="shared" si="69"/>
        <v>ДЕБИТУМ ИНВЕСТ АДСИЦ</v>
      </c>
      <c r="B1207" s="623" t="str">
        <f t="shared" si="70"/>
        <v>201089616</v>
      </c>
      <c r="C1207" s="627">
        <f t="shared" si="71"/>
        <v>45747</v>
      </c>
      <c r="D1207" s="623" t="s">
        <v>860</v>
      </c>
      <c r="E1207" s="623">
        <v>1</v>
      </c>
      <c r="F1207" s="623" t="s">
        <v>859</v>
      </c>
      <c r="G1207" s="623"/>
      <c r="H1207" s="628">
        <f>'Справка 8'!C24</f>
        <v>0</v>
      </c>
    </row>
    <row r="1208" spans="1:8">
      <c r="A1208" s="623" t="str">
        <f t="shared" si="69"/>
        <v>ДЕБИТУМ ИНВЕСТ АДСИЦ</v>
      </c>
      <c r="B1208" s="623" t="str">
        <f t="shared" si="70"/>
        <v>201089616</v>
      </c>
      <c r="C1208" s="627">
        <f t="shared" si="71"/>
        <v>45747</v>
      </c>
      <c r="D1208" s="623" t="s">
        <v>862</v>
      </c>
      <c r="E1208" s="623">
        <v>1</v>
      </c>
      <c r="F1208" s="623" t="s">
        <v>861</v>
      </c>
      <c r="G1208" s="623"/>
      <c r="H1208" s="628">
        <f>'Справка 8'!C25</f>
        <v>0</v>
      </c>
    </row>
    <row r="1209" spans="1:8">
      <c r="A1209" s="623" t="str">
        <f t="shared" si="69"/>
        <v>ДЕБИТУМ ИНВЕСТ АДСИЦ</v>
      </c>
      <c r="B1209" s="623" t="str">
        <f t="shared" si="70"/>
        <v>201089616</v>
      </c>
      <c r="C1209" s="627">
        <f t="shared" si="71"/>
        <v>45747</v>
      </c>
      <c r="D1209" s="623" t="s">
        <v>864</v>
      </c>
      <c r="E1209" s="623">
        <v>1</v>
      </c>
      <c r="F1209" s="623" t="s">
        <v>863</v>
      </c>
      <c r="G1209" s="623"/>
      <c r="H1209" s="628">
        <f>'Справка 8'!C26</f>
        <v>0</v>
      </c>
    </row>
    <row r="1210" spans="1:8">
      <c r="A1210" s="623" t="str">
        <f t="shared" si="69"/>
        <v>ДЕБИТУМ ИНВЕСТ АДСИЦ</v>
      </c>
      <c r="B1210" s="623" t="str">
        <f t="shared" si="70"/>
        <v>201089616</v>
      </c>
      <c r="C1210" s="627">
        <f t="shared" si="71"/>
        <v>45747</v>
      </c>
      <c r="D1210" s="623" t="s">
        <v>865</v>
      </c>
      <c r="E1210" s="623">
        <v>1</v>
      </c>
      <c r="F1210" s="623" t="s">
        <v>851</v>
      </c>
      <c r="G1210" s="623"/>
      <c r="H1210" s="628">
        <f>'Справка 8'!C27</f>
        <v>0</v>
      </c>
    </row>
    <row r="1211" spans="1:8">
      <c r="A1211" s="623" t="str">
        <f t="shared" si="69"/>
        <v>ДЕБИТУМ ИНВЕСТ АДСИЦ</v>
      </c>
      <c r="B1211" s="623" t="str">
        <f t="shared" si="70"/>
        <v>201089616</v>
      </c>
      <c r="C1211" s="627">
        <f t="shared" si="71"/>
        <v>45747</v>
      </c>
      <c r="D1211" s="623" t="s">
        <v>843</v>
      </c>
      <c r="E1211" s="623">
        <v>2</v>
      </c>
      <c r="F1211" s="623" t="s">
        <v>842</v>
      </c>
      <c r="G1211" s="623"/>
      <c r="H1211" s="628">
        <f>'Справка 8'!D13</f>
        <v>0</v>
      </c>
    </row>
    <row r="1212" spans="1:8">
      <c r="A1212" s="623" t="str">
        <f t="shared" si="69"/>
        <v>ДЕБИТУМ ИНВЕСТ АДСИЦ</v>
      </c>
      <c r="B1212" s="623" t="str">
        <f t="shared" si="70"/>
        <v>201089616</v>
      </c>
      <c r="C1212" s="627">
        <f t="shared" si="71"/>
        <v>45747</v>
      </c>
      <c r="D1212" s="623" t="s">
        <v>845</v>
      </c>
      <c r="E1212" s="623">
        <v>2</v>
      </c>
      <c r="F1212" s="623" t="s">
        <v>844</v>
      </c>
      <c r="G1212" s="623"/>
      <c r="H1212" s="628">
        <f>'Справка 8'!D14</f>
        <v>0</v>
      </c>
    </row>
    <row r="1213" spans="1:8">
      <c r="A1213" s="623" t="str">
        <f t="shared" si="69"/>
        <v>ДЕБИТУМ ИНВЕСТ АДСИЦ</v>
      </c>
      <c r="B1213" s="623" t="str">
        <f t="shared" si="70"/>
        <v>201089616</v>
      </c>
      <c r="C1213" s="627">
        <f t="shared" si="71"/>
        <v>45747</v>
      </c>
      <c r="D1213" s="623" t="s">
        <v>846</v>
      </c>
      <c r="E1213" s="623">
        <v>2</v>
      </c>
      <c r="F1213" s="623" t="s">
        <v>646</v>
      </c>
      <c r="G1213" s="623"/>
      <c r="H1213" s="628">
        <f>'Справка 8'!D15</f>
        <v>0</v>
      </c>
    </row>
    <row r="1214" spans="1:8">
      <c r="A1214" s="623" t="str">
        <f t="shared" si="69"/>
        <v>ДЕБИТУМ ИНВЕСТ АДСИЦ</v>
      </c>
      <c r="B1214" s="623" t="str">
        <f t="shared" si="70"/>
        <v>201089616</v>
      </c>
      <c r="C1214" s="627">
        <f t="shared" si="71"/>
        <v>45747</v>
      </c>
      <c r="D1214" s="623" t="s">
        <v>848</v>
      </c>
      <c r="E1214" s="623">
        <v>2</v>
      </c>
      <c r="F1214" s="623" t="s">
        <v>847</v>
      </c>
      <c r="G1214" s="623"/>
      <c r="H1214" s="628">
        <f>'Справка 8'!D16</f>
        <v>0</v>
      </c>
    </row>
    <row r="1215" spans="1:8">
      <c r="A1215" s="623" t="str">
        <f t="shared" si="69"/>
        <v>ДЕБИТУМ ИНВЕСТ АДСИЦ</v>
      </c>
      <c r="B1215" s="623" t="str">
        <f t="shared" si="70"/>
        <v>201089616</v>
      </c>
      <c r="C1215" s="627">
        <f t="shared" si="71"/>
        <v>45747</v>
      </c>
      <c r="D1215" s="623" t="s">
        <v>849</v>
      </c>
      <c r="E1215" s="623">
        <v>2</v>
      </c>
      <c r="F1215" s="623" t="s">
        <v>98</v>
      </c>
      <c r="G1215" s="623"/>
      <c r="H1215" s="628">
        <f>'Справка 8'!D17</f>
        <v>0</v>
      </c>
    </row>
    <row r="1216" spans="1:8">
      <c r="A1216" s="623" t="str">
        <f t="shared" si="69"/>
        <v>ДЕБИТУМ ИНВЕСТ АДСИЦ</v>
      </c>
      <c r="B1216" s="623" t="str">
        <f t="shared" si="70"/>
        <v>201089616</v>
      </c>
      <c r="C1216" s="627">
        <f t="shared" si="71"/>
        <v>45747</v>
      </c>
      <c r="D1216" s="623" t="s">
        <v>850</v>
      </c>
      <c r="E1216" s="623">
        <v>2</v>
      </c>
      <c r="F1216" s="623" t="s">
        <v>841</v>
      </c>
      <c r="G1216" s="623"/>
      <c r="H1216" s="628">
        <f>'Справка 8'!D18</f>
        <v>0</v>
      </c>
    </row>
    <row r="1217" spans="1:8">
      <c r="A1217" s="623" t="str">
        <f t="shared" si="69"/>
        <v>ДЕБИТУМ ИНВЕСТ АДСИЦ</v>
      </c>
      <c r="B1217" s="623" t="str">
        <f t="shared" si="70"/>
        <v>201089616</v>
      </c>
      <c r="C1217" s="627">
        <f t="shared" si="71"/>
        <v>45747</v>
      </c>
      <c r="D1217" s="623" t="s">
        <v>852</v>
      </c>
      <c r="E1217" s="623">
        <v>2</v>
      </c>
      <c r="F1217" s="623" t="s">
        <v>842</v>
      </c>
      <c r="G1217" s="623"/>
      <c r="H1217" s="628">
        <f>'Справка 8'!D20</f>
        <v>0</v>
      </c>
    </row>
    <row r="1218" spans="1:8">
      <c r="A1218" s="623" t="str">
        <f t="shared" si="69"/>
        <v>ДЕБИТУМ ИНВЕСТ АДСИЦ</v>
      </c>
      <c r="B1218" s="623" t="str">
        <f t="shared" si="70"/>
        <v>201089616</v>
      </c>
      <c r="C1218" s="627">
        <f t="shared" si="71"/>
        <v>45747</v>
      </c>
      <c r="D1218" s="623" t="s">
        <v>854</v>
      </c>
      <c r="E1218" s="623">
        <v>2</v>
      </c>
      <c r="F1218" s="623" t="s">
        <v>853</v>
      </c>
      <c r="G1218" s="623"/>
      <c r="H1218" s="628">
        <f>'Справка 8'!D21</f>
        <v>0</v>
      </c>
    </row>
    <row r="1219" spans="1:8">
      <c r="A1219" s="623" t="str">
        <f t="shared" si="69"/>
        <v>ДЕБИТУМ ИНВЕСТ АДСИЦ</v>
      </c>
      <c r="B1219" s="623" t="str">
        <f t="shared" si="70"/>
        <v>201089616</v>
      </c>
      <c r="C1219" s="627">
        <f t="shared" si="71"/>
        <v>45747</v>
      </c>
      <c r="D1219" s="623" t="s">
        <v>856</v>
      </c>
      <c r="E1219" s="623">
        <v>2</v>
      </c>
      <c r="F1219" s="623" t="s">
        <v>855</v>
      </c>
      <c r="G1219" s="623"/>
      <c r="H1219" s="628">
        <f>'Справка 8'!D22</f>
        <v>0</v>
      </c>
    </row>
    <row r="1220" spans="1:8">
      <c r="A1220" s="623" t="str">
        <f t="shared" si="69"/>
        <v>ДЕБИТУМ ИНВЕСТ АДСИЦ</v>
      </c>
      <c r="B1220" s="623" t="str">
        <f t="shared" si="70"/>
        <v>201089616</v>
      </c>
      <c r="C1220" s="627">
        <f t="shared" si="71"/>
        <v>45747</v>
      </c>
      <c r="D1220" s="623" t="s">
        <v>858</v>
      </c>
      <c r="E1220" s="623">
        <v>2</v>
      </c>
      <c r="F1220" s="623" t="s">
        <v>857</v>
      </c>
      <c r="G1220" s="623"/>
      <c r="H1220" s="628">
        <f>'Справка 8'!D23</f>
        <v>0</v>
      </c>
    </row>
    <row r="1221" spans="1:8">
      <c r="A1221" s="623" t="str">
        <f t="shared" si="69"/>
        <v>ДЕБИТУМ ИНВЕСТ АДСИЦ</v>
      </c>
      <c r="B1221" s="623" t="str">
        <f t="shared" si="70"/>
        <v>201089616</v>
      </c>
      <c r="C1221" s="627">
        <f t="shared" si="71"/>
        <v>45747</v>
      </c>
      <c r="D1221" s="623" t="s">
        <v>860</v>
      </c>
      <c r="E1221" s="623">
        <v>2</v>
      </c>
      <c r="F1221" s="623" t="s">
        <v>859</v>
      </c>
      <c r="G1221" s="623"/>
      <c r="H1221" s="628">
        <f>'Справка 8'!D24</f>
        <v>0</v>
      </c>
    </row>
    <row r="1222" spans="1:8">
      <c r="A1222" s="623" t="str">
        <f t="shared" si="69"/>
        <v>ДЕБИТУМ ИНВЕСТ АДСИЦ</v>
      </c>
      <c r="B1222" s="623" t="str">
        <f t="shared" si="70"/>
        <v>201089616</v>
      </c>
      <c r="C1222" s="627">
        <f t="shared" si="71"/>
        <v>45747</v>
      </c>
      <c r="D1222" s="623" t="s">
        <v>862</v>
      </c>
      <c r="E1222" s="623">
        <v>2</v>
      </c>
      <c r="F1222" s="623" t="s">
        <v>861</v>
      </c>
      <c r="G1222" s="623"/>
      <c r="H1222" s="628">
        <f>'Справка 8'!D25</f>
        <v>0</v>
      </c>
    </row>
    <row r="1223" spans="1:8">
      <c r="A1223" s="623" t="str">
        <f t="shared" si="69"/>
        <v>ДЕБИТУМ ИНВЕСТ АДСИЦ</v>
      </c>
      <c r="B1223" s="623" t="str">
        <f t="shared" si="70"/>
        <v>201089616</v>
      </c>
      <c r="C1223" s="627">
        <f t="shared" si="71"/>
        <v>45747</v>
      </c>
      <c r="D1223" s="623" t="s">
        <v>864</v>
      </c>
      <c r="E1223" s="623">
        <v>2</v>
      </c>
      <c r="F1223" s="623" t="s">
        <v>863</v>
      </c>
      <c r="G1223" s="623"/>
      <c r="H1223" s="628">
        <f>'Справка 8'!D26</f>
        <v>0</v>
      </c>
    </row>
    <row r="1224" spans="1:8">
      <c r="A1224" s="623" t="str">
        <f t="shared" si="69"/>
        <v>ДЕБИТУМ ИНВЕСТ АДСИЦ</v>
      </c>
      <c r="B1224" s="623" t="str">
        <f t="shared" si="70"/>
        <v>201089616</v>
      </c>
      <c r="C1224" s="627">
        <f t="shared" si="71"/>
        <v>45747</v>
      </c>
      <c r="D1224" s="623" t="s">
        <v>865</v>
      </c>
      <c r="E1224" s="623">
        <v>2</v>
      </c>
      <c r="F1224" s="623" t="s">
        <v>851</v>
      </c>
      <c r="G1224" s="623"/>
      <c r="H1224" s="628">
        <f>'Справка 8'!D27</f>
        <v>0</v>
      </c>
    </row>
    <row r="1225" spans="1:8">
      <c r="A1225" s="623" t="str">
        <f t="shared" si="69"/>
        <v>ДЕБИТУМ ИНВЕСТ АДСИЦ</v>
      </c>
      <c r="B1225" s="623" t="str">
        <f t="shared" si="70"/>
        <v>201089616</v>
      </c>
      <c r="C1225" s="627">
        <f t="shared" si="71"/>
        <v>45747</v>
      </c>
      <c r="D1225" s="623" t="s">
        <v>843</v>
      </c>
      <c r="E1225" s="623">
        <v>3</v>
      </c>
      <c r="F1225" s="623" t="s">
        <v>842</v>
      </c>
      <c r="G1225" s="623"/>
      <c r="H1225" s="628">
        <f>'Справка 8'!E13</f>
        <v>0</v>
      </c>
    </row>
    <row r="1226" spans="1:8">
      <c r="A1226" s="623" t="str">
        <f t="shared" si="69"/>
        <v>ДЕБИТУМ ИНВЕСТ АДСИЦ</v>
      </c>
      <c r="B1226" s="623" t="str">
        <f t="shared" si="70"/>
        <v>201089616</v>
      </c>
      <c r="C1226" s="627">
        <f t="shared" si="71"/>
        <v>45747</v>
      </c>
      <c r="D1226" s="623" t="s">
        <v>845</v>
      </c>
      <c r="E1226" s="623">
        <v>3</v>
      </c>
      <c r="F1226" s="623" t="s">
        <v>844</v>
      </c>
      <c r="G1226" s="623"/>
      <c r="H1226" s="628">
        <f>'Справка 8'!E14</f>
        <v>0</v>
      </c>
    </row>
    <row r="1227" spans="1:8">
      <c r="A1227" s="623" t="str">
        <f t="shared" si="69"/>
        <v>ДЕБИТУМ ИНВЕСТ АДСИЦ</v>
      </c>
      <c r="B1227" s="623" t="str">
        <f t="shared" si="70"/>
        <v>201089616</v>
      </c>
      <c r="C1227" s="627">
        <f t="shared" si="71"/>
        <v>45747</v>
      </c>
      <c r="D1227" s="623" t="s">
        <v>846</v>
      </c>
      <c r="E1227" s="623">
        <v>3</v>
      </c>
      <c r="F1227" s="623" t="s">
        <v>646</v>
      </c>
      <c r="G1227" s="623"/>
      <c r="H1227" s="628">
        <f>'Справка 8'!E15</f>
        <v>0</v>
      </c>
    </row>
    <row r="1228" spans="1:8">
      <c r="A1228" s="623" t="str">
        <f t="shared" si="69"/>
        <v>ДЕБИТУМ ИНВЕСТ АДСИЦ</v>
      </c>
      <c r="B1228" s="623" t="str">
        <f t="shared" si="70"/>
        <v>201089616</v>
      </c>
      <c r="C1228" s="627">
        <f t="shared" si="71"/>
        <v>45747</v>
      </c>
      <c r="D1228" s="623" t="s">
        <v>848</v>
      </c>
      <c r="E1228" s="623">
        <v>3</v>
      </c>
      <c r="F1228" s="623" t="s">
        <v>847</v>
      </c>
      <c r="G1228" s="623"/>
      <c r="H1228" s="628">
        <f>'Справка 8'!E16</f>
        <v>0</v>
      </c>
    </row>
    <row r="1229" spans="1:8">
      <c r="A1229" s="623" t="str">
        <f t="shared" ref="A1229:A1260" si="72">pdeName</f>
        <v>ДЕБИТУМ ИНВЕСТ АДСИЦ</v>
      </c>
      <c r="B1229" s="623" t="str">
        <f t="shared" ref="B1229:B1260" si="73">pdeBulstat</f>
        <v>201089616</v>
      </c>
      <c r="C1229" s="627">
        <f t="shared" ref="C1229:C1260" si="74">endDate</f>
        <v>45747</v>
      </c>
      <c r="D1229" s="623" t="s">
        <v>849</v>
      </c>
      <c r="E1229" s="623">
        <v>3</v>
      </c>
      <c r="F1229" s="623" t="s">
        <v>98</v>
      </c>
      <c r="G1229" s="623"/>
      <c r="H1229" s="628">
        <f>'Справка 8'!E17</f>
        <v>0</v>
      </c>
    </row>
    <row r="1230" spans="1:8">
      <c r="A1230" s="623" t="str">
        <f t="shared" si="72"/>
        <v>ДЕБИТУМ ИНВЕСТ АДСИЦ</v>
      </c>
      <c r="B1230" s="623" t="str">
        <f t="shared" si="73"/>
        <v>201089616</v>
      </c>
      <c r="C1230" s="627">
        <f t="shared" si="74"/>
        <v>45747</v>
      </c>
      <c r="D1230" s="623" t="s">
        <v>850</v>
      </c>
      <c r="E1230" s="623">
        <v>3</v>
      </c>
      <c r="F1230" s="623" t="s">
        <v>841</v>
      </c>
      <c r="G1230" s="623"/>
      <c r="H1230" s="628">
        <f>'Справка 8'!E18</f>
        <v>0</v>
      </c>
    </row>
    <row r="1231" spans="1:8">
      <c r="A1231" s="623" t="str">
        <f t="shared" si="72"/>
        <v>ДЕБИТУМ ИНВЕСТ АДСИЦ</v>
      </c>
      <c r="B1231" s="623" t="str">
        <f t="shared" si="73"/>
        <v>201089616</v>
      </c>
      <c r="C1231" s="627">
        <f t="shared" si="74"/>
        <v>45747</v>
      </c>
      <c r="D1231" s="623" t="s">
        <v>852</v>
      </c>
      <c r="E1231" s="623">
        <v>3</v>
      </c>
      <c r="F1231" s="623" t="s">
        <v>842</v>
      </c>
      <c r="G1231" s="623"/>
      <c r="H1231" s="628">
        <f>'Справка 8'!E20</f>
        <v>0</v>
      </c>
    </row>
    <row r="1232" spans="1:8">
      <c r="A1232" s="623" t="str">
        <f t="shared" si="72"/>
        <v>ДЕБИТУМ ИНВЕСТ АДСИЦ</v>
      </c>
      <c r="B1232" s="623" t="str">
        <f t="shared" si="73"/>
        <v>201089616</v>
      </c>
      <c r="C1232" s="627">
        <f t="shared" si="74"/>
        <v>45747</v>
      </c>
      <c r="D1232" s="623" t="s">
        <v>854</v>
      </c>
      <c r="E1232" s="623">
        <v>3</v>
      </c>
      <c r="F1232" s="623" t="s">
        <v>853</v>
      </c>
      <c r="G1232" s="623"/>
      <c r="H1232" s="628">
        <f>'Справка 8'!E21</f>
        <v>0</v>
      </c>
    </row>
    <row r="1233" spans="1:8">
      <c r="A1233" s="623" t="str">
        <f t="shared" si="72"/>
        <v>ДЕБИТУМ ИНВЕСТ АДСИЦ</v>
      </c>
      <c r="B1233" s="623" t="str">
        <f t="shared" si="73"/>
        <v>201089616</v>
      </c>
      <c r="C1233" s="627">
        <f t="shared" si="74"/>
        <v>45747</v>
      </c>
      <c r="D1233" s="623" t="s">
        <v>856</v>
      </c>
      <c r="E1233" s="623">
        <v>3</v>
      </c>
      <c r="F1233" s="623" t="s">
        <v>855</v>
      </c>
      <c r="G1233" s="623"/>
      <c r="H1233" s="628">
        <f>'Справка 8'!E22</f>
        <v>0</v>
      </c>
    </row>
    <row r="1234" spans="1:8">
      <c r="A1234" s="623" t="str">
        <f t="shared" si="72"/>
        <v>ДЕБИТУМ ИНВЕСТ АДСИЦ</v>
      </c>
      <c r="B1234" s="623" t="str">
        <f t="shared" si="73"/>
        <v>201089616</v>
      </c>
      <c r="C1234" s="627">
        <f t="shared" si="74"/>
        <v>45747</v>
      </c>
      <c r="D1234" s="623" t="s">
        <v>858</v>
      </c>
      <c r="E1234" s="623">
        <v>3</v>
      </c>
      <c r="F1234" s="623" t="s">
        <v>857</v>
      </c>
      <c r="G1234" s="623"/>
      <c r="H1234" s="628">
        <f>'Справка 8'!E23</f>
        <v>0</v>
      </c>
    </row>
    <row r="1235" spans="1:8">
      <c r="A1235" s="623" t="str">
        <f t="shared" si="72"/>
        <v>ДЕБИТУМ ИНВЕСТ АДСИЦ</v>
      </c>
      <c r="B1235" s="623" t="str">
        <f t="shared" si="73"/>
        <v>201089616</v>
      </c>
      <c r="C1235" s="627">
        <f t="shared" si="74"/>
        <v>45747</v>
      </c>
      <c r="D1235" s="623" t="s">
        <v>860</v>
      </c>
      <c r="E1235" s="623">
        <v>3</v>
      </c>
      <c r="F1235" s="623" t="s">
        <v>859</v>
      </c>
      <c r="G1235" s="623"/>
      <c r="H1235" s="628">
        <f>'Справка 8'!E24</f>
        <v>0</v>
      </c>
    </row>
    <row r="1236" spans="1:8">
      <c r="A1236" s="623" t="str">
        <f t="shared" si="72"/>
        <v>ДЕБИТУМ ИНВЕСТ АДСИЦ</v>
      </c>
      <c r="B1236" s="623" t="str">
        <f t="shared" si="73"/>
        <v>201089616</v>
      </c>
      <c r="C1236" s="627">
        <f t="shared" si="74"/>
        <v>45747</v>
      </c>
      <c r="D1236" s="623" t="s">
        <v>862</v>
      </c>
      <c r="E1236" s="623">
        <v>3</v>
      </c>
      <c r="F1236" s="623" t="s">
        <v>861</v>
      </c>
      <c r="G1236" s="623"/>
      <c r="H1236" s="628">
        <f>'Справка 8'!E25</f>
        <v>0</v>
      </c>
    </row>
    <row r="1237" spans="1:8">
      <c r="A1237" s="623" t="str">
        <f t="shared" si="72"/>
        <v>ДЕБИТУМ ИНВЕСТ АДСИЦ</v>
      </c>
      <c r="B1237" s="623" t="str">
        <f t="shared" si="73"/>
        <v>201089616</v>
      </c>
      <c r="C1237" s="627">
        <f t="shared" si="74"/>
        <v>45747</v>
      </c>
      <c r="D1237" s="623" t="s">
        <v>864</v>
      </c>
      <c r="E1237" s="623">
        <v>3</v>
      </c>
      <c r="F1237" s="623" t="s">
        <v>863</v>
      </c>
      <c r="G1237" s="623"/>
      <c r="H1237" s="628">
        <f>'Справка 8'!E26</f>
        <v>0</v>
      </c>
    </row>
    <row r="1238" spans="1:8">
      <c r="A1238" s="623" t="str">
        <f t="shared" si="72"/>
        <v>ДЕБИТУМ ИНВЕСТ АДСИЦ</v>
      </c>
      <c r="B1238" s="623" t="str">
        <f t="shared" si="73"/>
        <v>201089616</v>
      </c>
      <c r="C1238" s="627">
        <f t="shared" si="74"/>
        <v>45747</v>
      </c>
      <c r="D1238" s="623" t="s">
        <v>865</v>
      </c>
      <c r="E1238" s="623">
        <v>3</v>
      </c>
      <c r="F1238" s="623" t="s">
        <v>851</v>
      </c>
      <c r="G1238" s="623"/>
      <c r="H1238" s="628">
        <f>'Справка 8'!E27</f>
        <v>0</v>
      </c>
    </row>
    <row r="1239" spans="1:8">
      <c r="A1239" s="623" t="str">
        <f t="shared" si="72"/>
        <v>ДЕБИТУМ ИНВЕСТ АДСИЦ</v>
      </c>
      <c r="B1239" s="623" t="str">
        <f t="shared" si="73"/>
        <v>201089616</v>
      </c>
      <c r="C1239" s="627">
        <f t="shared" si="74"/>
        <v>45747</v>
      </c>
      <c r="D1239" s="623" t="s">
        <v>843</v>
      </c>
      <c r="E1239" s="623">
        <v>4</v>
      </c>
      <c r="F1239" s="623" t="s">
        <v>842</v>
      </c>
      <c r="G1239" s="623"/>
      <c r="H1239" s="628">
        <f>'Справка 8'!F13</f>
        <v>0</v>
      </c>
    </row>
    <row r="1240" spans="1:8">
      <c r="A1240" s="623" t="str">
        <f t="shared" si="72"/>
        <v>ДЕБИТУМ ИНВЕСТ АДСИЦ</v>
      </c>
      <c r="B1240" s="623" t="str">
        <f t="shared" si="73"/>
        <v>201089616</v>
      </c>
      <c r="C1240" s="627">
        <f t="shared" si="74"/>
        <v>45747</v>
      </c>
      <c r="D1240" s="623" t="s">
        <v>845</v>
      </c>
      <c r="E1240" s="623">
        <v>4</v>
      </c>
      <c r="F1240" s="623" t="s">
        <v>844</v>
      </c>
      <c r="G1240" s="623"/>
      <c r="H1240" s="628">
        <f>'Справка 8'!F14</f>
        <v>0</v>
      </c>
    </row>
    <row r="1241" spans="1:8">
      <c r="A1241" s="623" t="str">
        <f t="shared" si="72"/>
        <v>ДЕБИТУМ ИНВЕСТ АДСИЦ</v>
      </c>
      <c r="B1241" s="623" t="str">
        <f t="shared" si="73"/>
        <v>201089616</v>
      </c>
      <c r="C1241" s="627">
        <f t="shared" si="74"/>
        <v>45747</v>
      </c>
      <c r="D1241" s="623" t="s">
        <v>846</v>
      </c>
      <c r="E1241" s="623">
        <v>4</v>
      </c>
      <c r="F1241" s="623" t="s">
        <v>646</v>
      </c>
      <c r="G1241" s="623"/>
      <c r="H1241" s="628">
        <f>'Справка 8'!F15</f>
        <v>0</v>
      </c>
    </row>
    <row r="1242" spans="1:8">
      <c r="A1242" s="623" t="str">
        <f t="shared" si="72"/>
        <v>ДЕБИТУМ ИНВЕСТ АДСИЦ</v>
      </c>
      <c r="B1242" s="623" t="str">
        <f t="shared" si="73"/>
        <v>201089616</v>
      </c>
      <c r="C1242" s="627">
        <f t="shared" si="74"/>
        <v>45747</v>
      </c>
      <c r="D1242" s="623" t="s">
        <v>848</v>
      </c>
      <c r="E1242" s="623">
        <v>4</v>
      </c>
      <c r="F1242" s="623" t="s">
        <v>847</v>
      </c>
      <c r="G1242" s="623"/>
      <c r="H1242" s="628">
        <f>'Справка 8'!F16</f>
        <v>0</v>
      </c>
    </row>
    <row r="1243" spans="1:8">
      <c r="A1243" s="623" t="str">
        <f t="shared" si="72"/>
        <v>ДЕБИТУМ ИНВЕСТ АДСИЦ</v>
      </c>
      <c r="B1243" s="623" t="str">
        <f t="shared" si="73"/>
        <v>201089616</v>
      </c>
      <c r="C1243" s="627">
        <f t="shared" si="74"/>
        <v>45747</v>
      </c>
      <c r="D1243" s="623" t="s">
        <v>849</v>
      </c>
      <c r="E1243" s="623">
        <v>4</v>
      </c>
      <c r="F1243" s="623" t="s">
        <v>98</v>
      </c>
      <c r="G1243" s="623"/>
      <c r="H1243" s="628">
        <f>'Справка 8'!F17</f>
        <v>0</v>
      </c>
    </row>
    <row r="1244" spans="1:8">
      <c r="A1244" s="623" t="str">
        <f t="shared" si="72"/>
        <v>ДЕБИТУМ ИНВЕСТ АДСИЦ</v>
      </c>
      <c r="B1244" s="623" t="str">
        <f t="shared" si="73"/>
        <v>201089616</v>
      </c>
      <c r="C1244" s="627">
        <f t="shared" si="74"/>
        <v>45747</v>
      </c>
      <c r="D1244" s="623" t="s">
        <v>850</v>
      </c>
      <c r="E1244" s="623">
        <v>4</v>
      </c>
      <c r="F1244" s="623" t="s">
        <v>841</v>
      </c>
      <c r="G1244" s="623"/>
      <c r="H1244" s="628">
        <f>'Справка 8'!F18</f>
        <v>0</v>
      </c>
    </row>
    <row r="1245" spans="1:8">
      <c r="A1245" s="623" t="str">
        <f t="shared" si="72"/>
        <v>ДЕБИТУМ ИНВЕСТ АДСИЦ</v>
      </c>
      <c r="B1245" s="623" t="str">
        <f t="shared" si="73"/>
        <v>201089616</v>
      </c>
      <c r="C1245" s="627">
        <f t="shared" si="74"/>
        <v>45747</v>
      </c>
      <c r="D1245" s="623" t="s">
        <v>852</v>
      </c>
      <c r="E1245" s="623">
        <v>4</v>
      </c>
      <c r="F1245" s="623" t="s">
        <v>842</v>
      </c>
      <c r="G1245" s="623"/>
      <c r="H1245" s="628">
        <f>'Справка 8'!F20</f>
        <v>0</v>
      </c>
    </row>
    <row r="1246" spans="1:8">
      <c r="A1246" s="623" t="str">
        <f t="shared" si="72"/>
        <v>ДЕБИТУМ ИНВЕСТ АДСИЦ</v>
      </c>
      <c r="B1246" s="623" t="str">
        <f t="shared" si="73"/>
        <v>201089616</v>
      </c>
      <c r="C1246" s="627">
        <f t="shared" si="74"/>
        <v>45747</v>
      </c>
      <c r="D1246" s="623" t="s">
        <v>854</v>
      </c>
      <c r="E1246" s="623">
        <v>4</v>
      </c>
      <c r="F1246" s="623" t="s">
        <v>853</v>
      </c>
      <c r="G1246" s="623"/>
      <c r="H1246" s="628">
        <f>'Справка 8'!F21</f>
        <v>0</v>
      </c>
    </row>
    <row r="1247" spans="1:8">
      <c r="A1247" s="623" t="str">
        <f t="shared" si="72"/>
        <v>ДЕБИТУМ ИНВЕСТ АДСИЦ</v>
      </c>
      <c r="B1247" s="623" t="str">
        <f t="shared" si="73"/>
        <v>201089616</v>
      </c>
      <c r="C1247" s="627">
        <f t="shared" si="74"/>
        <v>45747</v>
      </c>
      <c r="D1247" s="623" t="s">
        <v>856</v>
      </c>
      <c r="E1247" s="623">
        <v>4</v>
      </c>
      <c r="F1247" s="623" t="s">
        <v>855</v>
      </c>
      <c r="G1247" s="623"/>
      <c r="H1247" s="628">
        <f>'Справка 8'!F22</f>
        <v>0</v>
      </c>
    </row>
    <row r="1248" spans="1:8">
      <c r="A1248" s="623" t="str">
        <f t="shared" si="72"/>
        <v>ДЕБИТУМ ИНВЕСТ АДСИЦ</v>
      </c>
      <c r="B1248" s="623" t="str">
        <f t="shared" si="73"/>
        <v>201089616</v>
      </c>
      <c r="C1248" s="627">
        <f t="shared" si="74"/>
        <v>45747</v>
      </c>
      <c r="D1248" s="623" t="s">
        <v>858</v>
      </c>
      <c r="E1248" s="623">
        <v>4</v>
      </c>
      <c r="F1248" s="623" t="s">
        <v>857</v>
      </c>
      <c r="G1248" s="623"/>
      <c r="H1248" s="628">
        <f>'Справка 8'!F23</f>
        <v>0</v>
      </c>
    </row>
    <row r="1249" spans="1:8">
      <c r="A1249" s="623" t="str">
        <f t="shared" si="72"/>
        <v>ДЕБИТУМ ИНВЕСТ АДСИЦ</v>
      </c>
      <c r="B1249" s="623" t="str">
        <f t="shared" si="73"/>
        <v>201089616</v>
      </c>
      <c r="C1249" s="627">
        <f t="shared" si="74"/>
        <v>45747</v>
      </c>
      <c r="D1249" s="623" t="s">
        <v>860</v>
      </c>
      <c r="E1249" s="623">
        <v>4</v>
      </c>
      <c r="F1249" s="623" t="s">
        <v>859</v>
      </c>
      <c r="G1249" s="623"/>
      <c r="H1249" s="628">
        <f>'Справка 8'!F24</f>
        <v>0</v>
      </c>
    </row>
    <row r="1250" spans="1:8">
      <c r="A1250" s="623" t="str">
        <f t="shared" si="72"/>
        <v>ДЕБИТУМ ИНВЕСТ АДСИЦ</v>
      </c>
      <c r="B1250" s="623" t="str">
        <f t="shared" si="73"/>
        <v>201089616</v>
      </c>
      <c r="C1250" s="627">
        <f t="shared" si="74"/>
        <v>45747</v>
      </c>
      <c r="D1250" s="623" t="s">
        <v>862</v>
      </c>
      <c r="E1250" s="623">
        <v>4</v>
      </c>
      <c r="F1250" s="623" t="s">
        <v>861</v>
      </c>
      <c r="G1250" s="623"/>
      <c r="H1250" s="628">
        <f>'Справка 8'!F25</f>
        <v>0</v>
      </c>
    </row>
    <row r="1251" spans="1:8">
      <c r="A1251" s="623" t="str">
        <f t="shared" si="72"/>
        <v>ДЕБИТУМ ИНВЕСТ АДСИЦ</v>
      </c>
      <c r="B1251" s="623" t="str">
        <f t="shared" si="73"/>
        <v>201089616</v>
      </c>
      <c r="C1251" s="627">
        <f t="shared" si="74"/>
        <v>45747</v>
      </c>
      <c r="D1251" s="623" t="s">
        <v>864</v>
      </c>
      <c r="E1251" s="623">
        <v>4</v>
      </c>
      <c r="F1251" s="623" t="s">
        <v>863</v>
      </c>
      <c r="G1251" s="623"/>
      <c r="H1251" s="628">
        <f>'Справка 8'!F26</f>
        <v>0</v>
      </c>
    </row>
    <row r="1252" spans="1:8">
      <c r="A1252" s="623" t="str">
        <f t="shared" si="72"/>
        <v>ДЕБИТУМ ИНВЕСТ АДСИЦ</v>
      </c>
      <c r="B1252" s="623" t="str">
        <f t="shared" si="73"/>
        <v>201089616</v>
      </c>
      <c r="C1252" s="627">
        <f t="shared" si="74"/>
        <v>45747</v>
      </c>
      <c r="D1252" s="623" t="s">
        <v>865</v>
      </c>
      <c r="E1252" s="623">
        <v>4</v>
      </c>
      <c r="F1252" s="623" t="s">
        <v>851</v>
      </c>
      <c r="G1252" s="623"/>
      <c r="H1252" s="628">
        <f>'Справка 8'!F27</f>
        <v>0</v>
      </c>
    </row>
    <row r="1253" spans="1:8">
      <c r="A1253" s="623" t="str">
        <f t="shared" si="72"/>
        <v>ДЕБИТУМ ИНВЕСТ АДСИЦ</v>
      </c>
      <c r="B1253" s="623" t="str">
        <f t="shared" si="73"/>
        <v>201089616</v>
      </c>
      <c r="C1253" s="627">
        <f t="shared" si="74"/>
        <v>45747</v>
      </c>
      <c r="D1253" s="623" t="s">
        <v>843</v>
      </c>
      <c r="E1253" s="623">
        <v>5</v>
      </c>
      <c r="F1253" s="623" t="s">
        <v>842</v>
      </c>
      <c r="G1253" s="623"/>
      <c r="H1253" s="628">
        <f>'Справка 8'!G13</f>
        <v>0</v>
      </c>
    </row>
    <row r="1254" spans="1:8">
      <c r="A1254" s="623" t="str">
        <f t="shared" si="72"/>
        <v>ДЕБИТУМ ИНВЕСТ АДСИЦ</v>
      </c>
      <c r="B1254" s="623" t="str">
        <f t="shared" si="73"/>
        <v>201089616</v>
      </c>
      <c r="C1254" s="627">
        <f t="shared" si="74"/>
        <v>45747</v>
      </c>
      <c r="D1254" s="623" t="s">
        <v>845</v>
      </c>
      <c r="E1254" s="623">
        <v>5</v>
      </c>
      <c r="F1254" s="623" t="s">
        <v>844</v>
      </c>
      <c r="G1254" s="623"/>
      <c r="H1254" s="628">
        <f>'Справка 8'!G14</f>
        <v>0</v>
      </c>
    </row>
    <row r="1255" spans="1:8">
      <c r="A1255" s="623" t="str">
        <f t="shared" si="72"/>
        <v>ДЕБИТУМ ИНВЕСТ АДСИЦ</v>
      </c>
      <c r="B1255" s="623" t="str">
        <f t="shared" si="73"/>
        <v>201089616</v>
      </c>
      <c r="C1255" s="627">
        <f t="shared" si="74"/>
        <v>45747</v>
      </c>
      <c r="D1255" s="623" t="s">
        <v>846</v>
      </c>
      <c r="E1255" s="623">
        <v>5</v>
      </c>
      <c r="F1255" s="623" t="s">
        <v>646</v>
      </c>
      <c r="G1255" s="623"/>
      <c r="H1255" s="628">
        <f>'Справка 8'!G15</f>
        <v>0</v>
      </c>
    </row>
    <row r="1256" spans="1:8">
      <c r="A1256" s="623" t="str">
        <f t="shared" si="72"/>
        <v>ДЕБИТУМ ИНВЕСТ АДСИЦ</v>
      </c>
      <c r="B1256" s="623" t="str">
        <f t="shared" si="73"/>
        <v>201089616</v>
      </c>
      <c r="C1256" s="627">
        <f t="shared" si="74"/>
        <v>45747</v>
      </c>
      <c r="D1256" s="623" t="s">
        <v>848</v>
      </c>
      <c r="E1256" s="623">
        <v>5</v>
      </c>
      <c r="F1256" s="623" t="s">
        <v>847</v>
      </c>
      <c r="G1256" s="623"/>
      <c r="H1256" s="628">
        <f>'Справка 8'!G16</f>
        <v>0</v>
      </c>
    </row>
    <row r="1257" spans="1:8">
      <c r="A1257" s="623" t="str">
        <f t="shared" si="72"/>
        <v>ДЕБИТУМ ИНВЕСТ АДСИЦ</v>
      </c>
      <c r="B1257" s="623" t="str">
        <f t="shared" si="73"/>
        <v>201089616</v>
      </c>
      <c r="C1257" s="627">
        <f t="shared" si="74"/>
        <v>45747</v>
      </c>
      <c r="D1257" s="623" t="s">
        <v>849</v>
      </c>
      <c r="E1257" s="623">
        <v>5</v>
      </c>
      <c r="F1257" s="623" t="s">
        <v>98</v>
      </c>
      <c r="G1257" s="623"/>
      <c r="H1257" s="628">
        <f>'Справка 8'!G17</f>
        <v>0</v>
      </c>
    </row>
    <row r="1258" spans="1:8">
      <c r="A1258" s="623" t="str">
        <f t="shared" si="72"/>
        <v>ДЕБИТУМ ИНВЕСТ АДСИЦ</v>
      </c>
      <c r="B1258" s="623" t="str">
        <f t="shared" si="73"/>
        <v>201089616</v>
      </c>
      <c r="C1258" s="627">
        <f t="shared" si="74"/>
        <v>45747</v>
      </c>
      <c r="D1258" s="623" t="s">
        <v>850</v>
      </c>
      <c r="E1258" s="623">
        <v>5</v>
      </c>
      <c r="F1258" s="623" t="s">
        <v>841</v>
      </c>
      <c r="G1258" s="623"/>
      <c r="H1258" s="628">
        <f>'Справка 8'!G18</f>
        <v>0</v>
      </c>
    </row>
    <row r="1259" spans="1:8">
      <c r="A1259" s="623" t="str">
        <f t="shared" si="72"/>
        <v>ДЕБИТУМ ИНВЕСТ АДСИЦ</v>
      </c>
      <c r="B1259" s="623" t="str">
        <f t="shared" si="73"/>
        <v>201089616</v>
      </c>
      <c r="C1259" s="627">
        <f t="shared" si="74"/>
        <v>45747</v>
      </c>
      <c r="D1259" s="623" t="s">
        <v>852</v>
      </c>
      <c r="E1259" s="623">
        <v>5</v>
      </c>
      <c r="F1259" s="623" t="s">
        <v>842</v>
      </c>
      <c r="G1259" s="623"/>
      <c r="H1259" s="628">
        <f>'Справка 8'!G20</f>
        <v>0</v>
      </c>
    </row>
    <row r="1260" spans="1:8">
      <c r="A1260" s="623" t="str">
        <f t="shared" si="72"/>
        <v>ДЕБИТУМ ИНВЕСТ АДСИЦ</v>
      </c>
      <c r="B1260" s="623" t="str">
        <f t="shared" si="73"/>
        <v>201089616</v>
      </c>
      <c r="C1260" s="627">
        <f t="shared" si="74"/>
        <v>45747</v>
      </c>
      <c r="D1260" s="623" t="s">
        <v>854</v>
      </c>
      <c r="E1260" s="623">
        <v>5</v>
      </c>
      <c r="F1260" s="623" t="s">
        <v>853</v>
      </c>
      <c r="G1260" s="623"/>
      <c r="H1260" s="628">
        <f>'Справка 8'!G21</f>
        <v>0</v>
      </c>
    </row>
    <row r="1261" spans="1:8">
      <c r="A1261" s="623" t="str">
        <f t="shared" ref="A1261:A1294" si="75">pdeName</f>
        <v>ДЕБИТУМ ИНВЕСТ АДСИЦ</v>
      </c>
      <c r="B1261" s="623" t="str">
        <f t="shared" ref="B1261:B1294" si="76">pdeBulstat</f>
        <v>201089616</v>
      </c>
      <c r="C1261" s="627">
        <f t="shared" ref="C1261:C1294" si="77">endDate</f>
        <v>45747</v>
      </c>
      <c r="D1261" s="623" t="s">
        <v>856</v>
      </c>
      <c r="E1261" s="623">
        <v>5</v>
      </c>
      <c r="F1261" s="623" t="s">
        <v>855</v>
      </c>
      <c r="G1261" s="623"/>
      <c r="H1261" s="628">
        <f>'Справка 8'!G22</f>
        <v>0</v>
      </c>
    </row>
    <row r="1262" spans="1:8">
      <c r="A1262" s="623" t="str">
        <f t="shared" si="75"/>
        <v>ДЕБИТУМ ИНВЕСТ АДСИЦ</v>
      </c>
      <c r="B1262" s="623" t="str">
        <f t="shared" si="76"/>
        <v>201089616</v>
      </c>
      <c r="C1262" s="627">
        <f t="shared" si="77"/>
        <v>45747</v>
      </c>
      <c r="D1262" s="623" t="s">
        <v>858</v>
      </c>
      <c r="E1262" s="623">
        <v>5</v>
      </c>
      <c r="F1262" s="623" t="s">
        <v>857</v>
      </c>
      <c r="G1262" s="623"/>
      <c r="H1262" s="628">
        <f>'Справка 8'!G23</f>
        <v>0</v>
      </c>
    </row>
    <row r="1263" spans="1:8">
      <c r="A1263" s="623" t="str">
        <f t="shared" si="75"/>
        <v>ДЕБИТУМ ИНВЕСТ АДСИЦ</v>
      </c>
      <c r="B1263" s="623" t="str">
        <f t="shared" si="76"/>
        <v>201089616</v>
      </c>
      <c r="C1263" s="627">
        <f t="shared" si="77"/>
        <v>45747</v>
      </c>
      <c r="D1263" s="623" t="s">
        <v>860</v>
      </c>
      <c r="E1263" s="623">
        <v>5</v>
      </c>
      <c r="F1263" s="623" t="s">
        <v>859</v>
      </c>
      <c r="G1263" s="623"/>
      <c r="H1263" s="628">
        <f>'Справка 8'!G24</f>
        <v>0</v>
      </c>
    </row>
    <row r="1264" spans="1:8">
      <c r="A1264" s="623" t="str">
        <f t="shared" si="75"/>
        <v>ДЕБИТУМ ИНВЕСТ АДСИЦ</v>
      </c>
      <c r="B1264" s="623" t="str">
        <f t="shared" si="76"/>
        <v>201089616</v>
      </c>
      <c r="C1264" s="627">
        <f t="shared" si="77"/>
        <v>45747</v>
      </c>
      <c r="D1264" s="623" t="s">
        <v>862</v>
      </c>
      <c r="E1264" s="623">
        <v>5</v>
      </c>
      <c r="F1264" s="623" t="s">
        <v>861</v>
      </c>
      <c r="G1264" s="623"/>
      <c r="H1264" s="628">
        <f>'Справка 8'!G25</f>
        <v>0</v>
      </c>
    </row>
    <row r="1265" spans="1:8">
      <c r="A1265" s="623" t="str">
        <f t="shared" si="75"/>
        <v>ДЕБИТУМ ИНВЕСТ АДСИЦ</v>
      </c>
      <c r="B1265" s="623" t="str">
        <f t="shared" si="76"/>
        <v>201089616</v>
      </c>
      <c r="C1265" s="627">
        <f t="shared" si="77"/>
        <v>45747</v>
      </c>
      <c r="D1265" s="623" t="s">
        <v>864</v>
      </c>
      <c r="E1265" s="623">
        <v>5</v>
      </c>
      <c r="F1265" s="623" t="s">
        <v>863</v>
      </c>
      <c r="G1265" s="623"/>
      <c r="H1265" s="628">
        <f>'Справка 8'!G26</f>
        <v>0</v>
      </c>
    </row>
    <row r="1266" spans="1:8">
      <c r="A1266" s="623" t="str">
        <f t="shared" si="75"/>
        <v>ДЕБИТУМ ИНВЕСТ АДСИЦ</v>
      </c>
      <c r="B1266" s="623" t="str">
        <f t="shared" si="76"/>
        <v>201089616</v>
      </c>
      <c r="C1266" s="627">
        <f t="shared" si="77"/>
        <v>45747</v>
      </c>
      <c r="D1266" s="623" t="s">
        <v>865</v>
      </c>
      <c r="E1266" s="623">
        <v>5</v>
      </c>
      <c r="F1266" s="623" t="s">
        <v>851</v>
      </c>
      <c r="G1266" s="623"/>
      <c r="H1266" s="628">
        <f>'Справка 8'!G27</f>
        <v>0</v>
      </c>
    </row>
    <row r="1267" spans="1:8">
      <c r="A1267" s="623" t="str">
        <f t="shared" si="75"/>
        <v>ДЕБИТУМ ИНВЕСТ АДСИЦ</v>
      </c>
      <c r="B1267" s="623" t="str">
        <f t="shared" si="76"/>
        <v>201089616</v>
      </c>
      <c r="C1267" s="627">
        <f t="shared" si="77"/>
        <v>45747</v>
      </c>
      <c r="D1267" s="623" t="s">
        <v>843</v>
      </c>
      <c r="E1267" s="623">
        <v>6</v>
      </c>
      <c r="F1267" s="623" t="s">
        <v>842</v>
      </c>
      <c r="G1267" s="623"/>
      <c r="H1267" s="628">
        <f>'Справка 8'!H13</f>
        <v>0</v>
      </c>
    </row>
    <row r="1268" spans="1:8">
      <c r="A1268" s="623" t="str">
        <f t="shared" si="75"/>
        <v>ДЕБИТУМ ИНВЕСТ АДСИЦ</v>
      </c>
      <c r="B1268" s="623" t="str">
        <f t="shared" si="76"/>
        <v>201089616</v>
      </c>
      <c r="C1268" s="627">
        <f t="shared" si="77"/>
        <v>45747</v>
      </c>
      <c r="D1268" s="623" t="s">
        <v>845</v>
      </c>
      <c r="E1268" s="623">
        <v>6</v>
      </c>
      <c r="F1268" s="623" t="s">
        <v>844</v>
      </c>
      <c r="G1268" s="623"/>
      <c r="H1268" s="628">
        <f>'Справка 8'!H14</f>
        <v>0</v>
      </c>
    </row>
    <row r="1269" spans="1:8">
      <c r="A1269" s="623" t="str">
        <f t="shared" si="75"/>
        <v>ДЕБИТУМ ИНВЕСТ АДСИЦ</v>
      </c>
      <c r="B1269" s="623" t="str">
        <f t="shared" si="76"/>
        <v>201089616</v>
      </c>
      <c r="C1269" s="627">
        <f t="shared" si="77"/>
        <v>45747</v>
      </c>
      <c r="D1269" s="623" t="s">
        <v>846</v>
      </c>
      <c r="E1269" s="623">
        <v>6</v>
      </c>
      <c r="F1269" s="623" t="s">
        <v>646</v>
      </c>
      <c r="G1269" s="623"/>
      <c r="H1269" s="628">
        <f>'Справка 8'!H15</f>
        <v>0</v>
      </c>
    </row>
    <row r="1270" spans="1:8">
      <c r="A1270" s="623" t="str">
        <f t="shared" si="75"/>
        <v>ДЕБИТУМ ИНВЕСТ АДСИЦ</v>
      </c>
      <c r="B1270" s="623" t="str">
        <f t="shared" si="76"/>
        <v>201089616</v>
      </c>
      <c r="C1270" s="627">
        <f t="shared" si="77"/>
        <v>45747</v>
      </c>
      <c r="D1270" s="623" t="s">
        <v>848</v>
      </c>
      <c r="E1270" s="623">
        <v>6</v>
      </c>
      <c r="F1270" s="623" t="s">
        <v>847</v>
      </c>
      <c r="G1270" s="623"/>
      <c r="H1270" s="628">
        <f>'Справка 8'!H16</f>
        <v>0</v>
      </c>
    </row>
    <row r="1271" spans="1:8">
      <c r="A1271" s="623" t="str">
        <f t="shared" si="75"/>
        <v>ДЕБИТУМ ИНВЕСТ АДСИЦ</v>
      </c>
      <c r="B1271" s="623" t="str">
        <f t="shared" si="76"/>
        <v>201089616</v>
      </c>
      <c r="C1271" s="627">
        <f t="shared" si="77"/>
        <v>45747</v>
      </c>
      <c r="D1271" s="623" t="s">
        <v>849</v>
      </c>
      <c r="E1271" s="623">
        <v>6</v>
      </c>
      <c r="F1271" s="623" t="s">
        <v>98</v>
      </c>
      <c r="G1271" s="623"/>
      <c r="H1271" s="628">
        <f>'Справка 8'!H17</f>
        <v>0</v>
      </c>
    </row>
    <row r="1272" spans="1:8">
      <c r="A1272" s="623" t="str">
        <f t="shared" si="75"/>
        <v>ДЕБИТУМ ИНВЕСТ АДСИЦ</v>
      </c>
      <c r="B1272" s="623" t="str">
        <f t="shared" si="76"/>
        <v>201089616</v>
      </c>
      <c r="C1272" s="627">
        <f t="shared" si="77"/>
        <v>45747</v>
      </c>
      <c r="D1272" s="623" t="s">
        <v>850</v>
      </c>
      <c r="E1272" s="623">
        <v>6</v>
      </c>
      <c r="F1272" s="623" t="s">
        <v>841</v>
      </c>
      <c r="G1272" s="623"/>
      <c r="H1272" s="628">
        <f>'Справка 8'!H18</f>
        <v>0</v>
      </c>
    </row>
    <row r="1273" spans="1:8">
      <c r="A1273" s="623" t="str">
        <f t="shared" si="75"/>
        <v>ДЕБИТУМ ИНВЕСТ АДСИЦ</v>
      </c>
      <c r="B1273" s="623" t="str">
        <f t="shared" si="76"/>
        <v>201089616</v>
      </c>
      <c r="C1273" s="627">
        <f t="shared" si="77"/>
        <v>45747</v>
      </c>
      <c r="D1273" s="623" t="s">
        <v>852</v>
      </c>
      <c r="E1273" s="623">
        <v>6</v>
      </c>
      <c r="F1273" s="623" t="s">
        <v>842</v>
      </c>
      <c r="G1273" s="623"/>
      <c r="H1273" s="628">
        <f>'Справка 8'!H20</f>
        <v>0</v>
      </c>
    </row>
    <row r="1274" spans="1:8">
      <c r="A1274" s="623" t="str">
        <f t="shared" si="75"/>
        <v>ДЕБИТУМ ИНВЕСТ АДСИЦ</v>
      </c>
      <c r="B1274" s="623" t="str">
        <f t="shared" si="76"/>
        <v>201089616</v>
      </c>
      <c r="C1274" s="627">
        <f t="shared" si="77"/>
        <v>45747</v>
      </c>
      <c r="D1274" s="623" t="s">
        <v>854</v>
      </c>
      <c r="E1274" s="623">
        <v>6</v>
      </c>
      <c r="F1274" s="623" t="s">
        <v>853</v>
      </c>
      <c r="G1274" s="623"/>
      <c r="H1274" s="628">
        <f>'Справка 8'!H21</f>
        <v>0</v>
      </c>
    </row>
    <row r="1275" spans="1:8">
      <c r="A1275" s="623" t="str">
        <f t="shared" si="75"/>
        <v>ДЕБИТУМ ИНВЕСТ АДСИЦ</v>
      </c>
      <c r="B1275" s="623" t="str">
        <f t="shared" si="76"/>
        <v>201089616</v>
      </c>
      <c r="C1275" s="627">
        <f t="shared" si="77"/>
        <v>45747</v>
      </c>
      <c r="D1275" s="623" t="s">
        <v>856</v>
      </c>
      <c r="E1275" s="623">
        <v>6</v>
      </c>
      <c r="F1275" s="623" t="s">
        <v>855</v>
      </c>
      <c r="G1275" s="623"/>
      <c r="H1275" s="628">
        <f>'Справка 8'!H22</f>
        <v>0</v>
      </c>
    </row>
    <row r="1276" spans="1:8">
      <c r="A1276" s="623" t="str">
        <f t="shared" si="75"/>
        <v>ДЕБИТУМ ИНВЕСТ АДСИЦ</v>
      </c>
      <c r="B1276" s="623" t="str">
        <f t="shared" si="76"/>
        <v>201089616</v>
      </c>
      <c r="C1276" s="627">
        <f t="shared" si="77"/>
        <v>45747</v>
      </c>
      <c r="D1276" s="623" t="s">
        <v>858</v>
      </c>
      <c r="E1276" s="623">
        <v>6</v>
      </c>
      <c r="F1276" s="623" t="s">
        <v>857</v>
      </c>
      <c r="G1276" s="623"/>
      <c r="H1276" s="628">
        <f>'Справка 8'!H23</f>
        <v>0</v>
      </c>
    </row>
    <row r="1277" spans="1:8">
      <c r="A1277" s="623" t="str">
        <f t="shared" si="75"/>
        <v>ДЕБИТУМ ИНВЕСТ АДСИЦ</v>
      </c>
      <c r="B1277" s="623" t="str">
        <f t="shared" si="76"/>
        <v>201089616</v>
      </c>
      <c r="C1277" s="627">
        <f t="shared" si="77"/>
        <v>45747</v>
      </c>
      <c r="D1277" s="623" t="s">
        <v>860</v>
      </c>
      <c r="E1277" s="623">
        <v>6</v>
      </c>
      <c r="F1277" s="623" t="s">
        <v>859</v>
      </c>
      <c r="G1277" s="623"/>
      <c r="H1277" s="628">
        <f>'Справка 8'!H24</f>
        <v>0</v>
      </c>
    </row>
    <row r="1278" spans="1:8">
      <c r="A1278" s="623" t="str">
        <f t="shared" si="75"/>
        <v>ДЕБИТУМ ИНВЕСТ АДСИЦ</v>
      </c>
      <c r="B1278" s="623" t="str">
        <f t="shared" si="76"/>
        <v>201089616</v>
      </c>
      <c r="C1278" s="627">
        <f t="shared" si="77"/>
        <v>45747</v>
      </c>
      <c r="D1278" s="623" t="s">
        <v>862</v>
      </c>
      <c r="E1278" s="623">
        <v>6</v>
      </c>
      <c r="F1278" s="623" t="s">
        <v>861</v>
      </c>
      <c r="G1278" s="623"/>
      <c r="H1278" s="628">
        <f>'Справка 8'!H25</f>
        <v>0</v>
      </c>
    </row>
    <row r="1279" spans="1:8">
      <c r="A1279" s="623" t="str">
        <f t="shared" si="75"/>
        <v>ДЕБИТУМ ИНВЕСТ АДСИЦ</v>
      </c>
      <c r="B1279" s="623" t="str">
        <f t="shared" si="76"/>
        <v>201089616</v>
      </c>
      <c r="C1279" s="627">
        <f t="shared" si="77"/>
        <v>45747</v>
      </c>
      <c r="D1279" s="623" t="s">
        <v>864</v>
      </c>
      <c r="E1279" s="623">
        <v>6</v>
      </c>
      <c r="F1279" s="623" t="s">
        <v>863</v>
      </c>
      <c r="G1279" s="623"/>
      <c r="H1279" s="628">
        <f>'Справка 8'!H26</f>
        <v>0</v>
      </c>
    </row>
    <row r="1280" spans="1:8">
      <c r="A1280" s="623" t="str">
        <f t="shared" si="75"/>
        <v>ДЕБИТУМ ИНВЕСТ АДСИЦ</v>
      </c>
      <c r="B1280" s="623" t="str">
        <f t="shared" si="76"/>
        <v>201089616</v>
      </c>
      <c r="C1280" s="627">
        <f t="shared" si="77"/>
        <v>45747</v>
      </c>
      <c r="D1280" s="623" t="s">
        <v>865</v>
      </c>
      <c r="E1280" s="623">
        <v>6</v>
      </c>
      <c r="F1280" s="623" t="s">
        <v>851</v>
      </c>
      <c r="G1280" s="623"/>
      <c r="H1280" s="628">
        <f>'Справка 8'!H27</f>
        <v>0</v>
      </c>
    </row>
    <row r="1281" spans="1:8">
      <c r="A1281" s="623" t="str">
        <f t="shared" si="75"/>
        <v>ДЕБИТУМ ИНВЕСТ АДСИЦ</v>
      </c>
      <c r="B1281" s="623" t="str">
        <f t="shared" si="76"/>
        <v>201089616</v>
      </c>
      <c r="C1281" s="627">
        <f t="shared" si="77"/>
        <v>45747</v>
      </c>
      <c r="D1281" s="623" t="s">
        <v>843</v>
      </c>
      <c r="E1281" s="623">
        <v>7</v>
      </c>
      <c r="F1281" s="623" t="s">
        <v>842</v>
      </c>
      <c r="G1281" s="623"/>
      <c r="H1281" s="628">
        <f>'Справка 8'!I13</f>
        <v>0</v>
      </c>
    </row>
    <row r="1282" spans="1:8">
      <c r="A1282" s="623" t="str">
        <f t="shared" si="75"/>
        <v>ДЕБИТУМ ИНВЕСТ АДСИЦ</v>
      </c>
      <c r="B1282" s="623" t="str">
        <f t="shared" si="76"/>
        <v>201089616</v>
      </c>
      <c r="C1282" s="627">
        <f t="shared" si="77"/>
        <v>45747</v>
      </c>
      <c r="D1282" s="623" t="s">
        <v>845</v>
      </c>
      <c r="E1282" s="623">
        <v>7</v>
      </c>
      <c r="F1282" s="623" t="s">
        <v>844</v>
      </c>
      <c r="G1282" s="623"/>
      <c r="H1282" s="628">
        <f>'Справка 8'!I14</f>
        <v>0</v>
      </c>
    </row>
    <row r="1283" spans="1:8">
      <c r="A1283" s="623" t="str">
        <f t="shared" si="75"/>
        <v>ДЕБИТУМ ИНВЕСТ АДСИЦ</v>
      </c>
      <c r="B1283" s="623" t="str">
        <f t="shared" si="76"/>
        <v>201089616</v>
      </c>
      <c r="C1283" s="627">
        <f t="shared" si="77"/>
        <v>45747</v>
      </c>
      <c r="D1283" s="623" t="s">
        <v>846</v>
      </c>
      <c r="E1283" s="623">
        <v>7</v>
      </c>
      <c r="F1283" s="623" t="s">
        <v>646</v>
      </c>
      <c r="G1283" s="623"/>
      <c r="H1283" s="628">
        <f>'Справка 8'!I15</f>
        <v>0</v>
      </c>
    </row>
    <row r="1284" spans="1:8">
      <c r="A1284" s="623" t="str">
        <f t="shared" si="75"/>
        <v>ДЕБИТУМ ИНВЕСТ АДСИЦ</v>
      </c>
      <c r="B1284" s="623" t="str">
        <f t="shared" si="76"/>
        <v>201089616</v>
      </c>
      <c r="C1284" s="627">
        <f t="shared" si="77"/>
        <v>45747</v>
      </c>
      <c r="D1284" s="623" t="s">
        <v>848</v>
      </c>
      <c r="E1284" s="623">
        <v>7</v>
      </c>
      <c r="F1284" s="623" t="s">
        <v>847</v>
      </c>
      <c r="G1284" s="623"/>
      <c r="H1284" s="628">
        <f>'Справка 8'!I16</f>
        <v>0</v>
      </c>
    </row>
    <row r="1285" spans="1:8">
      <c r="A1285" s="623" t="str">
        <f t="shared" si="75"/>
        <v>ДЕБИТУМ ИНВЕСТ АДСИЦ</v>
      </c>
      <c r="B1285" s="623" t="str">
        <f t="shared" si="76"/>
        <v>201089616</v>
      </c>
      <c r="C1285" s="627">
        <f t="shared" si="77"/>
        <v>45747</v>
      </c>
      <c r="D1285" s="623" t="s">
        <v>849</v>
      </c>
      <c r="E1285" s="623">
        <v>7</v>
      </c>
      <c r="F1285" s="623" t="s">
        <v>98</v>
      </c>
      <c r="G1285" s="623"/>
      <c r="H1285" s="628">
        <f>'Справка 8'!I17</f>
        <v>0</v>
      </c>
    </row>
    <row r="1286" spans="1:8">
      <c r="A1286" s="623" t="str">
        <f t="shared" si="75"/>
        <v>ДЕБИТУМ ИНВЕСТ АДСИЦ</v>
      </c>
      <c r="B1286" s="623" t="str">
        <f t="shared" si="76"/>
        <v>201089616</v>
      </c>
      <c r="C1286" s="627">
        <f t="shared" si="77"/>
        <v>45747</v>
      </c>
      <c r="D1286" s="623" t="s">
        <v>850</v>
      </c>
      <c r="E1286" s="623">
        <v>7</v>
      </c>
      <c r="F1286" s="623" t="s">
        <v>841</v>
      </c>
      <c r="G1286" s="623"/>
      <c r="H1286" s="628">
        <f>'Справка 8'!I18</f>
        <v>0</v>
      </c>
    </row>
    <row r="1287" spans="1:8">
      <c r="A1287" s="623" t="str">
        <f t="shared" si="75"/>
        <v>ДЕБИТУМ ИНВЕСТ АДСИЦ</v>
      </c>
      <c r="B1287" s="623" t="str">
        <f t="shared" si="76"/>
        <v>201089616</v>
      </c>
      <c r="C1287" s="627">
        <f t="shared" si="77"/>
        <v>45747</v>
      </c>
      <c r="D1287" s="623" t="s">
        <v>852</v>
      </c>
      <c r="E1287" s="623">
        <v>7</v>
      </c>
      <c r="F1287" s="623" t="s">
        <v>842</v>
      </c>
      <c r="G1287" s="623"/>
      <c r="H1287" s="628">
        <f>'Справка 8'!I20</f>
        <v>0</v>
      </c>
    </row>
    <row r="1288" spans="1:8">
      <c r="A1288" s="623" t="str">
        <f t="shared" si="75"/>
        <v>ДЕБИТУМ ИНВЕСТ АДСИЦ</v>
      </c>
      <c r="B1288" s="623" t="str">
        <f t="shared" si="76"/>
        <v>201089616</v>
      </c>
      <c r="C1288" s="627">
        <f t="shared" si="77"/>
        <v>45747</v>
      </c>
      <c r="D1288" s="623" t="s">
        <v>854</v>
      </c>
      <c r="E1288" s="623">
        <v>7</v>
      </c>
      <c r="F1288" s="623" t="s">
        <v>853</v>
      </c>
      <c r="G1288" s="623"/>
      <c r="H1288" s="628">
        <f>'Справка 8'!I21</f>
        <v>0</v>
      </c>
    </row>
    <row r="1289" spans="1:8">
      <c r="A1289" s="623" t="str">
        <f t="shared" si="75"/>
        <v>ДЕБИТУМ ИНВЕСТ АДСИЦ</v>
      </c>
      <c r="B1289" s="623" t="str">
        <f t="shared" si="76"/>
        <v>201089616</v>
      </c>
      <c r="C1289" s="627">
        <f t="shared" si="77"/>
        <v>45747</v>
      </c>
      <c r="D1289" s="623" t="s">
        <v>856</v>
      </c>
      <c r="E1289" s="623">
        <v>7</v>
      </c>
      <c r="F1289" s="623" t="s">
        <v>855</v>
      </c>
      <c r="G1289" s="623"/>
      <c r="H1289" s="628">
        <f>'Справка 8'!I22</f>
        <v>0</v>
      </c>
    </row>
    <row r="1290" spans="1:8">
      <c r="A1290" s="623" t="str">
        <f t="shared" si="75"/>
        <v>ДЕБИТУМ ИНВЕСТ АДСИЦ</v>
      </c>
      <c r="B1290" s="623" t="str">
        <f t="shared" si="76"/>
        <v>201089616</v>
      </c>
      <c r="C1290" s="627">
        <f t="shared" si="77"/>
        <v>45747</v>
      </c>
      <c r="D1290" s="623" t="s">
        <v>858</v>
      </c>
      <c r="E1290" s="623">
        <v>7</v>
      </c>
      <c r="F1290" s="623" t="s">
        <v>857</v>
      </c>
      <c r="G1290" s="623"/>
      <c r="H1290" s="628">
        <f>'Справка 8'!I23</f>
        <v>0</v>
      </c>
    </row>
    <row r="1291" spans="1:8">
      <c r="A1291" s="623" t="str">
        <f t="shared" si="75"/>
        <v>ДЕБИТУМ ИНВЕСТ АДСИЦ</v>
      </c>
      <c r="B1291" s="623" t="str">
        <f t="shared" si="76"/>
        <v>201089616</v>
      </c>
      <c r="C1291" s="627">
        <f t="shared" si="77"/>
        <v>45747</v>
      </c>
      <c r="D1291" s="623" t="s">
        <v>860</v>
      </c>
      <c r="E1291" s="623">
        <v>7</v>
      </c>
      <c r="F1291" s="623" t="s">
        <v>859</v>
      </c>
      <c r="G1291" s="623"/>
      <c r="H1291" s="628">
        <f>'Справка 8'!I24</f>
        <v>0</v>
      </c>
    </row>
    <row r="1292" spans="1:8">
      <c r="A1292" s="623" t="str">
        <f t="shared" si="75"/>
        <v>ДЕБИТУМ ИНВЕСТ АДСИЦ</v>
      </c>
      <c r="B1292" s="623" t="str">
        <f t="shared" si="76"/>
        <v>201089616</v>
      </c>
      <c r="C1292" s="627">
        <f t="shared" si="77"/>
        <v>45747</v>
      </c>
      <c r="D1292" s="623" t="s">
        <v>862</v>
      </c>
      <c r="E1292" s="623">
        <v>7</v>
      </c>
      <c r="F1292" s="623" t="s">
        <v>861</v>
      </c>
      <c r="G1292" s="623"/>
      <c r="H1292" s="628">
        <f>'Справка 8'!I25</f>
        <v>0</v>
      </c>
    </row>
    <row r="1293" spans="1:8">
      <c r="A1293" s="623" t="str">
        <f t="shared" si="75"/>
        <v>ДЕБИТУМ ИНВЕСТ АДСИЦ</v>
      </c>
      <c r="B1293" s="623" t="str">
        <f t="shared" si="76"/>
        <v>201089616</v>
      </c>
      <c r="C1293" s="627">
        <f t="shared" si="77"/>
        <v>45747</v>
      </c>
      <c r="D1293" s="623" t="s">
        <v>864</v>
      </c>
      <c r="E1293" s="623">
        <v>7</v>
      </c>
      <c r="F1293" s="623" t="s">
        <v>863</v>
      </c>
      <c r="G1293" s="623"/>
      <c r="H1293" s="628">
        <f>'Справка 8'!I26</f>
        <v>0</v>
      </c>
    </row>
    <row r="1294" spans="1:8">
      <c r="A1294" s="623" t="str">
        <f t="shared" si="75"/>
        <v>ДЕБИТУМ ИНВЕСТ АДСИЦ</v>
      </c>
      <c r="B1294" s="623" t="str">
        <f t="shared" si="76"/>
        <v>201089616</v>
      </c>
      <c r="C1294" s="627">
        <f t="shared" si="77"/>
        <v>45747</v>
      </c>
      <c r="D1294" s="623" t="s">
        <v>865</v>
      </c>
      <c r="E1294" s="623">
        <v>7</v>
      </c>
      <c r="F1294" s="623" t="s">
        <v>851</v>
      </c>
      <c r="G1294" s="623"/>
      <c r="H1294" s="628">
        <f>'Справка 8'!I27</f>
        <v>0</v>
      </c>
    </row>
    <row r="1295" spans="1:8" s="441" customFormat="1">
      <c r="A1295" s="624"/>
      <c r="B1295" s="624"/>
      <c r="C1295" s="625"/>
      <c r="D1295" s="624"/>
      <c r="E1295" s="624"/>
      <c r="F1295" s="626" t="s">
        <v>979</v>
      </c>
      <c r="G1295" s="624"/>
      <c r="H1295" s="624"/>
    </row>
    <row r="1296" spans="1:8">
      <c r="A1296" s="623" t="str">
        <f t="shared" ref="A1296:A1335" si="78">pdeName</f>
        <v>ДЕБИТУМ ИНВЕСТ АДСИЦ</v>
      </c>
      <c r="B1296" s="623" t="str">
        <f t="shared" ref="B1296:B1335" si="79">pdeBulstat</f>
        <v>201089616</v>
      </c>
      <c r="C1296" s="627">
        <f t="shared" ref="C1296:C1335" si="80">endDate</f>
        <v>45747</v>
      </c>
      <c r="D1296" s="623" t="s">
        <v>554</v>
      </c>
      <c r="E1296" s="623">
        <v>1</v>
      </c>
      <c r="F1296" s="623" t="s">
        <v>552</v>
      </c>
      <c r="G1296" s="623"/>
      <c r="H1296" s="628">
        <f>'Справка 5'!C27</f>
        <v>0</v>
      </c>
    </row>
    <row r="1297" spans="1:8">
      <c r="A1297" s="623" t="str">
        <f t="shared" si="78"/>
        <v>ДЕБИТУМ ИНВЕСТ АДСИЦ</v>
      </c>
      <c r="B1297" s="623" t="str">
        <f t="shared" si="79"/>
        <v>201089616</v>
      </c>
      <c r="C1297" s="627">
        <f t="shared" si="80"/>
        <v>45747</v>
      </c>
      <c r="D1297" s="623" t="s">
        <v>557</v>
      </c>
      <c r="E1297" s="623">
        <v>1</v>
      </c>
      <c r="F1297" s="623" t="s">
        <v>555</v>
      </c>
      <c r="G1297" s="623"/>
      <c r="H1297" s="628">
        <f>'Справка 5'!C44</f>
        <v>0</v>
      </c>
    </row>
    <row r="1298" spans="1:8">
      <c r="A1298" s="623" t="str">
        <f t="shared" si="78"/>
        <v>ДЕБИТУМ ИНВЕСТ АДСИЦ</v>
      </c>
      <c r="B1298" s="623" t="str">
        <f t="shared" si="79"/>
        <v>201089616</v>
      </c>
      <c r="C1298" s="627">
        <f t="shared" si="80"/>
        <v>45747</v>
      </c>
      <c r="D1298" s="623" t="s">
        <v>560</v>
      </c>
      <c r="E1298" s="623">
        <v>1</v>
      </c>
      <c r="F1298" s="623" t="s">
        <v>558</v>
      </c>
      <c r="G1298" s="623"/>
      <c r="H1298" s="628">
        <f>'Справка 5'!C61</f>
        <v>0</v>
      </c>
    </row>
    <row r="1299" spans="1:8">
      <c r="A1299" s="623" t="str">
        <f t="shared" si="78"/>
        <v>ДЕБИТУМ ИНВЕСТ АДСИЦ</v>
      </c>
      <c r="B1299" s="623" t="str">
        <f t="shared" si="79"/>
        <v>201089616</v>
      </c>
      <c r="C1299" s="627">
        <f t="shared" si="80"/>
        <v>45747</v>
      </c>
      <c r="D1299" s="623" t="s">
        <v>563</v>
      </c>
      <c r="E1299" s="623">
        <v>1</v>
      </c>
      <c r="F1299" s="623" t="s">
        <v>561</v>
      </c>
      <c r="G1299" s="623"/>
      <c r="H1299" s="628">
        <f>'Справка 5'!C78</f>
        <v>0</v>
      </c>
    </row>
    <row r="1300" spans="1:8">
      <c r="A1300" s="623" t="str">
        <f t="shared" si="78"/>
        <v>ДЕБИТУМ ИНВЕСТ АДСИЦ</v>
      </c>
      <c r="B1300" s="623" t="str">
        <f t="shared" si="79"/>
        <v>201089616</v>
      </c>
      <c r="C1300" s="627">
        <f t="shared" si="80"/>
        <v>45747</v>
      </c>
      <c r="D1300" s="623" t="s">
        <v>565</v>
      </c>
      <c r="E1300" s="623">
        <v>1</v>
      </c>
      <c r="F1300" s="623" t="s">
        <v>551</v>
      </c>
      <c r="G1300" s="623"/>
      <c r="H1300" s="628">
        <f>'Справка 5'!C79</f>
        <v>0</v>
      </c>
    </row>
    <row r="1301" spans="1:8">
      <c r="A1301" s="623" t="str">
        <f t="shared" si="78"/>
        <v>ДЕБИТУМ ИНВЕСТ АДСИЦ</v>
      </c>
      <c r="B1301" s="623" t="str">
        <f t="shared" si="79"/>
        <v>201089616</v>
      </c>
      <c r="C1301" s="627">
        <f t="shared" si="80"/>
        <v>45747</v>
      </c>
      <c r="D1301" s="623" t="s">
        <v>567</v>
      </c>
      <c r="E1301" s="623">
        <v>1</v>
      </c>
      <c r="F1301" s="623" t="s">
        <v>552</v>
      </c>
      <c r="G1301" s="623"/>
      <c r="H1301" s="628">
        <f>'Справка 5'!C97</f>
        <v>0</v>
      </c>
    </row>
    <row r="1302" spans="1:8">
      <c r="A1302" s="623" t="str">
        <f t="shared" si="78"/>
        <v>ДЕБИТУМ ИНВЕСТ АДСИЦ</v>
      </c>
      <c r="B1302" s="623" t="str">
        <f t="shared" si="79"/>
        <v>201089616</v>
      </c>
      <c r="C1302" s="627">
        <f t="shared" si="80"/>
        <v>45747</v>
      </c>
      <c r="D1302" s="623" t="s">
        <v>568</v>
      </c>
      <c r="E1302" s="623">
        <v>1</v>
      </c>
      <c r="F1302" s="623" t="s">
        <v>555</v>
      </c>
      <c r="G1302" s="623"/>
      <c r="H1302" s="628">
        <f>'Справка 5'!C114</f>
        <v>0</v>
      </c>
    </row>
    <row r="1303" spans="1:8">
      <c r="A1303" s="623" t="str">
        <f t="shared" si="78"/>
        <v>ДЕБИТУМ ИНВЕСТ АДСИЦ</v>
      </c>
      <c r="B1303" s="623" t="str">
        <f t="shared" si="79"/>
        <v>201089616</v>
      </c>
      <c r="C1303" s="627">
        <f t="shared" si="80"/>
        <v>45747</v>
      </c>
      <c r="D1303" s="623" t="s">
        <v>569</v>
      </c>
      <c r="E1303" s="623">
        <v>1</v>
      </c>
      <c r="F1303" s="623" t="s">
        <v>558</v>
      </c>
      <c r="G1303" s="623"/>
      <c r="H1303" s="628">
        <f>'Справка 5'!C131</f>
        <v>0</v>
      </c>
    </row>
    <row r="1304" spans="1:8">
      <c r="A1304" s="623" t="str">
        <f t="shared" si="78"/>
        <v>ДЕБИТУМ ИНВЕСТ АДСИЦ</v>
      </c>
      <c r="B1304" s="623" t="str">
        <f t="shared" si="79"/>
        <v>201089616</v>
      </c>
      <c r="C1304" s="627">
        <f t="shared" si="80"/>
        <v>45747</v>
      </c>
      <c r="D1304" s="623" t="s">
        <v>570</v>
      </c>
      <c r="E1304" s="623">
        <v>1</v>
      </c>
      <c r="F1304" s="623" t="s">
        <v>561</v>
      </c>
      <c r="G1304" s="623"/>
      <c r="H1304" s="628">
        <f>'Справка 5'!C148</f>
        <v>0</v>
      </c>
    </row>
    <row r="1305" spans="1:8">
      <c r="A1305" s="623" t="str">
        <f t="shared" si="78"/>
        <v>ДЕБИТУМ ИНВЕСТ АДСИЦ</v>
      </c>
      <c r="B1305" s="623" t="str">
        <f t="shared" si="79"/>
        <v>201089616</v>
      </c>
      <c r="C1305" s="627">
        <f t="shared" si="80"/>
        <v>45747</v>
      </c>
      <c r="D1305" s="623" t="s">
        <v>572</v>
      </c>
      <c r="E1305" s="623">
        <v>1</v>
      </c>
      <c r="F1305" s="623" t="s">
        <v>566</v>
      </c>
      <c r="G1305" s="623"/>
      <c r="H1305" s="628">
        <f>'Справка 5'!C149</f>
        <v>0</v>
      </c>
    </row>
    <row r="1306" spans="1:8">
      <c r="A1306" s="623" t="str">
        <f t="shared" si="78"/>
        <v>ДЕБИТУМ ИНВЕСТ АДСИЦ</v>
      </c>
      <c r="B1306" s="623" t="str">
        <f t="shared" si="79"/>
        <v>201089616</v>
      </c>
      <c r="C1306" s="627">
        <f t="shared" si="80"/>
        <v>45747</v>
      </c>
      <c r="D1306" s="623" t="s">
        <v>554</v>
      </c>
      <c r="E1306" s="623">
        <v>2</v>
      </c>
      <c r="F1306" s="623" t="s">
        <v>552</v>
      </c>
      <c r="G1306" s="623"/>
      <c r="H1306" s="628">
        <f>'Справка 5'!D27</f>
        <v>0</v>
      </c>
    </row>
    <row r="1307" spans="1:8">
      <c r="A1307" s="623" t="str">
        <f t="shared" si="78"/>
        <v>ДЕБИТУМ ИНВЕСТ АДСИЦ</v>
      </c>
      <c r="B1307" s="623" t="str">
        <f t="shared" si="79"/>
        <v>201089616</v>
      </c>
      <c r="C1307" s="627">
        <f t="shared" si="80"/>
        <v>45747</v>
      </c>
      <c r="D1307" s="623" t="s">
        <v>557</v>
      </c>
      <c r="E1307" s="623">
        <v>2</v>
      </c>
      <c r="F1307" s="623" t="s">
        <v>555</v>
      </c>
      <c r="G1307" s="623"/>
      <c r="H1307" s="628">
        <f>'Справка 5'!D44</f>
        <v>0</v>
      </c>
    </row>
    <row r="1308" spans="1:8">
      <c r="A1308" s="623" t="str">
        <f t="shared" si="78"/>
        <v>ДЕБИТУМ ИНВЕСТ АДСИЦ</v>
      </c>
      <c r="B1308" s="623" t="str">
        <f t="shared" si="79"/>
        <v>201089616</v>
      </c>
      <c r="C1308" s="627">
        <f t="shared" si="80"/>
        <v>45747</v>
      </c>
      <c r="D1308" s="623" t="s">
        <v>560</v>
      </c>
      <c r="E1308" s="623">
        <v>2</v>
      </c>
      <c r="F1308" s="623" t="s">
        <v>558</v>
      </c>
      <c r="G1308" s="623"/>
      <c r="H1308" s="628">
        <f>'Справка 5'!D61</f>
        <v>0</v>
      </c>
    </row>
    <row r="1309" spans="1:8">
      <c r="A1309" s="623" t="str">
        <f t="shared" si="78"/>
        <v>ДЕБИТУМ ИНВЕСТ АДСИЦ</v>
      </c>
      <c r="B1309" s="623" t="str">
        <f t="shared" si="79"/>
        <v>201089616</v>
      </c>
      <c r="C1309" s="627">
        <f t="shared" si="80"/>
        <v>45747</v>
      </c>
      <c r="D1309" s="623" t="s">
        <v>563</v>
      </c>
      <c r="E1309" s="623">
        <v>2</v>
      </c>
      <c r="F1309" s="623" t="s">
        <v>561</v>
      </c>
      <c r="G1309" s="623"/>
      <c r="H1309" s="628">
        <f>'Справка 5'!D78</f>
        <v>0</v>
      </c>
    </row>
    <row r="1310" spans="1:8">
      <c r="A1310" s="623" t="str">
        <f t="shared" si="78"/>
        <v>ДЕБИТУМ ИНВЕСТ АДСИЦ</v>
      </c>
      <c r="B1310" s="623" t="str">
        <f t="shared" si="79"/>
        <v>201089616</v>
      </c>
      <c r="C1310" s="627">
        <f t="shared" si="80"/>
        <v>45747</v>
      </c>
      <c r="D1310" s="623" t="s">
        <v>565</v>
      </c>
      <c r="E1310" s="623">
        <v>2</v>
      </c>
      <c r="F1310" s="623" t="s">
        <v>551</v>
      </c>
      <c r="G1310" s="623"/>
      <c r="H1310" s="628">
        <f>'Справка 5'!D79</f>
        <v>0</v>
      </c>
    </row>
    <row r="1311" spans="1:8">
      <c r="A1311" s="623" t="str">
        <f t="shared" si="78"/>
        <v>ДЕБИТУМ ИНВЕСТ АДСИЦ</v>
      </c>
      <c r="B1311" s="623" t="str">
        <f t="shared" si="79"/>
        <v>201089616</v>
      </c>
      <c r="C1311" s="627">
        <f t="shared" si="80"/>
        <v>45747</v>
      </c>
      <c r="D1311" s="623" t="s">
        <v>567</v>
      </c>
      <c r="E1311" s="623">
        <v>2</v>
      </c>
      <c r="F1311" s="623" t="s">
        <v>552</v>
      </c>
      <c r="G1311" s="623"/>
      <c r="H1311" s="628">
        <f>'Справка 5'!D97</f>
        <v>0</v>
      </c>
    </row>
    <row r="1312" spans="1:8">
      <c r="A1312" s="623" t="str">
        <f t="shared" si="78"/>
        <v>ДЕБИТУМ ИНВЕСТ АДСИЦ</v>
      </c>
      <c r="B1312" s="623" t="str">
        <f t="shared" si="79"/>
        <v>201089616</v>
      </c>
      <c r="C1312" s="627">
        <f t="shared" si="80"/>
        <v>45747</v>
      </c>
      <c r="D1312" s="623" t="s">
        <v>568</v>
      </c>
      <c r="E1312" s="623">
        <v>2</v>
      </c>
      <c r="F1312" s="623" t="s">
        <v>555</v>
      </c>
      <c r="G1312" s="623"/>
      <c r="H1312" s="628">
        <f>'Справка 5'!D114</f>
        <v>0</v>
      </c>
    </row>
    <row r="1313" spans="1:8">
      <c r="A1313" s="623" t="str">
        <f t="shared" si="78"/>
        <v>ДЕБИТУМ ИНВЕСТ АДСИЦ</v>
      </c>
      <c r="B1313" s="623" t="str">
        <f t="shared" si="79"/>
        <v>201089616</v>
      </c>
      <c r="C1313" s="627">
        <f t="shared" si="80"/>
        <v>45747</v>
      </c>
      <c r="D1313" s="623" t="s">
        <v>569</v>
      </c>
      <c r="E1313" s="623">
        <v>2</v>
      </c>
      <c r="F1313" s="623" t="s">
        <v>558</v>
      </c>
      <c r="G1313" s="623"/>
      <c r="H1313" s="628">
        <f>'Справка 5'!D131</f>
        <v>0</v>
      </c>
    </row>
    <row r="1314" spans="1:8">
      <c r="A1314" s="623" t="str">
        <f t="shared" si="78"/>
        <v>ДЕБИТУМ ИНВЕСТ АДСИЦ</v>
      </c>
      <c r="B1314" s="623" t="str">
        <f t="shared" si="79"/>
        <v>201089616</v>
      </c>
      <c r="C1314" s="627">
        <f t="shared" si="80"/>
        <v>45747</v>
      </c>
      <c r="D1314" s="623" t="s">
        <v>570</v>
      </c>
      <c r="E1314" s="623">
        <v>2</v>
      </c>
      <c r="F1314" s="623" t="s">
        <v>561</v>
      </c>
      <c r="G1314" s="623"/>
      <c r="H1314" s="628">
        <f>'Справка 5'!D148</f>
        <v>0</v>
      </c>
    </row>
    <row r="1315" spans="1:8">
      <c r="A1315" s="623" t="str">
        <f t="shared" si="78"/>
        <v>ДЕБИТУМ ИНВЕСТ АДСИЦ</v>
      </c>
      <c r="B1315" s="623" t="str">
        <f t="shared" si="79"/>
        <v>201089616</v>
      </c>
      <c r="C1315" s="627">
        <f t="shared" si="80"/>
        <v>45747</v>
      </c>
      <c r="D1315" s="623" t="s">
        <v>572</v>
      </c>
      <c r="E1315" s="623">
        <v>2</v>
      </c>
      <c r="F1315" s="623" t="s">
        <v>566</v>
      </c>
      <c r="G1315" s="623"/>
      <c r="H1315" s="628">
        <f>'Справка 5'!D149</f>
        <v>0</v>
      </c>
    </row>
    <row r="1316" spans="1:8">
      <c r="A1316" s="623" t="str">
        <f t="shared" si="78"/>
        <v>ДЕБИТУМ ИНВЕСТ АДСИЦ</v>
      </c>
      <c r="B1316" s="623" t="str">
        <f t="shared" si="79"/>
        <v>201089616</v>
      </c>
      <c r="C1316" s="627">
        <f t="shared" si="80"/>
        <v>45747</v>
      </c>
      <c r="D1316" s="623" t="s">
        <v>554</v>
      </c>
      <c r="E1316" s="623">
        <v>3</v>
      </c>
      <c r="F1316" s="623" t="s">
        <v>552</v>
      </c>
      <c r="G1316" s="623"/>
      <c r="H1316" s="628">
        <f>'Справка 5'!E27</f>
        <v>0</v>
      </c>
    </row>
    <row r="1317" spans="1:8">
      <c r="A1317" s="623" t="str">
        <f t="shared" si="78"/>
        <v>ДЕБИТУМ ИНВЕСТ АДСИЦ</v>
      </c>
      <c r="B1317" s="623" t="str">
        <f t="shared" si="79"/>
        <v>201089616</v>
      </c>
      <c r="C1317" s="627">
        <f t="shared" si="80"/>
        <v>45747</v>
      </c>
      <c r="D1317" s="623" t="s">
        <v>557</v>
      </c>
      <c r="E1317" s="623">
        <v>3</v>
      </c>
      <c r="F1317" s="623" t="s">
        <v>555</v>
      </c>
      <c r="G1317" s="623"/>
      <c r="H1317" s="628">
        <f>'Справка 5'!E44</f>
        <v>0</v>
      </c>
    </row>
    <row r="1318" spans="1:8">
      <c r="A1318" s="623" t="str">
        <f t="shared" si="78"/>
        <v>ДЕБИТУМ ИНВЕСТ АДСИЦ</v>
      </c>
      <c r="B1318" s="623" t="str">
        <f t="shared" si="79"/>
        <v>201089616</v>
      </c>
      <c r="C1318" s="627">
        <f t="shared" si="80"/>
        <v>45747</v>
      </c>
      <c r="D1318" s="623" t="s">
        <v>560</v>
      </c>
      <c r="E1318" s="623">
        <v>3</v>
      </c>
      <c r="F1318" s="623" t="s">
        <v>558</v>
      </c>
      <c r="G1318" s="623"/>
      <c r="H1318" s="628">
        <f>'Справка 5'!E61</f>
        <v>0</v>
      </c>
    </row>
    <row r="1319" spans="1:8">
      <c r="A1319" s="623" t="str">
        <f t="shared" si="78"/>
        <v>ДЕБИТУМ ИНВЕСТ АДСИЦ</v>
      </c>
      <c r="B1319" s="623" t="str">
        <f t="shared" si="79"/>
        <v>201089616</v>
      </c>
      <c r="C1319" s="627">
        <f t="shared" si="80"/>
        <v>45747</v>
      </c>
      <c r="D1319" s="623" t="s">
        <v>563</v>
      </c>
      <c r="E1319" s="623">
        <v>3</v>
      </c>
      <c r="F1319" s="623" t="s">
        <v>561</v>
      </c>
      <c r="G1319" s="623"/>
      <c r="H1319" s="628">
        <f>'Справка 5'!E78</f>
        <v>0</v>
      </c>
    </row>
    <row r="1320" spans="1:8">
      <c r="A1320" s="623" t="str">
        <f t="shared" si="78"/>
        <v>ДЕБИТУМ ИНВЕСТ АДСИЦ</v>
      </c>
      <c r="B1320" s="623" t="str">
        <f t="shared" si="79"/>
        <v>201089616</v>
      </c>
      <c r="C1320" s="627">
        <f t="shared" si="80"/>
        <v>45747</v>
      </c>
      <c r="D1320" s="623" t="s">
        <v>565</v>
      </c>
      <c r="E1320" s="623">
        <v>3</v>
      </c>
      <c r="F1320" s="623" t="s">
        <v>551</v>
      </c>
      <c r="G1320" s="623"/>
      <c r="H1320" s="628">
        <f>'Справка 5'!E79</f>
        <v>0</v>
      </c>
    </row>
    <row r="1321" spans="1:8">
      <c r="A1321" s="623" t="str">
        <f t="shared" si="78"/>
        <v>ДЕБИТУМ ИНВЕСТ АДСИЦ</v>
      </c>
      <c r="B1321" s="623" t="str">
        <f t="shared" si="79"/>
        <v>201089616</v>
      </c>
      <c r="C1321" s="627">
        <f t="shared" si="80"/>
        <v>45747</v>
      </c>
      <c r="D1321" s="623" t="s">
        <v>567</v>
      </c>
      <c r="E1321" s="623">
        <v>3</v>
      </c>
      <c r="F1321" s="623" t="s">
        <v>552</v>
      </c>
      <c r="G1321" s="623"/>
      <c r="H1321" s="628">
        <f>'Справка 5'!E97</f>
        <v>0</v>
      </c>
    </row>
    <row r="1322" spans="1:8">
      <c r="A1322" s="623" t="str">
        <f t="shared" si="78"/>
        <v>ДЕБИТУМ ИНВЕСТ АДСИЦ</v>
      </c>
      <c r="B1322" s="623" t="str">
        <f t="shared" si="79"/>
        <v>201089616</v>
      </c>
      <c r="C1322" s="627">
        <f t="shared" si="80"/>
        <v>45747</v>
      </c>
      <c r="D1322" s="623" t="s">
        <v>568</v>
      </c>
      <c r="E1322" s="623">
        <v>3</v>
      </c>
      <c r="F1322" s="623" t="s">
        <v>555</v>
      </c>
      <c r="G1322" s="623"/>
      <c r="H1322" s="628">
        <f>'Справка 5'!E114</f>
        <v>0</v>
      </c>
    </row>
    <row r="1323" spans="1:8">
      <c r="A1323" s="623" t="str">
        <f t="shared" si="78"/>
        <v>ДЕБИТУМ ИНВЕСТ АДСИЦ</v>
      </c>
      <c r="B1323" s="623" t="str">
        <f t="shared" si="79"/>
        <v>201089616</v>
      </c>
      <c r="C1323" s="627">
        <f t="shared" si="80"/>
        <v>45747</v>
      </c>
      <c r="D1323" s="623" t="s">
        <v>569</v>
      </c>
      <c r="E1323" s="623">
        <v>3</v>
      </c>
      <c r="F1323" s="623" t="s">
        <v>558</v>
      </c>
      <c r="G1323" s="623"/>
      <c r="H1323" s="628">
        <f>'Справка 5'!E131</f>
        <v>0</v>
      </c>
    </row>
    <row r="1324" spans="1:8">
      <c r="A1324" s="623" t="str">
        <f t="shared" si="78"/>
        <v>ДЕБИТУМ ИНВЕСТ АДСИЦ</v>
      </c>
      <c r="B1324" s="623" t="str">
        <f t="shared" si="79"/>
        <v>201089616</v>
      </c>
      <c r="C1324" s="627">
        <f t="shared" si="80"/>
        <v>45747</v>
      </c>
      <c r="D1324" s="623" t="s">
        <v>570</v>
      </c>
      <c r="E1324" s="623">
        <v>3</v>
      </c>
      <c r="F1324" s="623" t="s">
        <v>561</v>
      </c>
      <c r="G1324" s="623"/>
      <c r="H1324" s="628">
        <f>'Справка 5'!E148</f>
        <v>0</v>
      </c>
    </row>
    <row r="1325" spans="1:8">
      <c r="A1325" s="623" t="str">
        <f t="shared" si="78"/>
        <v>ДЕБИТУМ ИНВЕСТ АДСИЦ</v>
      </c>
      <c r="B1325" s="623" t="str">
        <f t="shared" si="79"/>
        <v>201089616</v>
      </c>
      <c r="C1325" s="627">
        <f t="shared" si="80"/>
        <v>45747</v>
      </c>
      <c r="D1325" s="623" t="s">
        <v>572</v>
      </c>
      <c r="E1325" s="623">
        <v>3</v>
      </c>
      <c r="F1325" s="623" t="s">
        <v>566</v>
      </c>
      <c r="G1325" s="623"/>
      <c r="H1325" s="628">
        <f>'Справка 5'!E149</f>
        <v>0</v>
      </c>
    </row>
    <row r="1326" spans="1:8">
      <c r="A1326" s="623" t="str">
        <f t="shared" si="78"/>
        <v>ДЕБИТУМ ИНВЕСТ АДСИЦ</v>
      </c>
      <c r="B1326" s="623" t="str">
        <f t="shared" si="79"/>
        <v>201089616</v>
      </c>
      <c r="C1326" s="627">
        <f t="shared" si="80"/>
        <v>45747</v>
      </c>
      <c r="D1326" s="623" t="s">
        <v>554</v>
      </c>
      <c r="E1326" s="623">
        <v>4</v>
      </c>
      <c r="F1326" s="623" t="s">
        <v>552</v>
      </c>
      <c r="G1326" s="623"/>
      <c r="H1326" s="628">
        <f>'Справка 5'!F27</f>
        <v>0</v>
      </c>
    </row>
    <row r="1327" spans="1:8">
      <c r="A1327" s="623" t="str">
        <f t="shared" si="78"/>
        <v>ДЕБИТУМ ИНВЕСТ АДСИЦ</v>
      </c>
      <c r="B1327" s="623" t="str">
        <f t="shared" si="79"/>
        <v>201089616</v>
      </c>
      <c r="C1327" s="627">
        <f t="shared" si="80"/>
        <v>45747</v>
      </c>
      <c r="D1327" s="623" t="s">
        <v>557</v>
      </c>
      <c r="E1327" s="623">
        <v>4</v>
      </c>
      <c r="F1327" s="623" t="s">
        <v>555</v>
      </c>
      <c r="G1327" s="623"/>
      <c r="H1327" s="628">
        <f>'Справка 5'!F44</f>
        <v>0</v>
      </c>
    </row>
    <row r="1328" spans="1:8">
      <c r="A1328" s="623" t="str">
        <f t="shared" si="78"/>
        <v>ДЕБИТУМ ИНВЕСТ АДСИЦ</v>
      </c>
      <c r="B1328" s="623" t="str">
        <f t="shared" si="79"/>
        <v>201089616</v>
      </c>
      <c r="C1328" s="627">
        <f t="shared" si="80"/>
        <v>45747</v>
      </c>
      <c r="D1328" s="623" t="s">
        <v>560</v>
      </c>
      <c r="E1328" s="623">
        <v>4</v>
      </c>
      <c r="F1328" s="623" t="s">
        <v>558</v>
      </c>
      <c r="G1328" s="623"/>
      <c r="H1328" s="628">
        <f>'Справка 5'!F61</f>
        <v>0</v>
      </c>
    </row>
    <row r="1329" spans="1:8">
      <c r="A1329" s="623" t="str">
        <f t="shared" si="78"/>
        <v>ДЕБИТУМ ИНВЕСТ АДСИЦ</v>
      </c>
      <c r="B1329" s="623" t="str">
        <f t="shared" si="79"/>
        <v>201089616</v>
      </c>
      <c r="C1329" s="627">
        <f t="shared" si="80"/>
        <v>45747</v>
      </c>
      <c r="D1329" s="623" t="s">
        <v>563</v>
      </c>
      <c r="E1329" s="623">
        <v>4</v>
      </c>
      <c r="F1329" s="623" t="s">
        <v>561</v>
      </c>
      <c r="G1329" s="623"/>
      <c r="H1329" s="628">
        <f>'Справка 5'!F78</f>
        <v>0</v>
      </c>
    </row>
    <row r="1330" spans="1:8">
      <c r="A1330" s="623" t="str">
        <f t="shared" si="78"/>
        <v>ДЕБИТУМ ИНВЕСТ АДСИЦ</v>
      </c>
      <c r="B1330" s="623" t="str">
        <f t="shared" si="79"/>
        <v>201089616</v>
      </c>
      <c r="C1330" s="627">
        <f t="shared" si="80"/>
        <v>45747</v>
      </c>
      <c r="D1330" s="623" t="s">
        <v>565</v>
      </c>
      <c r="E1330" s="623">
        <v>4</v>
      </c>
      <c r="F1330" s="623" t="s">
        <v>551</v>
      </c>
      <c r="G1330" s="623"/>
      <c r="H1330" s="628">
        <f>'Справка 5'!F79</f>
        <v>0</v>
      </c>
    </row>
    <row r="1331" spans="1:8">
      <c r="A1331" s="623" t="str">
        <f t="shared" si="78"/>
        <v>ДЕБИТУМ ИНВЕСТ АДСИЦ</v>
      </c>
      <c r="B1331" s="623" t="str">
        <f t="shared" si="79"/>
        <v>201089616</v>
      </c>
      <c r="C1331" s="627">
        <f t="shared" si="80"/>
        <v>45747</v>
      </c>
      <c r="D1331" s="623" t="s">
        <v>567</v>
      </c>
      <c r="E1331" s="623">
        <v>4</v>
      </c>
      <c r="F1331" s="623" t="s">
        <v>552</v>
      </c>
      <c r="G1331" s="623"/>
      <c r="H1331" s="628">
        <f>'Справка 5'!F97</f>
        <v>0</v>
      </c>
    </row>
    <row r="1332" spans="1:8">
      <c r="A1332" s="623" t="str">
        <f t="shared" si="78"/>
        <v>ДЕБИТУМ ИНВЕСТ АДСИЦ</v>
      </c>
      <c r="B1332" s="623" t="str">
        <f t="shared" si="79"/>
        <v>201089616</v>
      </c>
      <c r="C1332" s="627">
        <f t="shared" si="80"/>
        <v>45747</v>
      </c>
      <c r="D1332" s="623" t="s">
        <v>568</v>
      </c>
      <c r="E1332" s="623">
        <v>4</v>
      </c>
      <c r="F1332" s="623" t="s">
        <v>555</v>
      </c>
      <c r="G1332" s="623"/>
      <c r="H1332" s="628">
        <f>'Справка 5'!F114</f>
        <v>0</v>
      </c>
    </row>
    <row r="1333" spans="1:8">
      <c r="A1333" s="623" t="str">
        <f t="shared" si="78"/>
        <v>ДЕБИТУМ ИНВЕСТ АДСИЦ</v>
      </c>
      <c r="B1333" s="623" t="str">
        <f t="shared" si="79"/>
        <v>201089616</v>
      </c>
      <c r="C1333" s="627">
        <f t="shared" si="80"/>
        <v>45747</v>
      </c>
      <c r="D1333" s="623" t="s">
        <v>569</v>
      </c>
      <c r="E1333" s="623">
        <v>4</v>
      </c>
      <c r="F1333" s="623" t="s">
        <v>558</v>
      </c>
      <c r="G1333" s="623"/>
      <c r="H1333" s="628">
        <f>'Справка 5'!F131</f>
        <v>0</v>
      </c>
    </row>
    <row r="1334" spans="1:8">
      <c r="A1334" s="623" t="str">
        <f t="shared" si="78"/>
        <v>ДЕБИТУМ ИНВЕСТ АДСИЦ</v>
      </c>
      <c r="B1334" s="623" t="str">
        <f t="shared" si="79"/>
        <v>201089616</v>
      </c>
      <c r="C1334" s="627">
        <f t="shared" si="80"/>
        <v>45747</v>
      </c>
      <c r="D1334" s="623" t="s">
        <v>570</v>
      </c>
      <c r="E1334" s="623">
        <v>4</v>
      </c>
      <c r="F1334" s="623" t="s">
        <v>561</v>
      </c>
      <c r="G1334" s="623"/>
      <c r="H1334" s="628">
        <f>'Справка 5'!F148</f>
        <v>0</v>
      </c>
    </row>
    <row r="1335" spans="1:8">
      <c r="A1335" s="623" t="str">
        <f t="shared" si="78"/>
        <v>ДЕБИТУМ ИНВЕСТ АДСИЦ</v>
      </c>
      <c r="B1335" s="623" t="str">
        <f t="shared" si="79"/>
        <v>201089616</v>
      </c>
      <c r="C1335" s="627">
        <f t="shared" si="80"/>
        <v>45747</v>
      </c>
      <c r="D1335" s="623" t="s">
        <v>572</v>
      </c>
      <c r="E1335" s="623">
        <v>4</v>
      </c>
      <c r="F1335" s="623" t="s">
        <v>566</v>
      </c>
      <c r="G1335" s="623"/>
      <c r="H1335" s="628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17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40" zoomScaleNormal="85" zoomScaleSheetLayoutView="100" workbookViewId="0">
      <selection activeCell="G62" sqref="G62:H70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1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</row>
    <row r="4" spans="1:28" s="11" customFormat="1">
      <c r="A4" s="62" t="str">
        <f>CONCATENATE("на ",UPPER(pdeName))</f>
        <v>на ДЕБИТУМ ИНВЕСТ АДСИЦ</v>
      </c>
      <c r="B4" s="16"/>
      <c r="C4" s="16"/>
      <c r="D4" s="16"/>
      <c r="H4" s="15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</row>
    <row r="5" spans="1:28" s="11" customFormat="1">
      <c r="A5" s="62" t="str">
        <f>CONCATENATE("ЕИК по БУЛСТАТ: ", pdeBulstat)</f>
        <v>ЕИК по БУЛСТАТ: 201089616</v>
      </c>
      <c r="B5" s="13"/>
      <c r="C5" s="13"/>
      <c r="D5" s="13"/>
      <c r="H5" s="66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617"/>
      <c r="AA5" s="617"/>
      <c r="AB5" s="617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5"/>
      <c r="J6" s="617"/>
      <c r="K6" s="617"/>
      <c r="L6" s="617"/>
      <c r="M6" s="617"/>
      <c r="N6" s="617"/>
      <c r="O6" s="617"/>
      <c r="P6" s="617"/>
      <c r="Q6" s="617"/>
      <c r="R6" s="617"/>
      <c r="S6" s="617"/>
      <c r="T6" s="617"/>
      <c r="U6" s="617"/>
      <c r="V6" s="617"/>
      <c r="W6" s="617"/>
      <c r="X6" s="617"/>
      <c r="Y6" s="617"/>
      <c r="Z6" s="617"/>
      <c r="AA6" s="617"/>
      <c r="AB6" s="617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617"/>
      <c r="AA7" s="617"/>
      <c r="AB7" s="617"/>
    </row>
    <row r="8" spans="1:28" ht="31.2">
      <c r="A8" s="68" t="s">
        <v>27</v>
      </c>
      <c r="B8" s="69" t="s">
        <v>28</v>
      </c>
      <c r="C8" s="70" t="s">
        <v>29</v>
      </c>
      <c r="D8" s="71" t="s">
        <v>30</v>
      </c>
      <c r="E8" s="160" t="s">
        <v>31</v>
      </c>
      <c r="F8" s="69" t="s">
        <v>28</v>
      </c>
      <c r="G8" s="70" t="s">
        <v>32</v>
      </c>
      <c r="H8" s="71" t="s">
        <v>33</v>
      </c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</row>
    <row r="9" spans="1:28" ht="16.2" thickBot="1">
      <c r="A9" s="181" t="s">
        <v>34</v>
      </c>
      <c r="B9" s="182" t="s">
        <v>35</v>
      </c>
      <c r="C9" s="182">
        <v>1</v>
      </c>
      <c r="D9" s="183">
        <v>2</v>
      </c>
      <c r="E9" s="186" t="s">
        <v>34</v>
      </c>
      <c r="F9" s="182" t="s">
        <v>35</v>
      </c>
      <c r="G9" s="182">
        <v>1</v>
      </c>
      <c r="H9" s="183">
        <v>2</v>
      </c>
      <c r="J9" s="617"/>
      <c r="K9" s="617"/>
      <c r="L9" s="617"/>
      <c r="M9" s="617"/>
      <c r="N9" s="617"/>
      <c r="O9" s="617"/>
      <c r="P9" s="617"/>
      <c r="Q9" s="617"/>
      <c r="R9" s="617"/>
      <c r="S9" s="617"/>
      <c r="T9" s="617"/>
      <c r="U9" s="617"/>
      <c r="V9" s="617"/>
      <c r="W9" s="617"/>
      <c r="X9" s="617"/>
      <c r="Y9" s="617"/>
      <c r="Z9" s="617"/>
      <c r="AA9" s="617"/>
      <c r="AB9" s="617"/>
    </row>
    <row r="10" spans="1:28">
      <c r="A10" s="184" t="s">
        <v>36</v>
      </c>
      <c r="B10" s="185"/>
      <c r="C10" s="527"/>
      <c r="D10" s="528"/>
      <c r="E10" s="184" t="s">
        <v>37</v>
      </c>
      <c r="F10" s="187"/>
      <c r="G10" s="539"/>
      <c r="H10" s="540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</row>
    <row r="11" spans="1:28">
      <c r="A11" s="82" t="s">
        <v>38</v>
      </c>
      <c r="B11" s="74"/>
      <c r="C11" s="529"/>
      <c r="D11" s="530"/>
      <c r="E11" s="82" t="s">
        <v>39</v>
      </c>
      <c r="F11" s="161"/>
      <c r="G11" s="541"/>
      <c r="H11" s="542"/>
      <c r="J11" s="617"/>
      <c r="K11" s="617"/>
      <c r="L11" s="617"/>
      <c r="M11" s="617"/>
      <c r="N11" s="617"/>
      <c r="O11" s="617"/>
      <c r="P11" s="617"/>
      <c r="Q11" s="617"/>
      <c r="R11" s="617"/>
      <c r="S11" s="617"/>
      <c r="T11" s="617"/>
      <c r="U11" s="617"/>
      <c r="V11" s="617"/>
      <c r="W11" s="617"/>
      <c r="X11" s="617"/>
      <c r="Y11" s="617"/>
      <c r="Z11" s="617"/>
      <c r="AA11" s="617"/>
      <c r="AB11" s="617"/>
    </row>
    <row r="12" spans="1:28">
      <c r="A12" s="73" t="s">
        <v>40</v>
      </c>
      <c r="B12" s="75" t="s">
        <v>41</v>
      </c>
      <c r="C12" s="159"/>
      <c r="D12" s="158"/>
      <c r="E12" s="73" t="s">
        <v>42</v>
      </c>
      <c r="F12" s="77" t="s">
        <v>43</v>
      </c>
      <c r="G12" s="159">
        <v>650</v>
      </c>
      <c r="H12" s="158">
        <v>650</v>
      </c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</row>
    <row r="13" spans="1:28">
      <c r="A13" s="73" t="s">
        <v>44</v>
      </c>
      <c r="B13" s="75" t="s">
        <v>45</v>
      </c>
      <c r="C13" s="159"/>
      <c r="D13" s="158"/>
      <c r="E13" s="73" t="s">
        <v>46</v>
      </c>
      <c r="F13" s="77" t="s">
        <v>47</v>
      </c>
      <c r="G13" s="159"/>
      <c r="H13" s="158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  <c r="W13" s="617"/>
      <c r="X13" s="617"/>
      <c r="Y13" s="617"/>
      <c r="Z13" s="617"/>
      <c r="AA13" s="617"/>
      <c r="AB13" s="617"/>
    </row>
    <row r="14" spans="1:28">
      <c r="A14" s="73" t="s">
        <v>48</v>
      </c>
      <c r="B14" s="75" t="s">
        <v>49</v>
      </c>
      <c r="C14" s="159"/>
      <c r="D14" s="158"/>
      <c r="E14" s="73" t="s">
        <v>50</v>
      </c>
      <c r="F14" s="77" t="s">
        <v>51</v>
      </c>
      <c r="G14" s="159"/>
      <c r="H14" s="158"/>
      <c r="J14" s="617"/>
      <c r="K14" s="617"/>
      <c r="L14" s="617"/>
      <c r="M14" s="617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  <c r="AA14" s="617"/>
      <c r="AB14" s="617"/>
    </row>
    <row r="15" spans="1:28">
      <c r="A15" s="73" t="s">
        <v>52</v>
      </c>
      <c r="B15" s="75" t="s">
        <v>53</v>
      </c>
      <c r="C15" s="159"/>
      <c r="D15" s="158"/>
      <c r="E15" s="162" t="s">
        <v>54</v>
      </c>
      <c r="F15" s="77" t="s">
        <v>55</v>
      </c>
      <c r="G15" s="159"/>
      <c r="H15" s="158"/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</row>
    <row r="16" spans="1:28">
      <c r="A16" s="73" t="s">
        <v>56</v>
      </c>
      <c r="B16" s="75" t="s">
        <v>57</v>
      </c>
      <c r="C16" s="159"/>
      <c r="D16" s="158"/>
      <c r="E16" s="162" t="s">
        <v>58</v>
      </c>
      <c r="F16" s="77" t="s">
        <v>59</v>
      </c>
      <c r="G16" s="159"/>
      <c r="H16" s="158"/>
      <c r="J16" s="617"/>
      <c r="K16" s="617"/>
      <c r="L16" s="617"/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</row>
    <row r="17" spans="1:28">
      <c r="A17" s="73" t="s">
        <v>60</v>
      </c>
      <c r="B17" s="75" t="s">
        <v>61</v>
      </c>
      <c r="C17" s="159"/>
      <c r="D17" s="158"/>
      <c r="E17" s="162" t="s">
        <v>62</v>
      </c>
      <c r="F17" s="77" t="s">
        <v>63</v>
      </c>
      <c r="G17" s="159"/>
      <c r="H17" s="158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</row>
    <row r="18" spans="1:28" ht="31.2">
      <c r="A18" s="73" t="s">
        <v>64</v>
      </c>
      <c r="B18" s="75" t="s">
        <v>65</v>
      </c>
      <c r="C18" s="159"/>
      <c r="D18" s="158"/>
      <c r="E18" s="427" t="s">
        <v>66</v>
      </c>
      <c r="F18" s="426" t="s">
        <v>67</v>
      </c>
      <c r="G18" s="543">
        <f>G12+G15+G16+G17</f>
        <v>650</v>
      </c>
      <c r="H18" s="544">
        <f>H12+H15+H16+H17</f>
        <v>650</v>
      </c>
      <c r="J18" s="617"/>
      <c r="K18" s="617"/>
      <c r="L18" s="617"/>
      <c r="M18" s="617"/>
      <c r="N18" s="617"/>
      <c r="O18" s="617"/>
      <c r="P18" s="617"/>
      <c r="Q18" s="617"/>
      <c r="R18" s="617"/>
      <c r="S18" s="617"/>
      <c r="T18" s="617"/>
      <c r="U18" s="617"/>
      <c r="V18" s="617"/>
      <c r="W18" s="617"/>
      <c r="X18" s="617"/>
      <c r="Y18" s="617"/>
      <c r="Z18" s="617"/>
      <c r="AA18" s="617"/>
      <c r="AB18" s="617"/>
    </row>
    <row r="19" spans="1:28" ht="16.2">
      <c r="A19" s="73" t="s">
        <v>68</v>
      </c>
      <c r="B19" s="75" t="s">
        <v>69</v>
      </c>
      <c r="C19" s="159"/>
      <c r="D19" s="158"/>
      <c r="E19" s="82" t="s">
        <v>70</v>
      </c>
      <c r="F19" s="78"/>
      <c r="G19" s="545"/>
      <c r="H19" s="546"/>
      <c r="J19" s="617"/>
      <c r="K19" s="617"/>
      <c r="L19" s="617"/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  <c r="AA19" s="617"/>
      <c r="AB19" s="617"/>
    </row>
    <row r="20" spans="1:28" ht="16.2">
      <c r="A20" s="428" t="s">
        <v>71</v>
      </c>
      <c r="B20" s="79" t="s">
        <v>72</v>
      </c>
      <c r="C20" s="531">
        <f>SUM(C12:C19)</f>
        <v>0</v>
      </c>
      <c r="D20" s="532">
        <f>SUM(D12:D19)</f>
        <v>0</v>
      </c>
      <c r="E20" s="73" t="s">
        <v>73</v>
      </c>
      <c r="F20" s="77" t="s">
        <v>74</v>
      </c>
      <c r="G20" s="159">
        <v>2</v>
      </c>
      <c r="H20" s="158">
        <v>2</v>
      </c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</row>
    <row r="21" spans="1:28" ht="16.2">
      <c r="A21" s="82" t="s">
        <v>75</v>
      </c>
      <c r="B21" s="79" t="s">
        <v>76</v>
      </c>
      <c r="C21" s="422"/>
      <c r="D21" s="423"/>
      <c r="E21" s="73" t="s">
        <v>77</v>
      </c>
      <c r="F21" s="77" t="s">
        <v>78</v>
      </c>
      <c r="G21" s="159"/>
      <c r="H21" s="158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</row>
    <row r="22" spans="1:28" ht="16.2">
      <c r="A22" s="82" t="s">
        <v>79</v>
      </c>
      <c r="B22" s="79" t="s">
        <v>80</v>
      </c>
      <c r="C22" s="422"/>
      <c r="D22" s="423"/>
      <c r="E22" s="163" t="s">
        <v>81</v>
      </c>
      <c r="F22" s="77" t="s">
        <v>82</v>
      </c>
      <c r="G22" s="529">
        <f>SUM(G23:G25)</f>
        <v>8</v>
      </c>
      <c r="H22" s="530">
        <f>SUM(H23:H25)</f>
        <v>8</v>
      </c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</row>
    <row r="23" spans="1:28">
      <c r="A23" s="82" t="s">
        <v>83</v>
      </c>
      <c r="B23" s="75"/>
      <c r="C23" s="529"/>
      <c r="D23" s="530"/>
      <c r="E23" s="162" t="s">
        <v>84</v>
      </c>
      <c r="F23" s="77" t="s">
        <v>85</v>
      </c>
      <c r="G23" s="159"/>
      <c r="H23" s="158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</row>
    <row r="24" spans="1:28">
      <c r="A24" s="73" t="s">
        <v>86</v>
      </c>
      <c r="B24" s="75" t="s">
        <v>87</v>
      </c>
      <c r="C24" s="159"/>
      <c r="D24" s="158"/>
      <c r="E24" s="164" t="s">
        <v>88</v>
      </c>
      <c r="F24" s="77" t="s">
        <v>89</v>
      </c>
      <c r="G24" s="159"/>
      <c r="H24" s="158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</row>
    <row r="25" spans="1:28">
      <c r="A25" s="73" t="s">
        <v>90</v>
      </c>
      <c r="B25" s="75" t="s">
        <v>91</v>
      </c>
      <c r="C25" s="159"/>
      <c r="D25" s="158"/>
      <c r="E25" s="73" t="s">
        <v>92</v>
      </c>
      <c r="F25" s="77" t="s">
        <v>93</v>
      </c>
      <c r="G25" s="159">
        <v>8</v>
      </c>
      <c r="H25" s="158">
        <v>8</v>
      </c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</row>
    <row r="26" spans="1:28" ht="16.2">
      <c r="A26" s="73" t="s">
        <v>94</v>
      </c>
      <c r="B26" s="75" t="s">
        <v>95</v>
      </c>
      <c r="C26" s="159"/>
      <c r="D26" s="158"/>
      <c r="E26" s="430" t="s">
        <v>96</v>
      </c>
      <c r="F26" s="78" t="s">
        <v>97</v>
      </c>
      <c r="G26" s="531">
        <f>G20+G21+G22</f>
        <v>10</v>
      </c>
      <c r="H26" s="532">
        <f>H20+H21+H22</f>
        <v>10</v>
      </c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</row>
    <row r="27" spans="1:28" ht="16.2">
      <c r="A27" s="73" t="s">
        <v>98</v>
      </c>
      <c r="B27" s="75" t="s">
        <v>99</v>
      </c>
      <c r="C27" s="159"/>
      <c r="D27" s="158"/>
      <c r="E27" s="82" t="s">
        <v>100</v>
      </c>
      <c r="F27" s="78"/>
      <c r="G27" s="545"/>
      <c r="H27" s="546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</row>
    <row r="28" spans="1:28" ht="16.2">
      <c r="A28" s="428" t="s">
        <v>101</v>
      </c>
      <c r="B28" s="79" t="s">
        <v>102</v>
      </c>
      <c r="C28" s="531">
        <f>SUM(C24:C27)</f>
        <v>0</v>
      </c>
      <c r="D28" s="532">
        <f>SUM(D24:D27)</f>
        <v>0</v>
      </c>
      <c r="E28" s="164" t="s">
        <v>103</v>
      </c>
      <c r="F28" s="77" t="s">
        <v>104</v>
      </c>
      <c r="G28" s="529">
        <f>SUM(G29:G31)</f>
        <v>16</v>
      </c>
      <c r="H28" s="530">
        <f>SUM(H29:H31)</f>
        <v>-160</v>
      </c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</row>
    <row r="29" spans="1:28">
      <c r="A29" s="73"/>
      <c r="B29" s="75"/>
      <c r="C29" s="529"/>
      <c r="D29" s="530"/>
      <c r="E29" s="73" t="s">
        <v>105</v>
      </c>
      <c r="F29" s="77" t="s">
        <v>106</v>
      </c>
      <c r="G29" s="159">
        <v>265</v>
      </c>
      <c r="H29" s="158">
        <v>88</v>
      </c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</row>
    <row r="30" spans="1:28">
      <c r="A30" s="82" t="s">
        <v>107</v>
      </c>
      <c r="B30" s="75"/>
      <c r="C30" s="529"/>
      <c r="D30" s="530"/>
      <c r="E30" s="163" t="s">
        <v>108</v>
      </c>
      <c r="F30" s="77" t="s">
        <v>109</v>
      </c>
      <c r="G30" s="159">
        <v>-248</v>
      </c>
      <c r="H30" s="158">
        <v>-248</v>
      </c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</row>
    <row r="31" spans="1:28">
      <c r="A31" s="73" t="s">
        <v>110</v>
      </c>
      <c r="B31" s="75" t="s">
        <v>111</v>
      </c>
      <c r="C31" s="159"/>
      <c r="D31" s="158"/>
      <c r="E31" s="73" t="s">
        <v>112</v>
      </c>
      <c r="F31" s="77" t="s">
        <v>113</v>
      </c>
      <c r="G31" s="159">
        <v>-1</v>
      </c>
      <c r="H31" s="158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7"/>
      <c r="Y31" s="617"/>
      <c r="Z31" s="617"/>
      <c r="AA31" s="617"/>
      <c r="AB31" s="617"/>
    </row>
    <row r="32" spans="1:28">
      <c r="A32" s="73" t="s">
        <v>114</v>
      </c>
      <c r="B32" s="75" t="s">
        <v>115</v>
      </c>
      <c r="C32" s="159"/>
      <c r="D32" s="158"/>
      <c r="E32" s="164" t="s">
        <v>116</v>
      </c>
      <c r="F32" s="77" t="s">
        <v>117</v>
      </c>
      <c r="G32" s="159">
        <v>80</v>
      </c>
      <c r="H32" s="158">
        <v>189</v>
      </c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</row>
    <row r="33" spans="1:28" ht="16.2">
      <c r="A33" s="428" t="s">
        <v>118</v>
      </c>
      <c r="B33" s="79" t="s">
        <v>119</v>
      </c>
      <c r="C33" s="531">
        <f>C31+C32</f>
        <v>0</v>
      </c>
      <c r="D33" s="532">
        <f>D31+D32</f>
        <v>0</v>
      </c>
      <c r="E33" s="162" t="s">
        <v>120</v>
      </c>
      <c r="F33" s="77" t="s">
        <v>121</v>
      </c>
      <c r="G33" s="159"/>
      <c r="H33" s="158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7"/>
    </row>
    <row r="34" spans="1:28" ht="16.2">
      <c r="A34" s="82" t="s">
        <v>122</v>
      </c>
      <c r="B34" s="75"/>
      <c r="C34" s="529"/>
      <c r="D34" s="530"/>
      <c r="E34" s="430" t="s">
        <v>123</v>
      </c>
      <c r="F34" s="78" t="s">
        <v>124</v>
      </c>
      <c r="G34" s="531">
        <f>G28+G32+G33</f>
        <v>96</v>
      </c>
      <c r="H34" s="532">
        <f>H28+H32+H33</f>
        <v>29</v>
      </c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7"/>
    </row>
    <row r="35" spans="1:28">
      <c r="A35" s="73" t="s">
        <v>125</v>
      </c>
      <c r="B35" s="75" t="s">
        <v>126</v>
      </c>
      <c r="C35" s="529">
        <f>SUM(C36:C39)</f>
        <v>0</v>
      </c>
      <c r="D35" s="530">
        <f>SUM(D36:D39)</f>
        <v>0</v>
      </c>
      <c r="E35" s="73"/>
      <c r="F35" s="81"/>
      <c r="G35" s="547"/>
      <c r="H35" s="548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</row>
    <row r="36" spans="1:28">
      <c r="A36" s="73" t="s">
        <v>127</v>
      </c>
      <c r="B36" s="75" t="s">
        <v>128</v>
      </c>
      <c r="C36" s="159"/>
      <c r="D36" s="158"/>
      <c r="E36" s="165"/>
      <c r="F36" s="83"/>
      <c r="G36" s="547"/>
      <c r="H36" s="548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7"/>
      <c r="Y36" s="617"/>
      <c r="Z36" s="617"/>
      <c r="AA36" s="617"/>
      <c r="AB36" s="617"/>
    </row>
    <row r="37" spans="1:28">
      <c r="A37" s="73" t="s">
        <v>129</v>
      </c>
      <c r="B37" s="75" t="s">
        <v>130</v>
      </c>
      <c r="C37" s="159"/>
      <c r="D37" s="158"/>
      <c r="E37" s="429" t="s">
        <v>131</v>
      </c>
      <c r="F37" s="81" t="s">
        <v>132</v>
      </c>
      <c r="G37" s="533">
        <f>G26+G18+G34</f>
        <v>756</v>
      </c>
      <c r="H37" s="534">
        <f>H26+H18+H34</f>
        <v>689</v>
      </c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7"/>
    </row>
    <row r="38" spans="1:28">
      <c r="A38" s="73" t="s">
        <v>133</v>
      </c>
      <c r="B38" s="75" t="s">
        <v>134</v>
      </c>
      <c r="C38" s="159"/>
      <c r="D38" s="158"/>
      <c r="E38" s="73"/>
      <c r="F38" s="81"/>
      <c r="G38" s="547"/>
      <c r="H38" s="548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  <c r="W38" s="617"/>
      <c r="X38" s="617"/>
      <c r="Y38" s="617"/>
      <c r="Z38" s="617"/>
      <c r="AA38" s="617"/>
      <c r="AB38" s="617"/>
    </row>
    <row r="39" spans="1:28" ht="16.2" thickBot="1">
      <c r="A39" s="73" t="s">
        <v>135</v>
      </c>
      <c r="B39" s="75" t="s">
        <v>136</v>
      </c>
      <c r="C39" s="159"/>
      <c r="D39" s="158"/>
      <c r="E39" s="175"/>
      <c r="F39" s="176"/>
      <c r="G39" s="549"/>
      <c r="H39" s="550"/>
      <c r="J39" s="617"/>
      <c r="K39" s="617"/>
      <c r="L39" s="617"/>
      <c r="M39" s="617"/>
      <c r="N39" s="617"/>
      <c r="O39" s="617"/>
      <c r="P39" s="617"/>
      <c r="Q39" s="617"/>
      <c r="R39" s="617"/>
      <c r="S39" s="617"/>
      <c r="T39" s="617"/>
      <c r="U39" s="617"/>
      <c r="V39" s="617"/>
      <c r="W39" s="617"/>
      <c r="X39" s="617"/>
      <c r="Y39" s="617"/>
      <c r="Z39" s="617"/>
      <c r="AA39" s="617"/>
      <c r="AB39" s="617"/>
    </row>
    <row r="40" spans="1:28">
      <c r="A40" s="73" t="s">
        <v>137</v>
      </c>
      <c r="B40" s="75" t="s">
        <v>138</v>
      </c>
      <c r="C40" s="529">
        <f>C41+C42+C44</f>
        <v>0</v>
      </c>
      <c r="D40" s="530">
        <f>D41+D42+D44</f>
        <v>0</v>
      </c>
      <c r="E40" s="177" t="s">
        <v>139</v>
      </c>
      <c r="F40" s="174" t="s">
        <v>140</v>
      </c>
      <c r="G40" s="516"/>
      <c r="H40" s="517"/>
      <c r="J40" s="617"/>
      <c r="K40" s="617"/>
      <c r="L40" s="617"/>
      <c r="M40" s="617"/>
      <c r="N40" s="617"/>
      <c r="O40" s="617"/>
      <c r="P40" s="617"/>
      <c r="Q40" s="617"/>
      <c r="R40" s="617"/>
      <c r="S40" s="617"/>
      <c r="T40" s="617"/>
      <c r="U40" s="617"/>
      <c r="V40" s="617"/>
      <c r="W40" s="617"/>
      <c r="X40" s="617"/>
      <c r="Y40" s="617"/>
      <c r="Z40" s="617"/>
      <c r="AA40" s="617"/>
      <c r="AB40" s="617"/>
    </row>
    <row r="41" spans="1:28" ht="16.2" thickBot="1">
      <c r="A41" s="73" t="s">
        <v>141</v>
      </c>
      <c r="B41" s="75" t="s">
        <v>142</v>
      </c>
      <c r="C41" s="159"/>
      <c r="D41" s="158"/>
      <c r="E41" s="179"/>
      <c r="F41" s="173"/>
      <c r="G41" s="549"/>
      <c r="H41" s="550"/>
      <c r="J41" s="617"/>
      <c r="K41" s="617"/>
      <c r="L41" s="617"/>
      <c r="M41" s="617"/>
      <c r="N41" s="617"/>
      <c r="O41" s="617"/>
      <c r="P41" s="617"/>
      <c r="Q41" s="617"/>
      <c r="R41" s="617"/>
      <c r="S41" s="617"/>
      <c r="T41" s="617"/>
      <c r="U41" s="617"/>
      <c r="V41" s="617"/>
      <c r="W41" s="617"/>
      <c r="X41" s="617"/>
      <c r="Y41" s="617"/>
      <c r="Z41" s="617"/>
      <c r="AA41" s="617"/>
      <c r="AB41" s="617"/>
    </row>
    <row r="42" spans="1:28">
      <c r="A42" s="73" t="s">
        <v>143</v>
      </c>
      <c r="B42" s="75" t="s">
        <v>144</v>
      </c>
      <c r="C42" s="159"/>
      <c r="D42" s="158"/>
      <c r="E42" s="177" t="s">
        <v>145</v>
      </c>
      <c r="F42" s="180"/>
      <c r="G42" s="551"/>
      <c r="H42" s="552"/>
      <c r="J42" s="617"/>
      <c r="K42" s="617"/>
      <c r="L42" s="617"/>
      <c r="M42" s="617"/>
      <c r="N42" s="617"/>
      <c r="O42" s="617"/>
      <c r="P42" s="617"/>
      <c r="Q42" s="617"/>
      <c r="R42" s="617"/>
      <c r="S42" s="617"/>
      <c r="T42" s="617"/>
      <c r="U42" s="617"/>
      <c r="V42" s="617"/>
      <c r="W42" s="617"/>
      <c r="X42" s="617"/>
      <c r="Y42" s="617"/>
      <c r="Z42" s="617"/>
      <c r="AA42" s="617"/>
      <c r="AB42" s="617"/>
    </row>
    <row r="43" spans="1:28">
      <c r="A43" s="73" t="s">
        <v>146</v>
      </c>
      <c r="B43" s="75" t="s">
        <v>147</v>
      </c>
      <c r="C43" s="159"/>
      <c r="D43" s="158"/>
      <c r="E43" s="82" t="s">
        <v>148</v>
      </c>
      <c r="F43" s="83"/>
      <c r="G43" s="547"/>
      <c r="H43" s="548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7"/>
      <c r="Y43" s="617"/>
      <c r="Z43" s="617"/>
      <c r="AA43" s="617"/>
      <c r="AB43" s="617"/>
    </row>
    <row r="44" spans="1:28">
      <c r="A44" s="73" t="s">
        <v>149</v>
      </c>
      <c r="B44" s="75" t="s">
        <v>150</v>
      </c>
      <c r="C44" s="159"/>
      <c r="D44" s="158"/>
      <c r="E44" s="162" t="s">
        <v>151</v>
      </c>
      <c r="F44" s="77" t="s">
        <v>152</v>
      </c>
      <c r="G44" s="159"/>
      <c r="H44" s="158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</row>
    <row r="45" spans="1:28">
      <c r="A45" s="73" t="s">
        <v>153</v>
      </c>
      <c r="B45" s="75" t="s">
        <v>154</v>
      </c>
      <c r="C45" s="159"/>
      <c r="D45" s="158"/>
      <c r="E45" s="168" t="s">
        <v>155</v>
      </c>
      <c r="F45" s="77" t="s">
        <v>156</v>
      </c>
      <c r="G45" s="159"/>
      <c r="H45" s="158"/>
      <c r="J45" s="617"/>
      <c r="K45" s="617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  <c r="W45" s="617"/>
      <c r="X45" s="617"/>
      <c r="Y45" s="617"/>
      <c r="Z45" s="617"/>
      <c r="AA45" s="617"/>
      <c r="AB45" s="617"/>
    </row>
    <row r="46" spans="1:28" ht="16.2">
      <c r="A46" s="419" t="s">
        <v>157</v>
      </c>
      <c r="B46" s="79" t="s">
        <v>158</v>
      </c>
      <c r="C46" s="531">
        <f>C35+C40+C45</f>
        <v>0</v>
      </c>
      <c r="D46" s="532">
        <f>D35+D40+D45</f>
        <v>0</v>
      </c>
      <c r="E46" s="163" t="s">
        <v>159</v>
      </c>
      <c r="F46" s="77" t="s">
        <v>160</v>
      </c>
      <c r="G46" s="159"/>
      <c r="H46" s="158"/>
      <c r="J46" s="617"/>
      <c r="K46" s="617"/>
      <c r="L46" s="617"/>
      <c r="M46" s="617"/>
      <c r="N46" s="617"/>
      <c r="O46" s="617"/>
      <c r="P46" s="617"/>
      <c r="Q46" s="617"/>
      <c r="R46" s="617"/>
      <c r="S46" s="617"/>
      <c r="T46" s="617"/>
      <c r="U46" s="617"/>
      <c r="V46" s="617"/>
      <c r="W46" s="617"/>
      <c r="X46" s="617"/>
      <c r="Y46" s="617"/>
      <c r="Z46" s="617"/>
      <c r="AA46" s="617"/>
      <c r="AB46" s="617"/>
    </row>
    <row r="47" spans="1:28">
      <c r="A47" s="82" t="s">
        <v>161</v>
      </c>
      <c r="B47" s="72"/>
      <c r="C47" s="533"/>
      <c r="D47" s="534"/>
      <c r="E47" s="73" t="s">
        <v>162</v>
      </c>
      <c r="F47" s="77" t="s">
        <v>163</v>
      </c>
      <c r="G47" s="159"/>
      <c r="H47" s="158"/>
      <c r="J47" s="617"/>
      <c r="K47" s="617"/>
      <c r="L47" s="617"/>
      <c r="M47" s="617"/>
      <c r="N47" s="617"/>
      <c r="O47" s="617"/>
      <c r="P47" s="617"/>
      <c r="Q47" s="617"/>
      <c r="R47" s="617"/>
      <c r="S47" s="617"/>
      <c r="T47" s="617"/>
      <c r="U47" s="617"/>
      <c r="V47" s="617"/>
      <c r="W47" s="617"/>
      <c r="X47" s="617"/>
      <c r="Y47" s="617"/>
      <c r="Z47" s="617"/>
      <c r="AA47" s="617"/>
      <c r="AB47" s="617"/>
    </row>
    <row r="48" spans="1:28">
      <c r="A48" s="73" t="s">
        <v>164</v>
      </c>
      <c r="B48" s="75" t="s">
        <v>165</v>
      </c>
      <c r="C48" s="159"/>
      <c r="D48" s="158"/>
      <c r="E48" s="163" t="s">
        <v>166</v>
      </c>
      <c r="F48" s="77" t="s">
        <v>167</v>
      </c>
      <c r="G48" s="159">
        <v>10757</v>
      </c>
      <c r="H48" s="158">
        <v>10757</v>
      </c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  <c r="W48" s="617"/>
      <c r="X48" s="617"/>
      <c r="Y48" s="617"/>
      <c r="Z48" s="617"/>
      <c r="AA48" s="617"/>
      <c r="AB48" s="617"/>
    </row>
    <row r="49" spans="1:28">
      <c r="A49" s="73" t="s">
        <v>168</v>
      </c>
      <c r="B49" s="75" t="s">
        <v>169</v>
      </c>
      <c r="C49" s="159"/>
      <c r="D49" s="158"/>
      <c r="E49" s="73" t="s">
        <v>170</v>
      </c>
      <c r="F49" s="77" t="s">
        <v>171</v>
      </c>
      <c r="G49" s="159"/>
      <c r="H49" s="158"/>
      <c r="J49" s="617"/>
      <c r="K49" s="617"/>
      <c r="L49" s="617"/>
      <c r="M49" s="617"/>
      <c r="N49" s="617"/>
      <c r="O49" s="617"/>
      <c r="P49" s="617"/>
      <c r="Q49" s="617"/>
      <c r="R49" s="617"/>
      <c r="S49" s="617"/>
      <c r="T49" s="617"/>
      <c r="U49" s="617"/>
      <c r="V49" s="617"/>
      <c r="W49" s="617"/>
      <c r="X49" s="617"/>
      <c r="Y49" s="617"/>
      <c r="Z49" s="617"/>
      <c r="AA49" s="617"/>
      <c r="AB49" s="617"/>
    </row>
    <row r="50" spans="1:28" ht="16.2">
      <c r="A50" s="73" t="s">
        <v>172</v>
      </c>
      <c r="B50" s="75" t="s">
        <v>173</v>
      </c>
      <c r="C50" s="159"/>
      <c r="D50" s="158"/>
      <c r="E50" s="163" t="s">
        <v>71</v>
      </c>
      <c r="F50" s="78" t="s">
        <v>174</v>
      </c>
      <c r="G50" s="529">
        <f>SUM(G44:G49)</f>
        <v>10757</v>
      </c>
      <c r="H50" s="530">
        <f>SUM(H44:H49)</f>
        <v>10757</v>
      </c>
      <c r="J50" s="617"/>
      <c r="K50" s="617"/>
      <c r="L50" s="617"/>
      <c r="M50" s="617"/>
      <c r="N50" s="617"/>
      <c r="O50" s="617"/>
      <c r="P50" s="617"/>
      <c r="Q50" s="617"/>
      <c r="R50" s="617"/>
      <c r="S50" s="617"/>
      <c r="T50" s="617"/>
      <c r="U50" s="617"/>
      <c r="V50" s="617"/>
      <c r="W50" s="617"/>
      <c r="X50" s="617"/>
      <c r="Y50" s="617"/>
      <c r="Z50" s="617"/>
      <c r="AA50" s="617"/>
      <c r="AB50" s="617"/>
    </row>
    <row r="51" spans="1:28">
      <c r="A51" s="73" t="s">
        <v>98</v>
      </c>
      <c r="B51" s="75" t="s">
        <v>175</v>
      </c>
      <c r="C51" s="159"/>
      <c r="D51" s="158"/>
      <c r="E51" s="73"/>
      <c r="F51" s="77"/>
      <c r="G51" s="529"/>
      <c r="H51" s="530"/>
      <c r="J51" s="617"/>
      <c r="K51" s="617"/>
      <c r="L51" s="617"/>
      <c r="M51" s="617"/>
      <c r="N51" s="617"/>
      <c r="O51" s="617"/>
      <c r="P51" s="617"/>
      <c r="Q51" s="617"/>
      <c r="R51" s="617"/>
      <c r="S51" s="617"/>
      <c r="T51" s="617"/>
      <c r="U51" s="617"/>
      <c r="V51" s="617"/>
      <c r="W51" s="617"/>
      <c r="X51" s="617"/>
      <c r="Y51" s="617"/>
      <c r="Z51" s="617"/>
      <c r="AA51" s="617"/>
      <c r="AB51" s="617"/>
    </row>
    <row r="52" spans="1:28" ht="16.2">
      <c r="A52" s="428" t="s">
        <v>176</v>
      </c>
      <c r="B52" s="79" t="s">
        <v>177</v>
      </c>
      <c r="C52" s="531">
        <f>SUM(C48:C51)</f>
        <v>0</v>
      </c>
      <c r="D52" s="532">
        <f>SUM(D48:D51)</f>
        <v>0</v>
      </c>
      <c r="E52" s="163" t="s">
        <v>178</v>
      </c>
      <c r="F52" s="78" t="s">
        <v>179</v>
      </c>
      <c r="G52" s="159"/>
      <c r="H52" s="158"/>
      <c r="J52" s="617"/>
      <c r="K52" s="617"/>
      <c r="L52" s="617"/>
      <c r="M52" s="617"/>
      <c r="N52" s="617"/>
      <c r="O52" s="617"/>
      <c r="P52" s="617"/>
      <c r="Q52" s="617"/>
      <c r="R52" s="617"/>
      <c r="S52" s="617"/>
      <c r="T52" s="617"/>
      <c r="U52" s="617"/>
      <c r="V52" s="617"/>
      <c r="W52" s="617"/>
      <c r="X52" s="617"/>
      <c r="Y52" s="617"/>
      <c r="Z52" s="617"/>
      <c r="AA52" s="617"/>
      <c r="AB52" s="617"/>
    </row>
    <row r="53" spans="1:28" ht="16.2">
      <c r="A53" s="73" t="s">
        <v>180</v>
      </c>
      <c r="B53" s="79"/>
      <c r="C53" s="529"/>
      <c r="D53" s="530"/>
      <c r="E53" s="73" t="s">
        <v>181</v>
      </c>
      <c r="F53" s="78" t="s">
        <v>182</v>
      </c>
      <c r="G53" s="159"/>
      <c r="H53" s="158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  <c r="W53" s="617"/>
      <c r="X53" s="617"/>
      <c r="Y53" s="617"/>
      <c r="Z53" s="617"/>
      <c r="AA53" s="617"/>
      <c r="AB53" s="617"/>
    </row>
    <row r="54" spans="1:28" ht="16.2">
      <c r="A54" s="82" t="s">
        <v>183</v>
      </c>
      <c r="B54" s="79" t="s">
        <v>184</v>
      </c>
      <c r="C54" s="424"/>
      <c r="D54" s="425"/>
      <c r="E54" s="73" t="s">
        <v>185</v>
      </c>
      <c r="F54" s="78" t="s">
        <v>186</v>
      </c>
      <c r="G54" s="159"/>
      <c r="H54" s="158"/>
      <c r="J54" s="617"/>
      <c r="K54" s="617"/>
      <c r="L54" s="617"/>
      <c r="M54" s="617"/>
      <c r="N54" s="617"/>
      <c r="O54" s="617"/>
      <c r="P54" s="617"/>
      <c r="Q54" s="617"/>
      <c r="R54" s="617"/>
      <c r="S54" s="617"/>
      <c r="T54" s="617"/>
      <c r="U54" s="617"/>
      <c r="V54" s="617"/>
      <c r="W54" s="617"/>
      <c r="X54" s="617"/>
      <c r="Y54" s="617"/>
      <c r="Z54" s="617"/>
      <c r="AA54" s="617"/>
      <c r="AB54" s="617"/>
    </row>
    <row r="55" spans="1:28" ht="16.2">
      <c r="A55" s="82" t="s">
        <v>187</v>
      </c>
      <c r="B55" s="79" t="s">
        <v>188</v>
      </c>
      <c r="C55" s="424"/>
      <c r="D55" s="425"/>
      <c r="E55" s="73" t="s">
        <v>189</v>
      </c>
      <c r="F55" s="78" t="s">
        <v>190</v>
      </c>
      <c r="G55" s="159"/>
      <c r="H55" s="158"/>
    </row>
    <row r="56" spans="1:28" ht="16.2" thickBot="1">
      <c r="A56" s="421" t="s">
        <v>191</v>
      </c>
      <c r="B56" s="170" t="s">
        <v>192</v>
      </c>
      <c r="C56" s="535">
        <f>C20+C21+C22+C28+C33+C46+C52+C54+C55</f>
        <v>0</v>
      </c>
      <c r="D56" s="536">
        <f>D20+D21+D22+D28+D33+D46+D52+D54+D55</f>
        <v>0</v>
      </c>
      <c r="E56" s="82" t="s">
        <v>193</v>
      </c>
      <c r="F56" s="81" t="s">
        <v>194</v>
      </c>
      <c r="G56" s="533">
        <f>G50+G52+G53+G54+G55</f>
        <v>10757</v>
      </c>
      <c r="H56" s="534">
        <f>H50+H52+H53+H54+H55</f>
        <v>10757</v>
      </c>
      <c r="M56" s="80"/>
    </row>
    <row r="57" spans="1:28">
      <c r="A57" s="171" t="s">
        <v>195</v>
      </c>
      <c r="B57" s="172"/>
      <c r="C57" s="527"/>
      <c r="D57" s="528"/>
      <c r="E57" s="171" t="s">
        <v>196</v>
      </c>
      <c r="F57" s="174"/>
      <c r="G57" s="527"/>
      <c r="H57" s="528"/>
    </row>
    <row r="58" spans="1:28">
      <c r="A58" s="82" t="s">
        <v>197</v>
      </c>
      <c r="B58" s="72"/>
      <c r="C58" s="533"/>
      <c r="D58" s="534"/>
      <c r="E58" s="82" t="s">
        <v>148</v>
      </c>
      <c r="F58" s="77"/>
      <c r="G58" s="529"/>
      <c r="H58" s="530"/>
      <c r="M58" s="80"/>
    </row>
    <row r="59" spans="1:28" ht="31.2">
      <c r="A59" s="73" t="s">
        <v>198</v>
      </c>
      <c r="B59" s="75" t="s">
        <v>199</v>
      </c>
      <c r="C59" s="159"/>
      <c r="D59" s="158"/>
      <c r="E59" s="163" t="s">
        <v>200</v>
      </c>
      <c r="F59" s="432" t="s">
        <v>201</v>
      </c>
      <c r="G59" s="159"/>
      <c r="H59" s="158"/>
    </row>
    <row r="60" spans="1:28">
      <c r="A60" s="73" t="s">
        <v>202</v>
      </c>
      <c r="B60" s="75" t="s">
        <v>203</v>
      </c>
      <c r="C60" s="159"/>
      <c r="D60" s="158"/>
      <c r="E60" s="73" t="s">
        <v>204</v>
      </c>
      <c r="F60" s="77" t="s">
        <v>205</v>
      </c>
      <c r="G60" s="159">
        <v>82</v>
      </c>
      <c r="H60" s="158">
        <v>297</v>
      </c>
      <c r="M60" s="80"/>
    </row>
    <row r="61" spans="1:28">
      <c r="A61" s="73" t="s">
        <v>206</v>
      </c>
      <c r="B61" s="75" t="s">
        <v>207</v>
      </c>
      <c r="C61" s="159"/>
      <c r="D61" s="158"/>
      <c r="E61" s="162" t="s">
        <v>208</v>
      </c>
      <c r="F61" s="77" t="s">
        <v>209</v>
      </c>
      <c r="G61" s="529">
        <f>SUM(G62:G68)</f>
        <v>46</v>
      </c>
      <c r="H61" s="530">
        <f>SUM(H62:H68)</f>
        <v>33</v>
      </c>
    </row>
    <row r="62" spans="1:28">
      <c r="A62" s="73" t="s">
        <v>210</v>
      </c>
      <c r="B62" s="75" t="s">
        <v>211</v>
      </c>
      <c r="C62" s="159"/>
      <c r="D62" s="158"/>
      <c r="E62" s="162" t="s">
        <v>212</v>
      </c>
      <c r="F62" s="77" t="s">
        <v>213</v>
      </c>
      <c r="G62" s="159"/>
      <c r="H62" s="159"/>
      <c r="M62" s="80"/>
    </row>
    <row r="63" spans="1:28">
      <c r="A63" s="73" t="s">
        <v>214</v>
      </c>
      <c r="B63" s="75" t="s">
        <v>215</v>
      </c>
      <c r="C63" s="159"/>
      <c r="D63" s="158"/>
      <c r="E63" s="73" t="s">
        <v>216</v>
      </c>
      <c r="F63" s="77" t="s">
        <v>217</v>
      </c>
      <c r="G63" s="159"/>
      <c r="H63" s="159"/>
    </row>
    <row r="64" spans="1:28">
      <c r="A64" s="73" t="s">
        <v>218</v>
      </c>
      <c r="B64" s="75" t="s">
        <v>219</v>
      </c>
      <c r="C64" s="159"/>
      <c r="D64" s="158"/>
      <c r="E64" s="73" t="s">
        <v>220</v>
      </c>
      <c r="F64" s="77" t="s">
        <v>221</v>
      </c>
      <c r="G64" s="159">
        <v>13</v>
      </c>
      <c r="H64" s="159">
        <v>19</v>
      </c>
      <c r="M64" s="80"/>
    </row>
    <row r="65" spans="1:13" ht="16.2">
      <c r="A65" s="428" t="s">
        <v>71</v>
      </c>
      <c r="B65" s="79" t="s">
        <v>222</v>
      </c>
      <c r="C65" s="531">
        <f>SUM(C59:C64)</f>
        <v>0</v>
      </c>
      <c r="D65" s="532">
        <f>SUM(D59:D64)</f>
        <v>0</v>
      </c>
      <c r="E65" s="73" t="s">
        <v>223</v>
      </c>
      <c r="F65" s="77" t="s">
        <v>224</v>
      </c>
      <c r="G65" s="159">
        <v>3</v>
      </c>
      <c r="H65" s="159">
        <v>3</v>
      </c>
    </row>
    <row r="66" spans="1:13" ht="16.2">
      <c r="A66" s="73"/>
      <c r="B66" s="79"/>
      <c r="C66" s="529"/>
      <c r="D66" s="530"/>
      <c r="E66" s="73" t="s">
        <v>225</v>
      </c>
      <c r="F66" s="77" t="s">
        <v>226</v>
      </c>
      <c r="G66" s="159">
        <v>27</v>
      </c>
      <c r="H66" s="159">
        <v>8</v>
      </c>
    </row>
    <row r="67" spans="1:13">
      <c r="A67" s="82" t="s">
        <v>227</v>
      </c>
      <c r="B67" s="72"/>
      <c r="C67" s="533"/>
      <c r="D67" s="534"/>
      <c r="E67" s="73" t="s">
        <v>228</v>
      </c>
      <c r="F67" s="77" t="s">
        <v>229</v>
      </c>
      <c r="G67" s="159">
        <v>1</v>
      </c>
      <c r="H67" s="159">
        <v>1</v>
      </c>
    </row>
    <row r="68" spans="1:13">
      <c r="A68" s="73" t="s">
        <v>230</v>
      </c>
      <c r="B68" s="75" t="s">
        <v>231</v>
      </c>
      <c r="C68" s="159"/>
      <c r="D68" s="158"/>
      <c r="E68" s="73" t="s">
        <v>232</v>
      </c>
      <c r="F68" s="77" t="s">
        <v>233</v>
      </c>
      <c r="G68" s="159">
        <v>2</v>
      </c>
      <c r="H68" s="159">
        <v>2</v>
      </c>
    </row>
    <row r="69" spans="1:13">
      <c r="A69" s="73" t="s">
        <v>234</v>
      </c>
      <c r="B69" s="75" t="s">
        <v>235</v>
      </c>
      <c r="C69" s="159"/>
      <c r="D69" s="158"/>
      <c r="E69" s="163" t="s">
        <v>98</v>
      </c>
      <c r="F69" s="77" t="s">
        <v>236</v>
      </c>
      <c r="G69" s="159">
        <v>12</v>
      </c>
      <c r="H69" s="159">
        <v>9</v>
      </c>
    </row>
    <row r="70" spans="1:13">
      <c r="A70" s="73" t="s">
        <v>237</v>
      </c>
      <c r="B70" s="75" t="s">
        <v>238</v>
      </c>
      <c r="C70" s="159"/>
      <c r="D70" s="159">
        <v>1</v>
      </c>
      <c r="E70" s="73" t="s">
        <v>239</v>
      </c>
      <c r="F70" s="77" t="s">
        <v>240</v>
      </c>
      <c r="G70" s="159"/>
      <c r="H70" s="159"/>
    </row>
    <row r="71" spans="1:13" ht="16.2">
      <c r="A71" s="73" t="s">
        <v>241</v>
      </c>
      <c r="B71" s="75" t="s">
        <v>242</v>
      </c>
      <c r="C71" s="159">
        <v>11589</v>
      </c>
      <c r="D71" s="159">
        <v>11716</v>
      </c>
      <c r="E71" s="420" t="s">
        <v>66</v>
      </c>
      <c r="F71" s="78" t="s">
        <v>243</v>
      </c>
      <c r="G71" s="531">
        <f>G59+G60+G61+G69+G70</f>
        <v>140</v>
      </c>
      <c r="H71" s="532">
        <f>H59+H60+H61+H69+H70</f>
        <v>339</v>
      </c>
    </row>
    <row r="72" spans="1:13">
      <c r="A72" s="73" t="s">
        <v>244</v>
      </c>
      <c r="B72" s="75" t="s">
        <v>245</v>
      </c>
      <c r="C72" s="159"/>
      <c r="D72" s="158"/>
      <c r="E72" s="162"/>
      <c r="F72" s="77"/>
      <c r="G72" s="529"/>
      <c r="H72" s="530"/>
    </row>
    <row r="73" spans="1:13" ht="16.2">
      <c r="A73" s="73" t="s">
        <v>246</v>
      </c>
      <c r="B73" s="75" t="s">
        <v>247</v>
      </c>
      <c r="C73" s="159"/>
      <c r="D73" s="158"/>
      <c r="E73" s="419" t="s">
        <v>248</v>
      </c>
      <c r="F73" s="78" t="s">
        <v>249</v>
      </c>
      <c r="G73" s="424"/>
      <c r="H73" s="425"/>
    </row>
    <row r="74" spans="1:13">
      <c r="A74" s="73" t="s">
        <v>250</v>
      </c>
      <c r="B74" s="75" t="s">
        <v>251</v>
      </c>
      <c r="C74" s="159"/>
      <c r="D74" s="158"/>
      <c r="E74" s="507"/>
      <c r="F74" s="508"/>
      <c r="G74" s="529"/>
      <c r="H74" s="553"/>
    </row>
    <row r="75" spans="1:13" ht="16.2">
      <c r="A75" s="73" t="s">
        <v>252</v>
      </c>
      <c r="B75" s="75" t="s">
        <v>253</v>
      </c>
      <c r="C75" s="159"/>
      <c r="D75" s="158"/>
      <c r="E75" s="431" t="s">
        <v>181</v>
      </c>
      <c r="F75" s="78" t="s">
        <v>254</v>
      </c>
      <c r="G75" s="424"/>
      <c r="H75" s="425"/>
    </row>
    <row r="76" spans="1:13" ht="16.2">
      <c r="A76" s="428" t="s">
        <v>96</v>
      </c>
      <c r="B76" s="79" t="s">
        <v>255</v>
      </c>
      <c r="C76" s="531">
        <f>SUM(C68:C75)</f>
        <v>11589</v>
      </c>
      <c r="D76" s="532">
        <f>SUM(D68:D75)</f>
        <v>11717</v>
      </c>
      <c r="E76" s="507"/>
      <c r="F76" s="508"/>
      <c r="G76" s="529"/>
      <c r="H76" s="553"/>
    </row>
    <row r="77" spans="1:13" ht="16.2">
      <c r="A77" s="73"/>
      <c r="B77" s="75"/>
      <c r="C77" s="529"/>
      <c r="D77" s="530"/>
      <c r="E77" s="419" t="s">
        <v>256</v>
      </c>
      <c r="F77" s="78" t="s">
        <v>257</v>
      </c>
      <c r="G77" s="424"/>
      <c r="H77" s="425"/>
    </row>
    <row r="78" spans="1:13">
      <c r="A78" s="82" t="s">
        <v>258</v>
      </c>
      <c r="B78" s="72"/>
      <c r="C78" s="533"/>
      <c r="D78" s="534"/>
      <c r="E78" s="73"/>
      <c r="F78" s="83"/>
      <c r="G78" s="547"/>
      <c r="H78" s="548"/>
      <c r="M78" s="80"/>
    </row>
    <row r="79" spans="1:13">
      <c r="A79" s="73" t="s">
        <v>259</v>
      </c>
      <c r="B79" s="75" t="s">
        <v>260</v>
      </c>
      <c r="C79" s="529">
        <f>SUM(C80:C82)</f>
        <v>0</v>
      </c>
      <c r="D79" s="530">
        <f>SUM(D80:D82)</f>
        <v>0</v>
      </c>
      <c r="E79" s="167" t="s">
        <v>261</v>
      </c>
      <c r="F79" s="81" t="s">
        <v>262</v>
      </c>
      <c r="G79" s="533">
        <f>G71+G73+G75+G77</f>
        <v>140</v>
      </c>
      <c r="H79" s="534">
        <f>H71+H73+H75+H77</f>
        <v>339</v>
      </c>
    </row>
    <row r="80" spans="1:13">
      <c r="A80" s="73" t="s">
        <v>263</v>
      </c>
      <c r="B80" s="75" t="s">
        <v>264</v>
      </c>
      <c r="C80" s="159"/>
      <c r="D80" s="158"/>
      <c r="E80" s="507"/>
      <c r="F80" s="508"/>
      <c r="G80" s="529"/>
      <c r="H80" s="553"/>
    </row>
    <row r="81" spans="1:13">
      <c r="A81" s="73" t="s">
        <v>265</v>
      </c>
      <c r="B81" s="75" t="s">
        <v>266</v>
      </c>
      <c r="C81" s="159"/>
      <c r="D81" s="158"/>
      <c r="E81" s="73"/>
      <c r="F81" s="84"/>
      <c r="G81" s="554"/>
      <c r="H81" s="555"/>
    </row>
    <row r="82" spans="1:13">
      <c r="A82" s="73" t="s">
        <v>267</v>
      </c>
      <c r="B82" s="75" t="s">
        <v>268</v>
      </c>
      <c r="C82" s="159"/>
      <c r="D82" s="158"/>
      <c r="E82" s="169"/>
      <c r="F82" s="85"/>
      <c r="G82" s="554"/>
      <c r="H82" s="555"/>
    </row>
    <row r="83" spans="1:13">
      <c r="A83" s="73" t="s">
        <v>269</v>
      </c>
      <c r="B83" s="75" t="s">
        <v>270</v>
      </c>
      <c r="C83" s="159"/>
      <c r="D83" s="158"/>
      <c r="E83" s="166"/>
      <c r="F83" s="85"/>
      <c r="G83" s="554"/>
      <c r="H83" s="555"/>
    </row>
    <row r="84" spans="1:13">
      <c r="A84" s="73" t="s">
        <v>153</v>
      </c>
      <c r="B84" s="75" t="s">
        <v>271</v>
      </c>
      <c r="C84" s="159"/>
      <c r="D84" s="158"/>
      <c r="E84" s="169"/>
      <c r="F84" s="85"/>
      <c r="G84" s="554"/>
      <c r="H84" s="555"/>
    </row>
    <row r="85" spans="1:13" ht="16.2">
      <c r="A85" s="428" t="s">
        <v>272</v>
      </c>
      <c r="B85" s="79" t="s">
        <v>273</v>
      </c>
      <c r="C85" s="531">
        <f>C84+C83+C79</f>
        <v>0</v>
      </c>
      <c r="D85" s="532">
        <f>D84+D83+D79</f>
        <v>0</v>
      </c>
      <c r="E85" s="166"/>
      <c r="F85" s="85"/>
      <c r="G85" s="554"/>
      <c r="H85" s="555"/>
    </row>
    <row r="86" spans="1:13" ht="16.2">
      <c r="A86" s="73"/>
      <c r="B86" s="79"/>
      <c r="C86" s="529"/>
      <c r="D86" s="530"/>
      <c r="E86" s="169"/>
      <c r="F86" s="85"/>
      <c r="G86" s="554"/>
      <c r="H86" s="555"/>
      <c r="M86" s="80"/>
    </row>
    <row r="87" spans="1:13">
      <c r="A87" s="82" t="s">
        <v>274</v>
      </c>
      <c r="B87" s="75"/>
      <c r="C87" s="529"/>
      <c r="D87" s="530"/>
      <c r="E87" s="166"/>
      <c r="F87" s="85"/>
      <c r="G87" s="554"/>
      <c r="H87" s="555"/>
    </row>
    <row r="88" spans="1:13">
      <c r="A88" s="73" t="s">
        <v>275</v>
      </c>
      <c r="B88" s="75" t="s">
        <v>276</v>
      </c>
      <c r="C88" s="159"/>
      <c r="D88" s="158"/>
      <c r="E88" s="169"/>
      <c r="F88" s="85"/>
      <c r="G88" s="554"/>
      <c r="H88" s="555"/>
      <c r="M88" s="80"/>
    </row>
    <row r="89" spans="1:13">
      <c r="A89" s="73" t="s">
        <v>277</v>
      </c>
      <c r="B89" s="75" t="s">
        <v>278</v>
      </c>
      <c r="C89" s="159">
        <v>64</v>
      </c>
      <c r="D89" s="158">
        <v>68</v>
      </c>
      <c r="E89" s="166"/>
      <c r="F89" s="85"/>
      <c r="G89" s="554"/>
      <c r="H89" s="555"/>
    </row>
    <row r="90" spans="1:13">
      <c r="A90" s="73" t="s">
        <v>279</v>
      </c>
      <c r="B90" s="75" t="s">
        <v>280</v>
      </c>
      <c r="C90" s="159"/>
      <c r="D90" s="158"/>
      <c r="E90" s="166"/>
      <c r="F90" s="85"/>
      <c r="G90" s="554"/>
      <c r="H90" s="555"/>
      <c r="M90" s="80"/>
    </row>
    <row r="91" spans="1:13">
      <c r="A91" s="73" t="s">
        <v>281</v>
      </c>
      <c r="B91" s="75" t="s">
        <v>282</v>
      </c>
      <c r="C91" s="159"/>
      <c r="D91" s="158"/>
      <c r="E91" s="166"/>
      <c r="F91" s="85"/>
      <c r="G91" s="554"/>
      <c r="H91" s="555"/>
    </row>
    <row r="92" spans="1:13" ht="16.2">
      <c r="A92" s="428" t="s">
        <v>283</v>
      </c>
      <c r="B92" s="79" t="s">
        <v>284</v>
      </c>
      <c r="C92" s="531">
        <f>SUM(C88:C91)</f>
        <v>64</v>
      </c>
      <c r="D92" s="532">
        <f>SUM(D88:D91)</f>
        <v>68</v>
      </c>
      <c r="E92" s="166"/>
      <c r="F92" s="85"/>
      <c r="G92" s="554"/>
      <c r="H92" s="555"/>
      <c r="M92" s="80"/>
    </row>
    <row r="93" spans="1:13" ht="16.2">
      <c r="A93" s="419" t="s">
        <v>285</v>
      </c>
      <c r="B93" s="79" t="s">
        <v>286</v>
      </c>
      <c r="C93" s="424"/>
      <c r="D93" s="425"/>
      <c r="E93" s="166"/>
      <c r="F93" s="85"/>
      <c r="G93" s="554"/>
      <c r="H93" s="555"/>
    </row>
    <row r="94" spans="1:13" ht="16.2" thickBot="1">
      <c r="A94" s="421" t="s">
        <v>287</v>
      </c>
      <c r="B94" s="170" t="s">
        <v>288</v>
      </c>
      <c r="C94" s="535">
        <f>C65+C76+C85+C92+C93</f>
        <v>11653</v>
      </c>
      <c r="D94" s="536">
        <f>D65+D76+D85+D92+D93</f>
        <v>11785</v>
      </c>
      <c r="E94" s="188"/>
      <c r="F94" s="189"/>
      <c r="G94" s="556"/>
      <c r="H94" s="557"/>
      <c r="M94" s="80"/>
    </row>
    <row r="95" spans="1:13" ht="31.8" thickBot="1">
      <c r="A95" s="433" t="s">
        <v>289</v>
      </c>
      <c r="B95" s="434" t="s">
        <v>290</v>
      </c>
      <c r="C95" s="537">
        <f>C94+C56</f>
        <v>11653</v>
      </c>
      <c r="D95" s="538">
        <f>D94+D56</f>
        <v>11785</v>
      </c>
      <c r="E95" s="190" t="s">
        <v>291</v>
      </c>
      <c r="F95" s="435" t="s">
        <v>292</v>
      </c>
      <c r="G95" s="537">
        <f>G37+G40+G56+G79</f>
        <v>11653</v>
      </c>
      <c r="H95" s="538">
        <f>H37+H40+H56+H79</f>
        <v>11785</v>
      </c>
    </row>
    <row r="96" spans="1:13">
      <c r="A96" s="143"/>
      <c r="B96" s="509"/>
      <c r="C96" s="143"/>
      <c r="D96" s="143"/>
      <c r="E96" s="510"/>
      <c r="M96" s="80"/>
    </row>
    <row r="97" spans="1:13">
      <c r="A97" s="512"/>
      <c r="B97" s="509"/>
      <c r="C97" s="143"/>
      <c r="D97" s="143"/>
      <c r="E97" s="510"/>
      <c r="M97" s="80"/>
    </row>
    <row r="98" spans="1:13">
      <c r="A98" s="610" t="s">
        <v>8</v>
      </c>
      <c r="B98" s="638">
        <f>pdeReportingDate</f>
        <v>45773</v>
      </c>
      <c r="C98" s="638"/>
      <c r="D98" s="638"/>
      <c r="E98" s="638"/>
      <c r="F98" s="638"/>
      <c r="G98" s="638"/>
      <c r="H98" s="638"/>
      <c r="M98" s="80"/>
    </row>
    <row r="99" spans="1:13">
      <c r="A99" s="610"/>
      <c r="B99" s="44"/>
      <c r="C99" s="44"/>
      <c r="D99" s="44"/>
      <c r="E99" s="44"/>
      <c r="F99" s="44"/>
      <c r="G99" s="44"/>
      <c r="H99" s="44"/>
      <c r="M99" s="80"/>
    </row>
    <row r="100" spans="1:13">
      <c r="A100" s="611" t="s">
        <v>293</v>
      </c>
      <c r="B100" s="639" t="str">
        <f>authorName</f>
        <v>Прайм Бизнес Консултинг АД</v>
      </c>
      <c r="C100" s="639"/>
      <c r="D100" s="639"/>
      <c r="E100" s="639"/>
      <c r="F100" s="639"/>
      <c r="G100" s="639"/>
      <c r="H100" s="639"/>
    </row>
    <row r="101" spans="1:13">
      <c r="A101" s="611"/>
      <c r="B101" s="65"/>
      <c r="C101" s="65"/>
      <c r="D101" s="65"/>
      <c r="E101" s="65"/>
      <c r="F101" s="65"/>
      <c r="G101" s="65"/>
      <c r="H101" s="65"/>
    </row>
    <row r="102" spans="1:13">
      <c r="A102" s="611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2"/>
      <c r="B103" s="637" t="s">
        <v>294</v>
      </c>
      <c r="C103" s="637"/>
      <c r="D103" s="637"/>
      <c r="E103" s="637"/>
      <c r="M103" s="80"/>
    </row>
    <row r="104" spans="1:13" ht="21.75" customHeight="1">
      <c r="A104" s="612"/>
      <c r="B104" s="637" t="s">
        <v>294</v>
      </c>
      <c r="C104" s="637"/>
      <c r="D104" s="637"/>
      <c r="E104" s="637"/>
    </row>
    <row r="105" spans="1:13" ht="21.75" customHeight="1">
      <c r="A105" s="612"/>
      <c r="B105" s="637" t="s">
        <v>294</v>
      </c>
      <c r="C105" s="637"/>
      <c r="D105" s="637"/>
      <c r="E105" s="637"/>
      <c r="M105" s="80"/>
    </row>
    <row r="106" spans="1:13" ht="21.75" customHeight="1">
      <c r="A106" s="612"/>
      <c r="B106" s="637" t="s">
        <v>294</v>
      </c>
      <c r="C106" s="637"/>
      <c r="D106" s="637"/>
      <c r="E106" s="637"/>
    </row>
    <row r="107" spans="1:13" ht="21.75" customHeight="1">
      <c r="A107" s="612"/>
      <c r="B107" s="637"/>
      <c r="C107" s="637"/>
      <c r="D107" s="637"/>
      <c r="E107" s="637"/>
      <c r="M107" s="80"/>
    </row>
    <row r="108" spans="1:13" ht="21.75" customHeight="1">
      <c r="A108" s="612"/>
      <c r="B108" s="637"/>
      <c r="C108" s="637"/>
      <c r="D108" s="637"/>
      <c r="E108" s="637"/>
    </row>
    <row r="109" spans="1:13" ht="21.75" customHeight="1">
      <c r="A109" s="612"/>
      <c r="B109" s="637"/>
      <c r="C109" s="637"/>
      <c r="D109" s="637"/>
      <c r="E109" s="637"/>
      <c r="M109" s="80"/>
    </row>
    <row r="117" spans="5:13">
      <c r="E117" s="510"/>
    </row>
    <row r="119" spans="5:13">
      <c r="E119" s="510"/>
      <c r="M119" s="80"/>
    </row>
    <row r="121" spans="5:13">
      <c r="E121" s="510"/>
      <c r="M121" s="80"/>
    </row>
    <row r="123" spans="5:13">
      <c r="E123" s="510"/>
    </row>
    <row r="125" spans="5:13">
      <c r="E125" s="510"/>
      <c r="M125" s="80"/>
    </row>
    <row r="127" spans="5:13">
      <c r="E127" s="510"/>
      <c r="M127" s="80"/>
    </row>
    <row r="129" spans="5:13">
      <c r="M129" s="80"/>
    </row>
    <row r="131" spans="5:13">
      <c r="M131" s="80"/>
    </row>
    <row r="133" spans="5:13">
      <c r="M133" s="80"/>
    </row>
    <row r="135" spans="5:13">
      <c r="E135" s="510"/>
      <c r="M135" s="80"/>
    </row>
    <row r="137" spans="5:13">
      <c r="E137" s="510"/>
      <c r="M137" s="80"/>
    </row>
    <row r="139" spans="5:13">
      <c r="E139" s="510"/>
      <c r="M139" s="80"/>
    </row>
    <row r="141" spans="5:13">
      <c r="E141" s="510"/>
      <c r="M141" s="80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0"/>
    </row>
    <row r="151" spans="5:13">
      <c r="M151" s="80"/>
    </row>
    <row r="153" spans="5:13">
      <c r="M153" s="80"/>
    </row>
    <row r="159" spans="5:13">
      <c r="E159" s="510"/>
    </row>
    <row r="161" spans="1:18" s="511" customFormat="1">
      <c r="A161" s="38"/>
      <c r="B161" s="38"/>
      <c r="C161" s="38"/>
      <c r="D161" s="38"/>
      <c r="E161" s="51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1" customFormat="1">
      <c r="A163" s="38"/>
      <c r="B163" s="38"/>
      <c r="C163" s="38"/>
      <c r="D163" s="38"/>
      <c r="E163" s="51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1" customFormat="1">
      <c r="A165" s="38"/>
      <c r="B165" s="38"/>
      <c r="C165" s="38"/>
      <c r="D165" s="38"/>
      <c r="E165" s="51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1" customFormat="1">
      <c r="A167" s="38"/>
      <c r="B167" s="38"/>
      <c r="C167" s="38"/>
      <c r="D167" s="38"/>
      <c r="E167" s="51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1" customFormat="1">
      <c r="A175" s="38"/>
      <c r="B175" s="38"/>
      <c r="C175" s="38"/>
      <c r="D175" s="38"/>
      <c r="E175" s="51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1" customFormat="1">
      <c r="A177" s="38"/>
      <c r="B177" s="38"/>
      <c r="C177" s="38"/>
      <c r="D177" s="38"/>
      <c r="E177" s="51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1" customFormat="1">
      <c r="A179" s="38"/>
      <c r="B179" s="38"/>
      <c r="C179" s="38"/>
      <c r="D179" s="38"/>
      <c r="E179" s="51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1" customFormat="1">
      <c r="A181" s="38"/>
      <c r="B181" s="38"/>
      <c r="C181" s="38"/>
      <c r="D181" s="38"/>
      <c r="E181" s="51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1" customFormat="1">
      <c r="A185" s="38"/>
      <c r="B185" s="38"/>
      <c r="C185" s="38"/>
      <c r="D185" s="38"/>
      <c r="E185" s="51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12:D19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F05F3CE2-412F-4513-BA1D-BEF73C25429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120" zoomScaleNormal="70" zoomScaleSheetLayoutView="120" workbookViewId="0">
      <selection activeCell="G22" sqref="G22:H22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ДЕБИТУМ ИНВЕСТ АДСИЦ</v>
      </c>
      <c r="B4" s="16"/>
      <c r="C4" s="16"/>
      <c r="D4" s="16"/>
      <c r="E4" s="53"/>
      <c r="F4" s="43"/>
      <c r="G4" s="149"/>
      <c r="H4" s="57"/>
    </row>
    <row r="5" spans="1:9">
      <c r="A5" s="62" t="str">
        <f>CONCATENATE("ЕИК по БУЛСТАТ: ", pdeBulstat)</f>
        <v>ЕИК по БУЛСТАТ: 201089616</v>
      </c>
      <c r="B5" s="503"/>
      <c r="C5" s="503"/>
      <c r="D5" s="503"/>
      <c r="E5" s="11"/>
      <c r="F5" s="64"/>
      <c r="G5" s="65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4"/>
      <c r="G6" s="67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1" t="s">
        <v>296</v>
      </c>
      <c r="B8" s="192" t="s">
        <v>28</v>
      </c>
      <c r="C8" s="192" t="s">
        <v>29</v>
      </c>
      <c r="D8" s="193" t="s">
        <v>33</v>
      </c>
      <c r="E8" s="191" t="s">
        <v>297</v>
      </c>
      <c r="F8" s="192" t="s">
        <v>28</v>
      </c>
      <c r="G8" s="192" t="s">
        <v>29</v>
      </c>
      <c r="H8" s="193" t="s">
        <v>33</v>
      </c>
    </row>
    <row r="9" spans="1:9" ht="16.2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298</v>
      </c>
      <c r="B10" s="211"/>
      <c r="C10" s="212"/>
      <c r="D10" s="213"/>
      <c r="E10" s="210" t="s">
        <v>299</v>
      </c>
      <c r="F10" s="222"/>
      <c r="G10" s="562"/>
      <c r="H10" s="563"/>
      <c r="I10" s="617"/>
    </row>
    <row r="11" spans="1:9" ht="16.2">
      <c r="A11" s="195" t="s">
        <v>300</v>
      </c>
      <c r="B11" s="151"/>
      <c r="C11" s="152"/>
      <c r="D11" s="203"/>
      <c r="E11" s="195" t="s">
        <v>301</v>
      </c>
      <c r="F11" s="153"/>
      <c r="G11" s="152"/>
      <c r="H11" s="203"/>
    </row>
    <row r="12" spans="1:9">
      <c r="A12" s="156" t="s">
        <v>302</v>
      </c>
      <c r="B12" s="154" t="s">
        <v>303</v>
      </c>
      <c r="C12" s="274"/>
      <c r="D12" s="275"/>
      <c r="E12" s="156" t="s">
        <v>304</v>
      </c>
      <c r="F12" s="201" t="s">
        <v>305</v>
      </c>
      <c r="G12" s="274"/>
      <c r="H12" s="275"/>
    </row>
    <row r="13" spans="1:9">
      <c r="A13" s="156" t="s">
        <v>306</v>
      </c>
      <c r="B13" s="154" t="s">
        <v>307</v>
      </c>
      <c r="C13" s="274">
        <v>39</v>
      </c>
      <c r="D13" s="275">
        <v>18</v>
      </c>
      <c r="E13" s="156" t="s">
        <v>308</v>
      </c>
      <c r="F13" s="201" t="s">
        <v>309</v>
      </c>
      <c r="G13" s="274"/>
      <c r="H13" s="275"/>
    </row>
    <row r="14" spans="1:9">
      <c r="A14" s="156" t="s">
        <v>310</v>
      </c>
      <c r="B14" s="154" t="s">
        <v>311</v>
      </c>
      <c r="C14" s="274"/>
      <c r="D14" s="275"/>
      <c r="E14" s="156" t="s">
        <v>312</v>
      </c>
      <c r="F14" s="201" t="s">
        <v>313</v>
      </c>
      <c r="G14" s="274"/>
      <c r="H14" s="275"/>
    </row>
    <row r="15" spans="1:9">
      <c r="A15" s="156" t="s">
        <v>314</v>
      </c>
      <c r="B15" s="154" t="s">
        <v>315</v>
      </c>
      <c r="C15" s="274">
        <v>22</v>
      </c>
      <c r="D15" s="275">
        <v>17</v>
      </c>
      <c r="E15" s="156" t="s">
        <v>98</v>
      </c>
      <c r="F15" s="201" t="s">
        <v>316</v>
      </c>
      <c r="G15" s="274"/>
      <c r="H15" s="275"/>
    </row>
    <row r="16" spans="1:9" ht="16.2">
      <c r="A16" s="156" t="s">
        <v>317</v>
      </c>
      <c r="B16" s="154" t="s">
        <v>318</v>
      </c>
      <c r="C16" s="274">
        <v>1</v>
      </c>
      <c r="D16" s="275"/>
      <c r="E16" s="197" t="s">
        <v>71</v>
      </c>
      <c r="F16" s="223" t="s">
        <v>319</v>
      </c>
      <c r="G16" s="558">
        <f>SUM(G12:G15)</f>
        <v>0</v>
      </c>
      <c r="H16" s="559">
        <f>SUM(H12:H15)</f>
        <v>0</v>
      </c>
    </row>
    <row r="17" spans="1:8" ht="31.2">
      <c r="A17" s="156" t="s">
        <v>320</v>
      </c>
      <c r="B17" s="154" t="s">
        <v>321</v>
      </c>
      <c r="C17" s="274"/>
      <c r="D17" s="275"/>
      <c r="E17" s="156"/>
      <c r="F17" s="198"/>
      <c r="G17" s="152"/>
      <c r="H17" s="203"/>
    </row>
    <row r="18" spans="1:8" ht="31.2">
      <c r="A18" s="156" t="s">
        <v>322</v>
      </c>
      <c r="B18" s="154" t="s">
        <v>323</v>
      </c>
      <c r="C18" s="274"/>
      <c r="D18" s="275"/>
      <c r="E18" s="195" t="s">
        <v>324</v>
      </c>
      <c r="F18" s="199" t="s">
        <v>325</v>
      </c>
      <c r="G18" s="567"/>
      <c r="H18" s="568"/>
    </row>
    <row r="19" spans="1:8">
      <c r="A19" s="156" t="s">
        <v>326</v>
      </c>
      <c r="B19" s="154" t="s">
        <v>327</v>
      </c>
      <c r="C19" s="274"/>
      <c r="D19" s="275"/>
      <c r="E19" s="156" t="s">
        <v>328</v>
      </c>
      <c r="F19" s="198" t="s">
        <v>329</v>
      </c>
      <c r="G19" s="274"/>
      <c r="H19" s="275"/>
    </row>
    <row r="20" spans="1:8" ht="16.2">
      <c r="A20" s="196" t="s">
        <v>330</v>
      </c>
      <c r="B20" s="154" t="s">
        <v>331</v>
      </c>
      <c r="C20" s="274"/>
      <c r="D20" s="275"/>
      <c r="E20" s="195"/>
      <c r="F20" s="153"/>
      <c r="G20" s="152"/>
      <c r="H20" s="203"/>
    </row>
    <row r="21" spans="1:8" ht="16.2">
      <c r="A21" s="196" t="s">
        <v>332</v>
      </c>
      <c r="B21" s="154" t="s">
        <v>333</v>
      </c>
      <c r="C21" s="274"/>
      <c r="D21" s="275"/>
      <c r="E21" s="195" t="s">
        <v>334</v>
      </c>
      <c r="F21" s="153"/>
      <c r="G21" s="152"/>
      <c r="H21" s="203"/>
    </row>
    <row r="22" spans="1:8" ht="16.2">
      <c r="A22" s="197" t="s">
        <v>71</v>
      </c>
      <c r="B22" s="155" t="s">
        <v>335</v>
      </c>
      <c r="C22" s="558">
        <f>SUM(C12:C18)+C19</f>
        <v>62</v>
      </c>
      <c r="D22" s="559">
        <f>SUM(D12:D18)+D19</f>
        <v>35</v>
      </c>
      <c r="E22" s="156" t="s">
        <v>336</v>
      </c>
      <c r="F22" s="198" t="s">
        <v>337</v>
      </c>
      <c r="G22" s="274">
        <v>345</v>
      </c>
      <c r="H22" s="275">
        <v>55</v>
      </c>
    </row>
    <row r="23" spans="1:8" ht="16.2">
      <c r="A23" s="195"/>
      <c r="B23" s="154"/>
      <c r="C23" s="152"/>
      <c r="D23" s="203"/>
      <c r="E23" s="196" t="s">
        <v>338</v>
      </c>
      <c r="F23" s="198" t="s">
        <v>339</v>
      </c>
      <c r="G23" s="274"/>
      <c r="H23" s="275"/>
    </row>
    <row r="24" spans="1:8" ht="31.2">
      <c r="A24" s="195" t="s">
        <v>340</v>
      </c>
      <c r="B24" s="198"/>
      <c r="C24" s="152"/>
      <c r="D24" s="203"/>
      <c r="E24" s="156" t="s">
        <v>341</v>
      </c>
      <c r="F24" s="198" t="s">
        <v>342</v>
      </c>
      <c r="G24" s="274"/>
      <c r="H24" s="275"/>
    </row>
    <row r="25" spans="1:8" ht="31.2">
      <c r="A25" s="156" t="s">
        <v>343</v>
      </c>
      <c r="B25" s="198" t="s">
        <v>344</v>
      </c>
      <c r="C25" s="274">
        <v>202</v>
      </c>
      <c r="D25" s="275"/>
      <c r="E25" s="156" t="s">
        <v>345</v>
      </c>
      <c r="F25" s="198" t="s">
        <v>346</v>
      </c>
      <c r="G25" s="274"/>
      <c r="H25" s="275"/>
    </row>
    <row r="26" spans="1:8" ht="31.2">
      <c r="A26" s="156" t="s">
        <v>347</v>
      </c>
      <c r="B26" s="198" t="s">
        <v>348</v>
      </c>
      <c r="C26" s="274"/>
      <c r="D26" s="275"/>
      <c r="E26" s="156" t="s">
        <v>349</v>
      </c>
      <c r="F26" s="198" t="s">
        <v>350</v>
      </c>
      <c r="G26" s="274"/>
      <c r="H26" s="275"/>
    </row>
    <row r="27" spans="1:8" ht="31.2">
      <c r="A27" s="156" t="s">
        <v>351</v>
      </c>
      <c r="B27" s="198" t="s">
        <v>352</v>
      </c>
      <c r="C27" s="274"/>
      <c r="D27" s="275"/>
      <c r="E27" s="197" t="s">
        <v>123</v>
      </c>
      <c r="F27" s="199" t="s">
        <v>353</v>
      </c>
      <c r="G27" s="558">
        <f>SUM(G22:G26)</f>
        <v>345</v>
      </c>
      <c r="H27" s="559">
        <f>SUM(H22:H26)</f>
        <v>55</v>
      </c>
    </row>
    <row r="28" spans="1:8">
      <c r="A28" s="156" t="s">
        <v>98</v>
      </c>
      <c r="B28" s="198" t="s">
        <v>354</v>
      </c>
      <c r="C28" s="274">
        <v>1</v>
      </c>
      <c r="D28" s="275"/>
      <c r="E28" s="196"/>
      <c r="F28" s="153"/>
      <c r="G28" s="152"/>
      <c r="H28" s="203"/>
    </row>
    <row r="29" spans="1:8" ht="16.2">
      <c r="A29" s="197" t="s">
        <v>96</v>
      </c>
      <c r="B29" s="199" t="s">
        <v>355</v>
      </c>
      <c r="C29" s="558">
        <f>SUM(C25:C28)</f>
        <v>203</v>
      </c>
      <c r="D29" s="559">
        <f>SUM(D25:D28)</f>
        <v>0</v>
      </c>
      <c r="E29" s="156"/>
      <c r="F29" s="153"/>
      <c r="G29" s="152"/>
      <c r="H29" s="203"/>
    </row>
    <row r="30" spans="1:8" ht="16.8" thickBot="1">
      <c r="A30" s="214"/>
      <c r="B30" s="215"/>
      <c r="C30" s="226"/>
      <c r="D30" s="227"/>
      <c r="E30" s="216"/>
      <c r="F30" s="224"/>
      <c r="G30" s="218"/>
      <c r="H30" s="219"/>
    </row>
    <row r="31" spans="1:8" ht="31.2">
      <c r="A31" s="210" t="s">
        <v>356</v>
      </c>
      <c r="B31" s="192" t="s">
        <v>357</v>
      </c>
      <c r="C31" s="212">
        <f>C29+C22</f>
        <v>265</v>
      </c>
      <c r="D31" s="213">
        <f>D29+D22</f>
        <v>35</v>
      </c>
      <c r="E31" s="210" t="s">
        <v>358</v>
      </c>
      <c r="F31" s="225" t="s">
        <v>359</v>
      </c>
      <c r="G31" s="212">
        <f>G16+G18+G27</f>
        <v>345</v>
      </c>
      <c r="H31" s="213">
        <f>H16+H18+H27</f>
        <v>55</v>
      </c>
    </row>
    <row r="32" spans="1:8">
      <c r="A32" s="194"/>
      <c r="B32" s="150"/>
      <c r="C32" s="202"/>
      <c r="D32" s="204"/>
      <c r="E32" s="194"/>
      <c r="F32" s="198"/>
      <c r="G32" s="152"/>
      <c r="H32" s="203"/>
    </row>
    <row r="33" spans="1:8" ht="16.2">
      <c r="A33" s="194" t="s">
        <v>360</v>
      </c>
      <c r="B33" s="150" t="s">
        <v>361</v>
      </c>
      <c r="C33" s="202">
        <f>IF((G31-C31)&gt;0,G31-C31,0)</f>
        <v>80</v>
      </c>
      <c r="D33" s="204">
        <f>IF((H31-D31)&gt;0,H31-D31,0)</f>
        <v>20</v>
      </c>
      <c r="E33" s="194" t="s">
        <v>362</v>
      </c>
      <c r="F33" s="199" t="s">
        <v>363</v>
      </c>
      <c r="G33" s="558">
        <f>IF((C31-G31)&gt;0,C31-G31,0)</f>
        <v>0</v>
      </c>
      <c r="H33" s="559">
        <f>IF((D31-H31)&gt;0,D31-H31,0)</f>
        <v>0</v>
      </c>
    </row>
    <row r="34" spans="1:8" ht="32.4">
      <c r="A34" s="200" t="s">
        <v>364</v>
      </c>
      <c r="B34" s="199" t="s">
        <v>365</v>
      </c>
      <c r="C34" s="274"/>
      <c r="D34" s="275"/>
      <c r="E34" s="195" t="s">
        <v>366</v>
      </c>
      <c r="F34" s="198" t="s">
        <v>367</v>
      </c>
      <c r="G34" s="274"/>
      <c r="H34" s="275"/>
    </row>
    <row r="35" spans="1:8" ht="16.2">
      <c r="A35" s="195" t="s">
        <v>368</v>
      </c>
      <c r="B35" s="199" t="s">
        <v>369</v>
      </c>
      <c r="C35" s="274"/>
      <c r="D35" s="275"/>
      <c r="E35" s="195" t="s">
        <v>370</v>
      </c>
      <c r="F35" s="198" t="s">
        <v>371</v>
      </c>
      <c r="G35" s="274"/>
      <c r="H35" s="275"/>
    </row>
    <row r="36" spans="1:8" ht="16.8" thickBot="1">
      <c r="A36" s="217" t="s">
        <v>372</v>
      </c>
      <c r="B36" s="215" t="s">
        <v>373</v>
      </c>
      <c r="C36" s="564">
        <f>C31-C34+C35</f>
        <v>265</v>
      </c>
      <c r="D36" s="565">
        <f>D31-D34+D35</f>
        <v>35</v>
      </c>
      <c r="E36" s="221" t="s">
        <v>374</v>
      </c>
      <c r="F36" s="215" t="s">
        <v>375</v>
      </c>
      <c r="G36" s="226">
        <f>G35-G34+G31</f>
        <v>345</v>
      </c>
      <c r="H36" s="227">
        <f>H35-H34+H31</f>
        <v>55</v>
      </c>
    </row>
    <row r="37" spans="1:8" ht="16.2">
      <c r="A37" s="220" t="s">
        <v>376</v>
      </c>
      <c r="B37" s="192" t="s">
        <v>377</v>
      </c>
      <c r="C37" s="212">
        <f>IF((G36-C36)&gt;0,G36-C36,0)</f>
        <v>80</v>
      </c>
      <c r="D37" s="213">
        <f>IF((H36-D36)&gt;0,H36-D36,0)</f>
        <v>20</v>
      </c>
      <c r="E37" s="220" t="s">
        <v>378</v>
      </c>
      <c r="F37" s="225" t="s">
        <v>379</v>
      </c>
      <c r="G37" s="212">
        <f>IF((C36-G36)&gt;0,C36-G36,0)</f>
        <v>0</v>
      </c>
      <c r="H37" s="213">
        <f>IF((D36-H36)&gt;0,D36-H36,0)</f>
        <v>0</v>
      </c>
    </row>
    <row r="38" spans="1:8" ht="16.2">
      <c r="A38" s="195" t="s">
        <v>380</v>
      </c>
      <c r="B38" s="199" t="s">
        <v>381</v>
      </c>
      <c r="C38" s="558">
        <f>C39+C40+C41</f>
        <v>0</v>
      </c>
      <c r="D38" s="559">
        <f>D39+D40+D41</f>
        <v>0</v>
      </c>
      <c r="E38" s="205"/>
      <c r="F38" s="153"/>
      <c r="G38" s="152"/>
      <c r="H38" s="203"/>
    </row>
    <row r="39" spans="1:8" ht="31.2">
      <c r="A39" s="156" t="s">
        <v>382</v>
      </c>
      <c r="B39" s="198" t="s">
        <v>383</v>
      </c>
      <c r="C39" s="274"/>
      <c r="D39" s="275"/>
      <c r="E39" s="205"/>
      <c r="F39" s="153"/>
      <c r="G39" s="152"/>
      <c r="H39" s="203"/>
    </row>
    <row r="40" spans="1:8" ht="31.2">
      <c r="A40" s="156" t="s">
        <v>384</v>
      </c>
      <c r="B40" s="201" t="s">
        <v>385</v>
      </c>
      <c r="C40" s="274"/>
      <c r="D40" s="275"/>
      <c r="E40" s="205"/>
      <c r="F40" s="198"/>
      <c r="G40" s="152"/>
      <c r="H40" s="203"/>
    </row>
    <row r="41" spans="1:8">
      <c r="A41" s="156" t="s">
        <v>386</v>
      </c>
      <c r="B41" s="201" t="s">
        <v>387</v>
      </c>
      <c r="C41" s="274"/>
      <c r="D41" s="275"/>
      <c r="E41" s="205"/>
      <c r="F41" s="198"/>
      <c r="G41" s="152"/>
      <c r="H41" s="203"/>
    </row>
    <row r="42" spans="1:8">
      <c r="A42" s="194" t="s">
        <v>388</v>
      </c>
      <c r="B42" s="157" t="s">
        <v>389</v>
      </c>
      <c r="C42" s="202">
        <f>+IF((G36-C36-C38)&gt;0,G36-C36-C38,0)</f>
        <v>80</v>
      </c>
      <c r="D42" s="204">
        <f>+IF((H36-D36-D38)&gt;0,H36-D36-D38,0)</f>
        <v>20</v>
      </c>
      <c r="E42" s="206" t="s">
        <v>390</v>
      </c>
      <c r="F42" s="157" t="s">
        <v>391</v>
      </c>
      <c r="G42" s="202">
        <f>IF(G37&gt;0,IF(C38+G37&lt;0,0,C38+G37),IF(C37-C38&lt;0,C38-C37,0))</f>
        <v>0</v>
      </c>
      <c r="H42" s="204">
        <f>IF(H37&gt;0,IF(D38+H37&lt;0,0,D38+H37),IF(D37-D38&lt;0,D38-D37,0))</f>
        <v>0</v>
      </c>
    </row>
    <row r="43" spans="1:8">
      <c r="A43" s="194" t="s">
        <v>392</v>
      </c>
      <c r="B43" s="150" t="s">
        <v>393</v>
      </c>
      <c r="C43" s="274"/>
      <c r="D43" s="275"/>
      <c r="E43" s="194" t="s">
        <v>392</v>
      </c>
      <c r="F43" s="157" t="s">
        <v>394</v>
      </c>
      <c r="G43" s="519"/>
      <c r="H43" s="566"/>
    </row>
    <row r="44" spans="1:8" ht="16.2" thickBot="1">
      <c r="A44" s="221" t="s">
        <v>395</v>
      </c>
      <c r="B44" s="208" t="s">
        <v>396</v>
      </c>
      <c r="C44" s="226">
        <f>IF(G42=0,IF(C42-C43&gt;0,C42-C43+G43,0),IF(G42-G43&lt;0,G43-G42+C42,0))</f>
        <v>80</v>
      </c>
      <c r="D44" s="227">
        <f>IF(H42=0,IF(D42-D43&gt;0,D42-D43+H43,0),IF(H42-H43&lt;0,H43-H42+D42,0))</f>
        <v>20</v>
      </c>
      <c r="E44" s="221" t="s">
        <v>397</v>
      </c>
      <c r="F44" s="228" t="s">
        <v>398</v>
      </c>
      <c r="G44" s="226">
        <f>IF(C42=0,IF(G42-G43&gt;0,G42-G43+C43,0),IF(C42-C43&lt;0,C43-C42+G43,0))</f>
        <v>0</v>
      </c>
      <c r="H44" s="227">
        <f>IF(D42=0,IF(H42-H43&gt;0,H42-H43+D43,0),IF(D42-D43&lt;0,D43-D42+H43,0))</f>
        <v>0</v>
      </c>
    </row>
    <row r="45" spans="1:8" ht="16.2" thickBot="1">
      <c r="A45" s="229" t="s">
        <v>399</v>
      </c>
      <c r="B45" s="230" t="s">
        <v>400</v>
      </c>
      <c r="C45" s="560">
        <f>C36+C38+C42</f>
        <v>345</v>
      </c>
      <c r="D45" s="561">
        <f>D36+D38+D42</f>
        <v>55</v>
      </c>
      <c r="E45" s="229" t="s">
        <v>401</v>
      </c>
      <c r="F45" s="231" t="s">
        <v>402</v>
      </c>
      <c r="G45" s="560">
        <f>G42+G36</f>
        <v>345</v>
      </c>
      <c r="H45" s="561">
        <f>H42+H36</f>
        <v>55</v>
      </c>
    </row>
    <row r="46" spans="1:8">
      <c r="B46" s="504"/>
      <c r="C46" s="505"/>
      <c r="D46" s="505"/>
      <c r="E46" s="506"/>
      <c r="G46" s="505"/>
      <c r="H46" s="505"/>
    </row>
    <row r="47" spans="1:8">
      <c r="A47" s="641" t="s">
        <v>403</v>
      </c>
      <c r="B47" s="641"/>
      <c r="C47" s="641"/>
      <c r="D47" s="641"/>
      <c r="E47" s="641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10" t="s">
        <v>8</v>
      </c>
      <c r="B50" s="638">
        <f>pdeReportingDate</f>
        <v>45773</v>
      </c>
      <c r="C50" s="638"/>
      <c r="D50" s="638"/>
      <c r="E50" s="638"/>
      <c r="F50" s="638"/>
      <c r="G50" s="638"/>
      <c r="H50" s="638"/>
      <c r="M50" s="80"/>
    </row>
    <row r="51" spans="1:13" s="35" customFormat="1">
      <c r="A51" s="610"/>
      <c r="B51" s="44"/>
      <c r="C51" s="44"/>
      <c r="D51" s="44"/>
      <c r="E51" s="44"/>
      <c r="F51" s="44"/>
      <c r="G51" s="44"/>
      <c r="H51" s="44"/>
      <c r="M51" s="80"/>
    </row>
    <row r="52" spans="1:13" s="35" customFormat="1">
      <c r="A52" s="611" t="s">
        <v>293</v>
      </c>
      <c r="B52" s="639" t="str">
        <f>authorName</f>
        <v>Прайм Бизнес Консултинг АД</v>
      </c>
      <c r="C52" s="639"/>
      <c r="D52" s="639"/>
      <c r="E52" s="639"/>
      <c r="F52" s="639"/>
      <c r="G52" s="639"/>
      <c r="H52" s="639"/>
    </row>
    <row r="53" spans="1:13" s="35" customFormat="1">
      <c r="A53" s="611"/>
      <c r="B53" s="65"/>
      <c r="C53" s="65"/>
      <c r="D53" s="65"/>
      <c r="E53" s="65"/>
      <c r="F53" s="65"/>
      <c r="G53" s="65"/>
      <c r="H53" s="65"/>
    </row>
    <row r="54" spans="1:13" s="35" customFormat="1">
      <c r="A54" s="611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2"/>
      <c r="B55" s="637" t="s">
        <v>294</v>
      </c>
      <c r="C55" s="637"/>
      <c r="D55" s="637"/>
      <c r="E55" s="637"/>
      <c r="F55" s="511"/>
      <c r="G55" s="38"/>
      <c r="H55" s="35"/>
    </row>
    <row r="56" spans="1:13" ht="15.75" customHeight="1">
      <c r="A56" s="612"/>
      <c r="B56" s="637" t="s">
        <v>294</v>
      </c>
      <c r="C56" s="637"/>
      <c r="D56" s="637"/>
      <c r="E56" s="637"/>
      <c r="F56" s="511"/>
      <c r="G56" s="38"/>
      <c r="H56" s="35"/>
    </row>
    <row r="57" spans="1:13" ht="15.75" customHeight="1">
      <c r="A57" s="612"/>
      <c r="B57" s="637" t="s">
        <v>294</v>
      </c>
      <c r="C57" s="637"/>
      <c r="D57" s="637"/>
      <c r="E57" s="637"/>
      <c r="F57" s="511"/>
      <c r="G57" s="38"/>
      <c r="H57" s="35"/>
    </row>
    <row r="58" spans="1:13" ht="15.75" customHeight="1">
      <c r="A58" s="612"/>
      <c r="B58" s="637" t="s">
        <v>294</v>
      </c>
      <c r="C58" s="637"/>
      <c r="D58" s="637"/>
      <c r="E58" s="637"/>
      <c r="F58" s="511"/>
      <c r="G58" s="38"/>
      <c r="H58" s="35"/>
    </row>
    <row r="59" spans="1:13">
      <c r="A59" s="612"/>
      <c r="B59" s="637"/>
      <c r="C59" s="637"/>
      <c r="D59" s="637"/>
      <c r="E59" s="637"/>
      <c r="F59" s="511"/>
      <c r="G59" s="38"/>
      <c r="H59" s="35"/>
    </row>
    <row r="60" spans="1:13">
      <c r="A60" s="612"/>
      <c r="B60" s="637"/>
      <c r="C60" s="637"/>
      <c r="D60" s="637"/>
      <c r="E60" s="637"/>
      <c r="F60" s="511"/>
      <c r="G60" s="38"/>
      <c r="H60" s="35"/>
    </row>
    <row r="61" spans="1:13">
      <c r="A61" s="612"/>
      <c r="B61" s="637"/>
      <c r="C61" s="637"/>
      <c r="D61" s="637"/>
      <c r="E61" s="637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1" zoomScale="145" zoomScaleNormal="145" zoomScaleSheetLayoutView="80" workbookViewId="0">
      <selection activeCell="C16" sqref="C16"/>
    </sheetView>
  </sheetViews>
  <sheetFormatPr defaultColWidth="9.33203125" defaultRowHeight="15.6"/>
  <cols>
    <col min="1" max="1" width="69.88671875" style="141" customWidth="1"/>
    <col min="2" max="2" width="11.88671875" style="141" bestFit="1" customWidth="1"/>
    <col min="3" max="4" width="22.6640625" style="141" customWidth="1"/>
    <col min="5" max="5" width="10.109375" style="141" customWidth="1"/>
    <col min="6" max="6" width="12" style="141" customWidth="1"/>
    <col min="7" max="7" width="12.109375" style="141" bestFit="1" customWidth="1"/>
    <col min="8" max="16384" width="9.33203125" style="141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0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0"/>
    </row>
    <row r="3" spans="1:13">
      <c r="A3" s="142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ДЕБИТУМ ИНВЕСТ АДСИЦ</v>
      </c>
      <c r="B4" s="439"/>
      <c r="C4" s="43"/>
      <c r="D4" s="63"/>
      <c r="E4" s="11"/>
    </row>
    <row r="5" spans="1:13">
      <c r="A5" s="62" t="str">
        <f>CONCATENATE("ЕИК по БУЛСТАТ: ", pdeBulstat)</f>
        <v>ЕИК по БУЛСТАТ: 201089616</v>
      </c>
      <c r="B5" s="440"/>
      <c r="C5" s="64"/>
      <c r="D5" s="65"/>
      <c r="E5" s="140"/>
    </row>
    <row r="6" spans="1:13">
      <c r="A6" s="62" t="str">
        <f>CONCATENATE("към ",TEXT(endDate,"dd.mm.yyyy")," г.")</f>
        <v>към 31.03.2025 г.</v>
      </c>
      <c r="B6" s="439"/>
      <c r="C6" s="64"/>
      <c r="D6" s="67"/>
      <c r="E6" s="140"/>
    </row>
    <row r="7" spans="1:13" ht="16.2" thickBot="1">
      <c r="A7" s="143"/>
      <c r="B7" s="11"/>
      <c r="C7" s="143"/>
      <c r="D7" s="28" t="s">
        <v>26</v>
      </c>
      <c r="E7" s="144"/>
      <c r="F7" s="140"/>
      <c r="G7" s="140"/>
    </row>
    <row r="8" spans="1:13" ht="33.75" customHeight="1">
      <c r="A8" s="232" t="s">
        <v>405</v>
      </c>
      <c r="B8" s="233" t="s">
        <v>28</v>
      </c>
      <c r="C8" s="234" t="s">
        <v>29</v>
      </c>
      <c r="D8" s="235" t="s">
        <v>33</v>
      </c>
      <c r="E8" s="145"/>
      <c r="F8" s="145"/>
    </row>
    <row r="9" spans="1:13" ht="16.2" thickBot="1">
      <c r="A9" s="240" t="s">
        <v>34</v>
      </c>
      <c r="B9" s="241" t="s">
        <v>35</v>
      </c>
      <c r="C9" s="242">
        <v>1</v>
      </c>
      <c r="D9" s="243">
        <v>2</v>
      </c>
      <c r="E9" s="145"/>
      <c r="F9" s="145"/>
    </row>
    <row r="10" spans="1:13" ht="16.2">
      <c r="A10" s="246" t="s">
        <v>406</v>
      </c>
      <c r="B10" s="247"/>
      <c r="C10" s="248"/>
      <c r="D10" s="249"/>
      <c r="E10" s="617"/>
    </row>
    <row r="11" spans="1:13">
      <c r="A11" s="236" t="s">
        <v>407</v>
      </c>
      <c r="B11" s="146" t="s">
        <v>408</v>
      </c>
      <c r="C11" s="159"/>
      <c r="D11" s="158"/>
    </row>
    <row r="12" spans="1:13">
      <c r="A12" s="236" t="s">
        <v>409</v>
      </c>
      <c r="B12" s="146" t="s">
        <v>410</v>
      </c>
      <c r="C12" s="159">
        <v>-51</v>
      </c>
      <c r="D12" s="158">
        <v>-8</v>
      </c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ht="31.2">
      <c r="A13" s="236" t="s">
        <v>411</v>
      </c>
      <c r="B13" s="146" t="s">
        <v>412</v>
      </c>
      <c r="C13" s="159"/>
      <c r="D13" s="158"/>
      <c r="E13" s="147"/>
      <c r="F13" s="147"/>
      <c r="G13" s="147"/>
      <c r="H13" s="147"/>
      <c r="I13" s="147"/>
      <c r="J13" s="147"/>
      <c r="K13" s="147"/>
      <c r="L13" s="147"/>
      <c r="M13" s="147"/>
    </row>
    <row r="14" spans="1:13">
      <c r="A14" s="236" t="s">
        <v>413</v>
      </c>
      <c r="B14" s="146" t="s">
        <v>414</v>
      </c>
      <c r="C14" s="159">
        <v>-2</v>
      </c>
      <c r="D14" s="158">
        <v>-6</v>
      </c>
      <c r="E14" s="147"/>
      <c r="F14" s="147"/>
      <c r="G14" s="147"/>
      <c r="H14" s="147"/>
      <c r="I14" s="147"/>
      <c r="J14" s="147"/>
      <c r="K14" s="147"/>
      <c r="L14" s="147"/>
      <c r="M14" s="147"/>
    </row>
    <row r="15" spans="1:13" ht="14.25" customHeight="1">
      <c r="A15" s="236" t="s">
        <v>415</v>
      </c>
      <c r="B15" s="146" t="s">
        <v>416</v>
      </c>
      <c r="C15" s="159">
        <v>-1</v>
      </c>
      <c r="D15" s="158">
        <v>-1</v>
      </c>
      <c r="E15" s="147"/>
      <c r="F15" s="147"/>
      <c r="G15" s="147"/>
      <c r="H15" s="147"/>
      <c r="I15" s="147"/>
      <c r="J15" s="147"/>
      <c r="K15" s="147"/>
      <c r="L15" s="147"/>
      <c r="M15" s="147"/>
    </row>
    <row r="16" spans="1:13">
      <c r="A16" s="236" t="s">
        <v>417</v>
      </c>
      <c r="B16" s="146" t="s">
        <v>418</v>
      </c>
      <c r="C16" s="159"/>
      <c r="D16" s="158"/>
      <c r="E16" s="147"/>
      <c r="F16" s="147"/>
      <c r="G16" s="147"/>
      <c r="H16" s="147"/>
      <c r="I16" s="147"/>
      <c r="J16" s="147"/>
      <c r="K16" s="147"/>
      <c r="L16" s="147"/>
      <c r="M16" s="147"/>
    </row>
    <row r="17" spans="1:13">
      <c r="A17" s="236" t="s">
        <v>419</v>
      </c>
      <c r="B17" s="146" t="s">
        <v>420</v>
      </c>
      <c r="C17" s="159"/>
      <c r="D17" s="158"/>
      <c r="E17" s="147"/>
      <c r="F17" s="147"/>
      <c r="G17" s="147"/>
      <c r="H17" s="147"/>
      <c r="I17" s="147"/>
      <c r="J17" s="147"/>
      <c r="K17" s="147"/>
      <c r="L17" s="147"/>
      <c r="M17" s="147"/>
    </row>
    <row r="18" spans="1:13" ht="31.2">
      <c r="A18" s="236" t="s">
        <v>421</v>
      </c>
      <c r="B18" s="146" t="s">
        <v>422</v>
      </c>
      <c r="C18" s="159"/>
      <c r="D18" s="158"/>
      <c r="E18" s="147"/>
      <c r="F18" s="147"/>
      <c r="G18" s="147"/>
      <c r="H18" s="147"/>
      <c r="I18" s="147"/>
      <c r="J18" s="147"/>
      <c r="K18" s="147"/>
      <c r="L18" s="147"/>
      <c r="M18" s="147"/>
    </row>
    <row r="19" spans="1:13">
      <c r="A19" s="236" t="s">
        <v>423</v>
      </c>
      <c r="B19" s="146" t="s">
        <v>424</v>
      </c>
      <c r="C19" s="159"/>
      <c r="D19" s="158"/>
      <c r="E19" s="147"/>
      <c r="F19" s="147"/>
      <c r="G19" s="147"/>
      <c r="H19" s="147"/>
      <c r="I19" s="147"/>
      <c r="J19" s="147"/>
      <c r="K19" s="147"/>
      <c r="L19" s="147"/>
      <c r="M19" s="147"/>
    </row>
    <row r="20" spans="1:13">
      <c r="A20" s="236" t="s">
        <v>425</v>
      </c>
      <c r="B20" s="146" t="s">
        <v>426</v>
      </c>
      <c r="C20" s="159"/>
      <c r="D20" s="158"/>
      <c r="E20" s="147"/>
      <c r="F20" s="147"/>
      <c r="G20" s="147"/>
      <c r="H20" s="147"/>
      <c r="I20" s="147"/>
      <c r="J20" s="147"/>
      <c r="K20" s="147"/>
      <c r="L20" s="147"/>
      <c r="M20" s="147"/>
    </row>
    <row r="21" spans="1:13" ht="16.2" thickBot="1">
      <c r="A21" s="250" t="s">
        <v>427</v>
      </c>
      <c r="B21" s="251" t="s">
        <v>428</v>
      </c>
      <c r="C21" s="581">
        <f>SUM(C11:C20)</f>
        <v>-54</v>
      </c>
      <c r="D21" s="582">
        <f>SUM(D11:D20)</f>
        <v>-15</v>
      </c>
      <c r="E21" s="147"/>
      <c r="F21" s="147"/>
      <c r="G21" s="147"/>
      <c r="H21" s="147"/>
      <c r="I21" s="147"/>
      <c r="J21" s="147"/>
      <c r="K21" s="147"/>
      <c r="L21" s="147"/>
      <c r="M21" s="147"/>
    </row>
    <row r="22" spans="1:13" ht="16.2">
      <c r="A22" s="246" t="s">
        <v>429</v>
      </c>
      <c r="B22" s="252"/>
      <c r="C22" s="248"/>
      <c r="D22" s="249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1:13">
      <c r="A23" s="236" t="s">
        <v>430</v>
      </c>
      <c r="B23" s="146" t="s">
        <v>431</v>
      </c>
      <c r="C23" s="159"/>
      <c r="D23" s="158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1:13">
      <c r="A24" s="236" t="s">
        <v>432</v>
      </c>
      <c r="B24" s="146" t="s">
        <v>433</v>
      </c>
      <c r="C24" s="159"/>
      <c r="D24" s="158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1:13">
      <c r="A25" s="236" t="s">
        <v>434</v>
      </c>
      <c r="B25" s="146" t="s">
        <v>435</v>
      </c>
      <c r="C25" s="159"/>
      <c r="D25" s="158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1:13" ht="13.5" customHeight="1">
      <c r="A26" s="236" t="s">
        <v>436</v>
      </c>
      <c r="B26" s="146" t="s">
        <v>437</v>
      </c>
      <c r="C26" s="159">
        <v>13</v>
      </c>
      <c r="D26" s="158"/>
      <c r="E26" s="147"/>
      <c r="F26" s="147"/>
      <c r="G26" s="147"/>
      <c r="H26" s="147"/>
      <c r="I26" s="147"/>
      <c r="J26" s="147"/>
      <c r="K26" s="147"/>
      <c r="L26" s="147"/>
      <c r="M26" s="147"/>
    </row>
    <row r="27" spans="1:13">
      <c r="A27" s="236" t="s">
        <v>438</v>
      </c>
      <c r="B27" s="146" t="s">
        <v>439</v>
      </c>
      <c r="C27" s="159">
        <v>458</v>
      </c>
      <c r="D27" s="158"/>
      <c r="E27" s="147"/>
      <c r="F27" s="147"/>
      <c r="G27" s="147"/>
      <c r="H27" s="147"/>
      <c r="I27" s="147"/>
      <c r="J27" s="147"/>
      <c r="K27" s="147"/>
      <c r="L27" s="147"/>
      <c r="M27" s="147"/>
    </row>
    <row r="28" spans="1:13">
      <c r="A28" s="236" t="s">
        <v>440</v>
      </c>
      <c r="B28" s="146" t="s">
        <v>441</v>
      </c>
      <c r="C28" s="159"/>
      <c r="D28" s="158"/>
      <c r="E28" s="147"/>
      <c r="F28" s="147"/>
      <c r="G28" s="147"/>
      <c r="H28" s="147"/>
      <c r="I28" s="147"/>
      <c r="J28" s="147"/>
      <c r="K28" s="147"/>
      <c r="L28" s="147"/>
      <c r="M28" s="147"/>
    </row>
    <row r="29" spans="1:13">
      <c r="A29" s="236" t="s">
        <v>442</v>
      </c>
      <c r="B29" s="146" t="s">
        <v>443</v>
      </c>
      <c r="C29" s="159"/>
      <c r="D29" s="158"/>
      <c r="E29" s="147"/>
      <c r="F29" s="147"/>
      <c r="G29" s="147"/>
      <c r="H29" s="147"/>
      <c r="I29" s="147"/>
      <c r="J29" s="147"/>
      <c r="K29" s="147"/>
      <c r="L29" s="147"/>
      <c r="M29" s="147"/>
    </row>
    <row r="30" spans="1:13">
      <c r="A30" s="236" t="s">
        <v>444</v>
      </c>
      <c r="B30" s="146" t="s">
        <v>445</v>
      </c>
      <c r="C30" s="159"/>
      <c r="D30" s="158"/>
      <c r="E30" s="147"/>
      <c r="F30" s="147"/>
      <c r="G30" s="147"/>
      <c r="H30" s="147"/>
      <c r="I30" s="147"/>
      <c r="J30" s="147"/>
      <c r="K30" s="147"/>
      <c r="L30" s="147"/>
      <c r="M30" s="147"/>
    </row>
    <row r="31" spans="1:13">
      <c r="A31" s="236" t="s">
        <v>423</v>
      </c>
      <c r="B31" s="146" t="s">
        <v>446</v>
      </c>
      <c r="C31" s="159"/>
      <c r="D31" s="158"/>
      <c r="E31" s="147"/>
      <c r="F31" s="147"/>
      <c r="G31" s="147"/>
      <c r="H31" s="147"/>
      <c r="I31" s="147"/>
      <c r="J31" s="147"/>
      <c r="K31" s="147"/>
      <c r="L31" s="147"/>
      <c r="M31" s="147"/>
    </row>
    <row r="32" spans="1:13">
      <c r="A32" s="236" t="s">
        <v>447</v>
      </c>
      <c r="B32" s="146" t="s">
        <v>448</v>
      </c>
      <c r="C32" s="159"/>
      <c r="D32" s="158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6.2" thickBot="1">
      <c r="A33" s="250" t="s">
        <v>449</v>
      </c>
      <c r="B33" s="251" t="s">
        <v>450</v>
      </c>
      <c r="C33" s="581">
        <f>SUM(C23:C32)</f>
        <v>471</v>
      </c>
      <c r="D33" s="582">
        <f>SUM(D23:D32)</f>
        <v>0</v>
      </c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6.2">
      <c r="A34" s="244" t="s">
        <v>451</v>
      </c>
      <c r="B34" s="245"/>
      <c r="C34" s="579"/>
      <c r="D34" s="580"/>
    </row>
    <row r="35" spans="1:13">
      <c r="A35" s="236" t="s">
        <v>452</v>
      </c>
      <c r="B35" s="146" t="s">
        <v>453</v>
      </c>
      <c r="C35" s="159"/>
      <c r="D35" s="158"/>
    </row>
    <row r="36" spans="1:13">
      <c r="A36" s="236" t="s">
        <v>454</v>
      </c>
      <c r="B36" s="146" t="s">
        <v>455</v>
      </c>
      <c r="C36" s="159"/>
      <c r="D36" s="158"/>
    </row>
    <row r="37" spans="1:13">
      <c r="A37" s="236" t="s">
        <v>456</v>
      </c>
      <c r="B37" s="146" t="s">
        <v>457</v>
      </c>
      <c r="C37" s="159"/>
      <c r="D37" s="158"/>
    </row>
    <row r="38" spans="1:13">
      <c r="A38" s="236" t="s">
        <v>458</v>
      </c>
      <c r="B38" s="146" t="s">
        <v>459</v>
      </c>
      <c r="C38" s="159">
        <v>-3</v>
      </c>
      <c r="D38" s="158"/>
    </row>
    <row r="39" spans="1:13">
      <c r="A39" s="236" t="s">
        <v>460</v>
      </c>
      <c r="B39" s="146" t="s">
        <v>461</v>
      </c>
      <c r="C39" s="159"/>
      <c r="D39" s="158"/>
    </row>
    <row r="40" spans="1:13" ht="31.2">
      <c r="A40" s="236" t="s">
        <v>462</v>
      </c>
      <c r="B40" s="146" t="s">
        <v>463</v>
      </c>
      <c r="C40" s="159">
        <v>-418</v>
      </c>
      <c r="D40" s="158"/>
    </row>
    <row r="41" spans="1:13">
      <c r="A41" s="236" t="s">
        <v>464</v>
      </c>
      <c r="B41" s="146" t="s">
        <v>465</v>
      </c>
      <c r="C41" s="159"/>
      <c r="D41" s="158"/>
    </row>
    <row r="42" spans="1:13">
      <c r="A42" s="236" t="s">
        <v>466</v>
      </c>
      <c r="B42" s="146" t="s">
        <v>467</v>
      </c>
      <c r="C42" s="159"/>
      <c r="D42" s="158"/>
      <c r="G42" s="147"/>
      <c r="H42" s="147"/>
    </row>
    <row r="43" spans="1:13" ht="16.2" thickBot="1">
      <c r="A43" s="253" t="s">
        <v>468</v>
      </c>
      <c r="B43" s="254" t="s">
        <v>469</v>
      </c>
      <c r="C43" s="583">
        <f>SUM(C35:C42)</f>
        <v>-421</v>
      </c>
      <c r="D43" s="584">
        <f>SUM(D35:D42)</f>
        <v>0</v>
      </c>
      <c r="G43" s="147"/>
      <c r="H43" s="147"/>
    </row>
    <row r="44" spans="1:13" ht="16.2" thickBot="1">
      <c r="A44" s="257" t="s">
        <v>470</v>
      </c>
      <c r="B44" s="258" t="s">
        <v>471</v>
      </c>
      <c r="C44" s="264">
        <f>C43+C33+C21</f>
        <v>-4</v>
      </c>
      <c r="D44" s="265">
        <f>D43+D33+D21</f>
        <v>-15</v>
      </c>
      <c r="G44" s="147"/>
      <c r="H44" s="147"/>
    </row>
    <row r="45" spans="1:13" ht="16.8" thickBot="1">
      <c r="A45" s="259" t="s">
        <v>472</v>
      </c>
      <c r="B45" s="260" t="s">
        <v>473</v>
      </c>
      <c r="C45" s="266">
        <v>68</v>
      </c>
      <c r="D45" s="267">
        <v>17</v>
      </c>
      <c r="G45" s="147"/>
      <c r="H45" s="147"/>
    </row>
    <row r="46" spans="1:13" ht="16.8" thickBot="1">
      <c r="A46" s="262" t="s">
        <v>474</v>
      </c>
      <c r="B46" s="263" t="s">
        <v>475</v>
      </c>
      <c r="C46" s="268">
        <f>C45+C44</f>
        <v>64</v>
      </c>
      <c r="D46" s="269">
        <f>D45+D44</f>
        <v>2</v>
      </c>
      <c r="G46" s="147"/>
      <c r="H46" s="147"/>
    </row>
    <row r="47" spans="1:13">
      <c r="A47" s="261" t="s">
        <v>476</v>
      </c>
      <c r="B47" s="270" t="s">
        <v>477</v>
      </c>
      <c r="C47" s="255"/>
      <c r="D47" s="256"/>
      <c r="G47" s="147"/>
      <c r="H47" s="147"/>
    </row>
    <row r="48" spans="1:13" ht="16.2" thickBot="1">
      <c r="A48" s="237" t="s">
        <v>478</v>
      </c>
      <c r="B48" s="271" t="s">
        <v>479</v>
      </c>
      <c r="C48" s="238"/>
      <c r="D48" s="239"/>
      <c r="G48" s="147"/>
      <c r="H48" s="147"/>
    </row>
    <row r="49" spans="1:13">
      <c r="B49" s="148"/>
      <c r="C49" s="147"/>
      <c r="D49" s="147"/>
      <c r="G49" s="147"/>
      <c r="H49" s="147"/>
    </row>
    <row r="50" spans="1:13">
      <c r="A50" s="608" t="s">
        <v>480</v>
      </c>
      <c r="G50" s="147"/>
      <c r="H50" s="147"/>
    </row>
    <row r="51" spans="1:13">
      <c r="A51" s="642" t="s">
        <v>481</v>
      </c>
      <c r="B51" s="642"/>
      <c r="C51" s="642"/>
      <c r="D51" s="642"/>
      <c r="G51" s="147"/>
      <c r="H51" s="147"/>
    </row>
    <row r="52" spans="1:13">
      <c r="A52" s="609"/>
      <c r="B52" s="609"/>
      <c r="C52" s="609"/>
      <c r="D52" s="609"/>
      <c r="G52" s="147"/>
      <c r="H52" s="147"/>
    </row>
    <row r="53" spans="1:13">
      <c r="A53" s="609"/>
      <c r="B53" s="609"/>
      <c r="C53" s="609"/>
      <c r="D53" s="609"/>
      <c r="G53" s="147"/>
      <c r="H53" s="147"/>
    </row>
    <row r="54" spans="1:13" s="35" customFormat="1">
      <c r="A54" s="610" t="s">
        <v>8</v>
      </c>
      <c r="B54" s="638">
        <f>pdeReportingDate</f>
        <v>45773</v>
      </c>
      <c r="C54" s="638"/>
      <c r="D54" s="638"/>
      <c r="E54" s="638"/>
      <c r="F54" s="613"/>
      <c r="G54" s="613"/>
      <c r="H54" s="613"/>
      <c r="M54" s="80"/>
    </row>
    <row r="55" spans="1:13" s="35" customFormat="1">
      <c r="A55" s="610"/>
      <c r="B55" s="638"/>
      <c r="C55" s="638"/>
      <c r="D55" s="638"/>
      <c r="E55" s="638"/>
      <c r="F55" s="44"/>
      <c r="G55" s="44"/>
      <c r="H55" s="44"/>
      <c r="M55" s="80"/>
    </row>
    <row r="56" spans="1:13" s="35" customFormat="1">
      <c r="A56" s="611" t="s">
        <v>293</v>
      </c>
      <c r="B56" s="639" t="str">
        <f>authorName</f>
        <v>Прайм Бизнес Консултинг АД</v>
      </c>
      <c r="C56" s="639"/>
      <c r="D56" s="639"/>
      <c r="E56" s="639"/>
      <c r="F56" s="65"/>
      <c r="G56" s="65"/>
      <c r="H56" s="65"/>
    </row>
    <row r="57" spans="1:13" s="35" customFormat="1">
      <c r="A57" s="611"/>
      <c r="B57" s="639"/>
      <c r="C57" s="639"/>
      <c r="D57" s="639"/>
      <c r="E57" s="639"/>
      <c r="F57" s="65"/>
      <c r="G57" s="65"/>
      <c r="H57" s="65"/>
    </row>
    <row r="58" spans="1:13" s="35" customFormat="1">
      <c r="A58" s="611" t="s">
        <v>13</v>
      </c>
      <c r="B58" s="639"/>
      <c r="C58" s="639"/>
      <c r="D58" s="639"/>
      <c r="E58" s="639"/>
      <c r="F58" s="65"/>
      <c r="G58" s="65"/>
      <c r="H58" s="65"/>
    </row>
    <row r="59" spans="1:13" s="26" customFormat="1">
      <c r="A59" s="612"/>
      <c r="B59" s="637" t="s">
        <v>294</v>
      </c>
      <c r="C59" s="637"/>
      <c r="D59" s="637"/>
      <c r="E59" s="637"/>
      <c r="F59" s="511"/>
      <c r="G59" s="38"/>
      <c r="H59" s="35"/>
    </row>
    <row r="60" spans="1:13">
      <c r="A60" s="612"/>
      <c r="B60" s="637" t="s">
        <v>294</v>
      </c>
      <c r="C60" s="637"/>
      <c r="D60" s="637"/>
      <c r="E60" s="637"/>
      <c r="F60" s="511"/>
      <c r="G60" s="38"/>
      <c r="H60" s="35"/>
    </row>
    <row r="61" spans="1:13">
      <c r="A61" s="612"/>
      <c r="B61" s="637" t="s">
        <v>294</v>
      </c>
      <c r="C61" s="637"/>
      <c r="D61" s="637"/>
      <c r="E61" s="637"/>
      <c r="F61" s="511"/>
      <c r="G61" s="38"/>
      <c r="H61" s="35"/>
    </row>
    <row r="62" spans="1:13">
      <c r="A62" s="612"/>
      <c r="B62" s="637" t="s">
        <v>294</v>
      </c>
      <c r="C62" s="637"/>
      <c r="D62" s="637"/>
      <c r="E62" s="637"/>
      <c r="F62" s="511"/>
      <c r="G62" s="38"/>
      <c r="H62" s="35"/>
    </row>
    <row r="63" spans="1:13">
      <c r="A63" s="612"/>
      <c r="B63" s="637"/>
      <c r="C63" s="637"/>
      <c r="D63" s="637"/>
      <c r="E63" s="637"/>
      <c r="F63" s="511"/>
      <c r="G63" s="38"/>
      <c r="H63" s="35"/>
    </row>
    <row r="64" spans="1:13">
      <c r="A64" s="612"/>
      <c r="B64" s="637"/>
      <c r="C64" s="637"/>
      <c r="D64" s="637"/>
      <c r="E64" s="637"/>
      <c r="F64" s="511"/>
      <c r="G64" s="38"/>
      <c r="H64" s="35"/>
    </row>
    <row r="65" spans="1:8">
      <c r="A65" s="612"/>
      <c r="B65" s="637"/>
      <c r="C65" s="637"/>
      <c r="D65" s="637"/>
      <c r="E65" s="637"/>
      <c r="F65" s="511"/>
      <c r="G65" s="38"/>
      <c r="H65" s="35"/>
    </row>
    <row r="66" spans="1:8">
      <c r="G66" s="147"/>
      <c r="H66" s="147"/>
    </row>
    <row r="67" spans="1:8">
      <c r="G67" s="147"/>
      <c r="H67" s="147"/>
    </row>
    <row r="68" spans="1:8">
      <c r="G68" s="147"/>
      <c r="H68" s="147"/>
    </row>
    <row r="69" spans="1:8">
      <c r="G69" s="147"/>
      <c r="H69" s="147"/>
    </row>
    <row r="70" spans="1:8">
      <c r="G70" s="147"/>
      <c r="H70" s="147"/>
    </row>
    <row r="71" spans="1:8">
      <c r="G71" s="147"/>
      <c r="H71" s="147"/>
    </row>
    <row r="72" spans="1:8">
      <c r="G72" s="147"/>
      <c r="H72" s="147"/>
    </row>
    <row r="73" spans="1:8">
      <c r="G73" s="147"/>
      <c r="H73" s="147"/>
    </row>
    <row r="74" spans="1:8">
      <c r="G74" s="147"/>
      <c r="H74" s="147"/>
    </row>
    <row r="75" spans="1:8">
      <c r="G75" s="147"/>
      <c r="H75" s="147"/>
    </row>
    <row r="76" spans="1:8">
      <c r="G76" s="147"/>
      <c r="H76" s="147"/>
    </row>
    <row r="77" spans="1:8">
      <c r="G77" s="147"/>
      <c r="H77" s="147"/>
    </row>
    <row r="78" spans="1:8">
      <c r="G78" s="147"/>
      <c r="H78" s="147"/>
    </row>
    <row r="79" spans="1:8">
      <c r="G79" s="147"/>
      <c r="H79" s="147"/>
    </row>
    <row r="80" spans="1:8">
      <c r="G80" s="147"/>
      <c r="H80" s="147"/>
    </row>
    <row r="81" spans="7:8">
      <c r="G81" s="147"/>
      <c r="H81" s="147"/>
    </row>
    <row r="82" spans="7:8">
      <c r="G82" s="147"/>
      <c r="H82" s="147"/>
    </row>
    <row r="83" spans="7:8">
      <c r="G83" s="147"/>
      <c r="H83" s="147"/>
    </row>
    <row r="84" spans="7:8">
      <c r="G84" s="147"/>
      <c r="H84" s="147"/>
    </row>
    <row r="85" spans="7:8">
      <c r="G85" s="147"/>
      <c r="H85" s="147"/>
    </row>
    <row r="86" spans="7:8">
      <c r="G86" s="147"/>
      <c r="H86" s="147"/>
    </row>
    <row r="87" spans="7:8">
      <c r="G87" s="147"/>
      <c r="H87" s="147"/>
    </row>
    <row r="88" spans="7:8">
      <c r="G88" s="147"/>
      <c r="H88" s="147"/>
    </row>
    <row r="89" spans="7:8">
      <c r="G89" s="147"/>
      <c r="H89" s="147"/>
    </row>
    <row r="90" spans="7:8">
      <c r="G90" s="147"/>
      <c r="H90" s="147"/>
    </row>
    <row r="91" spans="7:8">
      <c r="G91" s="147"/>
      <c r="H91" s="147"/>
    </row>
    <row r="92" spans="7:8">
      <c r="G92" s="147"/>
      <c r="H92" s="147"/>
    </row>
    <row r="93" spans="7:8">
      <c r="G93" s="147"/>
      <c r="H93" s="147"/>
    </row>
    <row r="94" spans="7:8">
      <c r="G94" s="147"/>
      <c r="H94" s="147"/>
    </row>
    <row r="95" spans="7:8">
      <c r="G95" s="147"/>
      <c r="H95" s="147"/>
    </row>
    <row r="96" spans="7:8">
      <c r="G96" s="147"/>
      <c r="H96" s="147"/>
    </row>
    <row r="97" spans="7:8">
      <c r="G97" s="147"/>
      <c r="H97" s="147"/>
    </row>
    <row r="98" spans="7:8">
      <c r="G98" s="147"/>
      <c r="H98" s="147"/>
    </row>
    <row r="99" spans="7:8">
      <c r="G99" s="147"/>
      <c r="H99" s="147"/>
    </row>
    <row r="100" spans="7:8">
      <c r="G100" s="147"/>
      <c r="H100" s="147"/>
    </row>
    <row r="101" spans="7:8">
      <c r="G101" s="147"/>
      <c r="H101" s="147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9" zoomScale="130" zoomScaleNormal="100" zoomScaleSheetLayoutView="130" workbookViewId="0">
      <selection activeCell="I16" sqref="I16"/>
    </sheetView>
  </sheetViews>
  <sheetFormatPr defaultColWidth="9.33203125" defaultRowHeight="15.6"/>
  <cols>
    <col min="1" max="1" width="50.6640625" style="501" customWidth="1"/>
    <col min="2" max="2" width="10.6640625" style="502" customWidth="1"/>
    <col min="3" max="3" width="10.6640625" style="138" customWidth="1"/>
    <col min="4" max="4" width="12.6640625" style="138" customWidth="1"/>
    <col min="5" max="8" width="11.6640625" style="138" customWidth="1"/>
    <col min="9" max="10" width="10.6640625" style="138" customWidth="1"/>
    <col min="11" max="11" width="11.109375" style="138" customWidth="1"/>
    <col min="12" max="12" width="14.6640625" style="138" customWidth="1"/>
    <col min="13" max="13" width="16.88671875" style="138" customWidth="1"/>
    <col min="14" max="14" width="11" style="138" customWidth="1"/>
    <col min="15" max="16384" width="9.33203125" style="138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3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ДЕБИТУМ ИНВЕСТ АДСИЦ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201089616</v>
      </c>
      <c r="B5" s="468"/>
      <c r="C5" s="469"/>
      <c r="D5" s="469"/>
      <c r="E5" s="469"/>
      <c r="F5" s="469"/>
      <c r="G5" s="469"/>
      <c r="H5" s="469"/>
      <c r="I5" s="36"/>
      <c r="K5" s="64"/>
      <c r="L5" s="65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7"/>
      <c r="H6" s="467"/>
      <c r="I6" s="135"/>
      <c r="K6" s="64"/>
      <c r="L6" s="67"/>
    </row>
    <row r="7" spans="1:14" ht="16.2" thickBot="1">
      <c r="A7" s="134"/>
      <c r="B7" s="11"/>
      <c r="C7" s="134"/>
      <c r="D7" s="134"/>
      <c r="E7" s="134"/>
      <c r="F7" s="136"/>
      <c r="G7" s="136"/>
      <c r="H7" s="136"/>
      <c r="M7" s="28" t="s">
        <v>483</v>
      </c>
    </row>
    <row r="8" spans="1:14" s="473" customFormat="1" ht="31.2">
      <c r="A8" s="647" t="s">
        <v>484</v>
      </c>
      <c r="B8" s="650" t="s">
        <v>485</v>
      </c>
      <c r="C8" s="643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43" t="s">
        <v>489</v>
      </c>
      <c r="L8" s="643" t="s">
        <v>490</v>
      </c>
      <c r="M8" s="471"/>
      <c r="N8" s="472"/>
    </row>
    <row r="9" spans="1:14" s="473" customFormat="1" ht="31.2">
      <c r="A9" s="648"/>
      <c r="B9" s="651"/>
      <c r="C9" s="644"/>
      <c r="D9" s="646" t="s">
        <v>491</v>
      </c>
      <c r="E9" s="646" t="s">
        <v>492</v>
      </c>
      <c r="F9" s="475" t="s">
        <v>493</v>
      </c>
      <c r="G9" s="475"/>
      <c r="H9" s="475"/>
      <c r="I9" s="653" t="s">
        <v>494</v>
      </c>
      <c r="J9" s="653" t="s">
        <v>495</v>
      </c>
      <c r="K9" s="644"/>
      <c r="L9" s="644"/>
      <c r="M9" s="476" t="s">
        <v>496</v>
      </c>
      <c r="N9" s="472"/>
    </row>
    <row r="10" spans="1:14" s="473" customFormat="1" ht="31.2">
      <c r="A10" s="649"/>
      <c r="B10" s="652"/>
      <c r="C10" s="645"/>
      <c r="D10" s="646"/>
      <c r="E10" s="646"/>
      <c r="F10" s="474" t="s">
        <v>497</v>
      </c>
      <c r="G10" s="474" t="s">
        <v>498</v>
      </c>
      <c r="H10" s="474" t="s">
        <v>499</v>
      </c>
      <c r="I10" s="645"/>
      <c r="J10" s="645"/>
      <c r="K10" s="645"/>
      <c r="L10" s="645"/>
      <c r="M10" s="477"/>
      <c r="N10" s="472"/>
    </row>
    <row r="11" spans="1:14" s="473" customFormat="1" ht="16.2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501</v>
      </c>
      <c r="L12" s="483" t="s">
        <v>132</v>
      </c>
      <c r="M12" s="485" t="s">
        <v>140</v>
      </c>
      <c r="N12" s="617"/>
    </row>
    <row r="13" spans="1:14">
      <c r="A13" s="486" t="s">
        <v>502</v>
      </c>
      <c r="B13" s="487" t="s">
        <v>503</v>
      </c>
      <c r="C13" s="518">
        <f>'1-Баланс'!H18</f>
        <v>650</v>
      </c>
      <c r="D13" s="518">
        <f>'1-Баланс'!H20</f>
        <v>2</v>
      </c>
      <c r="E13" s="518">
        <f>'1-Баланс'!H21</f>
        <v>0</v>
      </c>
      <c r="F13" s="518">
        <f>'1-Баланс'!H23</f>
        <v>0</v>
      </c>
      <c r="G13" s="518">
        <f>'1-Баланс'!H24</f>
        <v>0</v>
      </c>
      <c r="H13" s="519">
        <v>8</v>
      </c>
      <c r="I13" s="518">
        <v>265</v>
      </c>
      <c r="J13" s="518">
        <f>'1-Баланс'!H30+'1-Баланс'!H33</f>
        <v>-248</v>
      </c>
      <c r="K13" s="519"/>
      <c r="L13" s="518">
        <f>SUM(C13:K13)</f>
        <v>677</v>
      </c>
      <c r="M13" s="520">
        <f>'1-Баланс'!H40</f>
        <v>0</v>
      </c>
      <c r="N13" s="137"/>
    </row>
    <row r="14" spans="1:14">
      <c r="A14" s="486" t="s">
        <v>504</v>
      </c>
      <c r="B14" s="489" t="s">
        <v>505</v>
      </c>
      <c r="C14" s="139">
        <f>C15+C16</f>
        <v>0</v>
      </c>
      <c r="D14" s="139">
        <f t="shared" ref="D14:M14" si="0">D15+D16</f>
        <v>0</v>
      </c>
      <c r="E14" s="139">
        <f t="shared" si="0"/>
        <v>0</v>
      </c>
      <c r="F14" s="139">
        <f t="shared" si="0"/>
        <v>0</v>
      </c>
      <c r="G14" s="139">
        <f t="shared" si="0"/>
        <v>0</v>
      </c>
      <c r="H14" s="139">
        <f t="shared" si="0"/>
        <v>0</v>
      </c>
      <c r="I14" s="139">
        <f t="shared" si="0"/>
        <v>-1</v>
      </c>
      <c r="J14" s="139">
        <f t="shared" si="0"/>
        <v>0</v>
      </c>
      <c r="K14" s="139">
        <f t="shared" si="0"/>
        <v>0</v>
      </c>
      <c r="L14" s="139">
        <f t="shared" ref="L14:L34" si="1">SUM(C14:K14)</f>
        <v>-1</v>
      </c>
      <c r="M14" s="273">
        <f t="shared" si="0"/>
        <v>0</v>
      </c>
    </row>
    <row r="15" spans="1:14">
      <c r="A15" s="488" t="s">
        <v>506</v>
      </c>
      <c r="B15" s="489" t="s">
        <v>507</v>
      </c>
      <c r="C15" s="274"/>
      <c r="D15" s="274"/>
      <c r="E15" s="274"/>
      <c r="F15" s="274"/>
      <c r="G15" s="274"/>
      <c r="H15" s="274"/>
      <c r="I15" s="274">
        <v>-1</v>
      </c>
      <c r="J15" s="274"/>
      <c r="K15" s="274"/>
      <c r="L15" s="518">
        <f t="shared" si="1"/>
        <v>-1</v>
      </c>
      <c r="M15" s="275"/>
    </row>
    <row r="16" spans="1:14">
      <c r="A16" s="488" t="s">
        <v>508</v>
      </c>
      <c r="B16" s="489" t="s">
        <v>509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8">
        <f t="shared" si="1"/>
        <v>0</v>
      </c>
      <c r="M16" s="275"/>
    </row>
    <row r="17" spans="1:14" ht="31.2">
      <c r="A17" s="486" t="s">
        <v>510</v>
      </c>
      <c r="B17" s="487" t="s">
        <v>511</v>
      </c>
      <c r="C17" s="518">
        <f>C13+C14</f>
        <v>650</v>
      </c>
      <c r="D17" s="518">
        <f t="shared" ref="D17:M17" si="2">D13+D14</f>
        <v>2</v>
      </c>
      <c r="E17" s="518">
        <f t="shared" si="2"/>
        <v>0</v>
      </c>
      <c r="F17" s="518">
        <f t="shared" si="2"/>
        <v>0</v>
      </c>
      <c r="G17" s="518">
        <f t="shared" si="2"/>
        <v>0</v>
      </c>
      <c r="H17" s="518">
        <f t="shared" si="2"/>
        <v>8</v>
      </c>
      <c r="I17" s="518">
        <f t="shared" si="2"/>
        <v>264</v>
      </c>
      <c r="J17" s="518">
        <f t="shared" si="2"/>
        <v>-248</v>
      </c>
      <c r="K17" s="518">
        <f t="shared" si="2"/>
        <v>0</v>
      </c>
      <c r="L17" s="518">
        <f t="shared" si="1"/>
        <v>676</v>
      </c>
      <c r="M17" s="520">
        <f t="shared" si="2"/>
        <v>0</v>
      </c>
    </row>
    <row r="18" spans="1:14">
      <c r="A18" s="486" t="s">
        <v>512</v>
      </c>
      <c r="B18" s="487" t="s">
        <v>513</v>
      </c>
      <c r="C18" s="578"/>
      <c r="D18" s="578"/>
      <c r="E18" s="578"/>
      <c r="F18" s="578"/>
      <c r="G18" s="578"/>
      <c r="H18" s="578"/>
      <c r="I18" s="518">
        <f>+'1-Баланс'!G32</f>
        <v>80</v>
      </c>
      <c r="J18" s="518">
        <f>+'1-Баланс'!G33</f>
        <v>0</v>
      </c>
      <c r="K18" s="519"/>
      <c r="L18" s="518">
        <f t="shared" si="1"/>
        <v>80</v>
      </c>
      <c r="M18" s="566"/>
    </row>
    <row r="19" spans="1:14">
      <c r="A19" s="488" t="s">
        <v>514</v>
      </c>
      <c r="B19" s="489" t="s">
        <v>515</v>
      </c>
      <c r="C19" s="139">
        <f>C20+C21</f>
        <v>0</v>
      </c>
      <c r="D19" s="139">
        <f>D20+D21</f>
        <v>0</v>
      </c>
      <c r="E19" s="139">
        <f>E20+E21</f>
        <v>0</v>
      </c>
      <c r="F19" s="139">
        <f t="shared" ref="F19:K19" si="3">F20+F21</f>
        <v>0</v>
      </c>
      <c r="G19" s="139">
        <f t="shared" si="3"/>
        <v>0</v>
      </c>
      <c r="H19" s="139">
        <f t="shared" si="3"/>
        <v>0</v>
      </c>
      <c r="I19" s="139">
        <f t="shared" si="3"/>
        <v>0</v>
      </c>
      <c r="J19" s="139">
        <f>J20+J21</f>
        <v>0</v>
      </c>
      <c r="K19" s="139">
        <f t="shared" si="3"/>
        <v>0</v>
      </c>
      <c r="L19" s="518">
        <f t="shared" si="1"/>
        <v>0</v>
      </c>
      <c r="M19" s="273">
        <f>M20+M21</f>
        <v>0</v>
      </c>
    </row>
    <row r="20" spans="1:14">
      <c r="A20" s="490" t="s">
        <v>516</v>
      </c>
      <c r="B20" s="491" t="s">
        <v>517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8">
        <f>SUM(C20:K20)</f>
        <v>0</v>
      </c>
      <c r="M20" s="275"/>
    </row>
    <row r="21" spans="1:14">
      <c r="A21" s="490" t="s">
        <v>518</v>
      </c>
      <c r="B21" s="491" t="s">
        <v>519</v>
      </c>
      <c r="C21" s="274"/>
      <c r="D21" s="274"/>
      <c r="E21" s="274"/>
      <c r="F21" s="274"/>
      <c r="G21" s="274"/>
      <c r="H21" s="274"/>
      <c r="I21" s="274"/>
      <c r="J21" s="274"/>
      <c r="K21" s="274"/>
      <c r="L21" s="518">
        <f t="shared" si="1"/>
        <v>0</v>
      </c>
      <c r="M21" s="275"/>
    </row>
    <row r="22" spans="1:14">
      <c r="A22" s="488" t="s">
        <v>520</v>
      </c>
      <c r="B22" s="489" t="s">
        <v>521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8">
        <f t="shared" si="1"/>
        <v>0</v>
      </c>
      <c r="M22" s="275"/>
    </row>
    <row r="23" spans="1:14" ht="31.2">
      <c r="A23" s="488" t="s">
        <v>522</v>
      </c>
      <c r="B23" s="489" t="s">
        <v>523</v>
      </c>
      <c r="C23" s="139">
        <f>C24-C25</f>
        <v>0</v>
      </c>
      <c r="D23" s="139">
        <f t="shared" ref="D23:M23" si="4">D24-D25</f>
        <v>0</v>
      </c>
      <c r="E23" s="139">
        <f t="shared" si="4"/>
        <v>0</v>
      </c>
      <c r="F23" s="139">
        <f t="shared" si="4"/>
        <v>0</v>
      </c>
      <c r="G23" s="139">
        <f t="shared" si="4"/>
        <v>0</v>
      </c>
      <c r="H23" s="139">
        <f t="shared" si="4"/>
        <v>0</v>
      </c>
      <c r="I23" s="139">
        <f t="shared" si="4"/>
        <v>0</v>
      </c>
      <c r="J23" s="139">
        <f t="shared" si="4"/>
        <v>0</v>
      </c>
      <c r="K23" s="139">
        <f t="shared" si="4"/>
        <v>0</v>
      </c>
      <c r="L23" s="518">
        <f t="shared" si="1"/>
        <v>0</v>
      </c>
      <c r="M23" s="273">
        <f t="shared" si="4"/>
        <v>0</v>
      </c>
    </row>
    <row r="24" spans="1:14">
      <c r="A24" s="488" t="s">
        <v>524</v>
      </c>
      <c r="B24" s="489" t="s">
        <v>525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8">
        <f t="shared" si="1"/>
        <v>0</v>
      </c>
      <c r="M24" s="275"/>
    </row>
    <row r="25" spans="1:14">
      <c r="A25" s="488" t="s">
        <v>526</v>
      </c>
      <c r="B25" s="489" t="s">
        <v>527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8">
        <f t="shared" si="1"/>
        <v>0</v>
      </c>
      <c r="M25" s="275"/>
    </row>
    <row r="26" spans="1:14" ht="31.2">
      <c r="A26" s="488" t="s">
        <v>528</v>
      </c>
      <c r="B26" s="489" t="s">
        <v>529</v>
      </c>
      <c r="C26" s="139">
        <f>C27-C28</f>
        <v>0</v>
      </c>
      <c r="D26" s="139">
        <f t="shared" ref="D26:M26" si="5">D27-D28</f>
        <v>0</v>
      </c>
      <c r="E26" s="139">
        <f t="shared" si="5"/>
        <v>0</v>
      </c>
      <c r="F26" s="139">
        <f t="shared" si="5"/>
        <v>0</v>
      </c>
      <c r="G26" s="139">
        <f t="shared" si="5"/>
        <v>0</v>
      </c>
      <c r="H26" s="139">
        <f t="shared" si="5"/>
        <v>0</v>
      </c>
      <c r="I26" s="139">
        <f t="shared" si="5"/>
        <v>0</v>
      </c>
      <c r="J26" s="139">
        <f t="shared" si="5"/>
        <v>0</v>
      </c>
      <c r="K26" s="139">
        <f t="shared" si="5"/>
        <v>0</v>
      </c>
      <c r="L26" s="518">
        <f t="shared" si="1"/>
        <v>0</v>
      </c>
      <c r="M26" s="273">
        <f t="shared" si="5"/>
        <v>0</v>
      </c>
    </row>
    <row r="27" spans="1:14">
      <c r="A27" s="488" t="s">
        <v>524</v>
      </c>
      <c r="B27" s="489" t="s">
        <v>530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8">
        <f t="shared" si="1"/>
        <v>0</v>
      </c>
      <c r="M27" s="275"/>
    </row>
    <row r="28" spans="1:14">
      <c r="A28" s="488" t="s">
        <v>526</v>
      </c>
      <c r="B28" s="489" t="s">
        <v>531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8">
        <f t="shared" si="1"/>
        <v>0</v>
      </c>
      <c r="M28" s="275"/>
    </row>
    <row r="29" spans="1:14">
      <c r="A29" s="488" t="s">
        <v>532</v>
      </c>
      <c r="B29" s="489" t="s">
        <v>533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8">
        <f t="shared" si="1"/>
        <v>0</v>
      </c>
      <c r="M29" s="275"/>
    </row>
    <row r="30" spans="1:14">
      <c r="A30" s="488" t="s">
        <v>534</v>
      </c>
      <c r="B30" s="489" t="s">
        <v>535</v>
      </c>
      <c r="C30" s="274"/>
      <c r="D30" s="274"/>
      <c r="E30" s="274"/>
      <c r="F30" s="274"/>
      <c r="G30" s="274"/>
      <c r="H30" s="274"/>
      <c r="I30" s="274"/>
      <c r="J30" s="274"/>
      <c r="K30" s="274"/>
      <c r="L30" s="518">
        <f t="shared" si="1"/>
        <v>0</v>
      </c>
      <c r="M30" s="275"/>
    </row>
    <row r="31" spans="1:14">
      <c r="A31" s="486" t="s">
        <v>536</v>
      </c>
      <c r="B31" s="487" t="s">
        <v>537</v>
      </c>
      <c r="C31" s="518">
        <f>C19+C22+C23+C26+C30+C29+C17+C18</f>
        <v>650</v>
      </c>
      <c r="D31" s="518">
        <f t="shared" ref="D31:M31" si="6">D19+D22+D23+D26+D30+D29+D17+D18</f>
        <v>2</v>
      </c>
      <c r="E31" s="518">
        <f t="shared" si="6"/>
        <v>0</v>
      </c>
      <c r="F31" s="518">
        <f t="shared" si="6"/>
        <v>0</v>
      </c>
      <c r="G31" s="518">
        <f t="shared" si="6"/>
        <v>0</v>
      </c>
      <c r="H31" s="518">
        <f t="shared" si="6"/>
        <v>8</v>
      </c>
      <c r="I31" s="518">
        <f t="shared" si="6"/>
        <v>344</v>
      </c>
      <c r="J31" s="518">
        <f t="shared" si="6"/>
        <v>-248</v>
      </c>
      <c r="K31" s="518">
        <f t="shared" si="6"/>
        <v>0</v>
      </c>
      <c r="L31" s="518">
        <f t="shared" si="1"/>
        <v>756</v>
      </c>
      <c r="M31" s="520">
        <f t="shared" si="6"/>
        <v>0</v>
      </c>
      <c r="N31" s="137"/>
    </row>
    <row r="32" spans="1:14" ht="31.2">
      <c r="A32" s="488" t="s">
        <v>538</v>
      </c>
      <c r="B32" s="489" t="s">
        <v>539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8">
        <f t="shared" si="1"/>
        <v>0</v>
      </c>
      <c r="M32" s="275"/>
    </row>
    <row r="33" spans="1:13" ht="31.8" thickBot="1">
      <c r="A33" s="492" t="s">
        <v>540</v>
      </c>
      <c r="B33" s="493" t="s">
        <v>541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7">
        <f t="shared" si="1"/>
        <v>0</v>
      </c>
      <c r="M33" s="277"/>
    </row>
    <row r="34" spans="1:13" ht="31.8" thickBot="1">
      <c r="A34" s="494" t="s">
        <v>542</v>
      </c>
      <c r="B34" s="495" t="s">
        <v>543</v>
      </c>
      <c r="C34" s="521">
        <f t="shared" ref="C34:K34" si="7">C31+C32+C33</f>
        <v>650</v>
      </c>
      <c r="D34" s="521">
        <f t="shared" si="7"/>
        <v>2</v>
      </c>
      <c r="E34" s="521">
        <f t="shared" si="7"/>
        <v>0</v>
      </c>
      <c r="F34" s="521">
        <f t="shared" si="7"/>
        <v>0</v>
      </c>
      <c r="G34" s="521">
        <f t="shared" si="7"/>
        <v>0</v>
      </c>
      <c r="H34" s="521">
        <f t="shared" si="7"/>
        <v>8</v>
      </c>
      <c r="I34" s="521">
        <f t="shared" si="7"/>
        <v>344</v>
      </c>
      <c r="J34" s="521">
        <f t="shared" si="7"/>
        <v>-248</v>
      </c>
      <c r="K34" s="521">
        <f t="shared" si="7"/>
        <v>0</v>
      </c>
      <c r="L34" s="521">
        <f t="shared" si="1"/>
        <v>756</v>
      </c>
      <c r="M34" s="522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10" t="s">
        <v>8</v>
      </c>
      <c r="B38" s="638">
        <f>pdeReportingDate</f>
        <v>45773</v>
      </c>
      <c r="C38" s="638"/>
      <c r="D38" s="638"/>
      <c r="E38" s="638"/>
      <c r="F38" s="638"/>
      <c r="G38" s="638"/>
      <c r="H38" s="638"/>
    </row>
    <row r="39" spans="1:13">
      <c r="A39" s="610"/>
      <c r="B39" s="44"/>
      <c r="C39" s="44"/>
      <c r="D39" s="44"/>
      <c r="E39" s="44"/>
      <c r="F39" s="44"/>
      <c r="G39" s="44"/>
      <c r="H39" s="44"/>
    </row>
    <row r="40" spans="1:13">
      <c r="A40" s="611" t="s">
        <v>293</v>
      </c>
      <c r="B40" s="639" t="str">
        <f>authorName</f>
        <v>Прайм Бизнес Консултинг АД</v>
      </c>
      <c r="C40" s="639"/>
      <c r="D40" s="639"/>
      <c r="E40" s="639"/>
      <c r="F40" s="639"/>
      <c r="G40" s="639"/>
      <c r="H40" s="639"/>
    </row>
    <row r="41" spans="1:13">
      <c r="A41" s="611"/>
      <c r="B41" s="65"/>
      <c r="C41" s="65"/>
      <c r="D41" s="65"/>
      <c r="E41" s="65"/>
      <c r="F41" s="65"/>
      <c r="G41" s="65"/>
      <c r="H41" s="65"/>
    </row>
    <row r="42" spans="1:13">
      <c r="A42" s="611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2"/>
      <c r="B43" s="637" t="s">
        <v>294</v>
      </c>
      <c r="C43" s="637"/>
      <c r="D43" s="637"/>
      <c r="E43" s="637"/>
      <c r="F43" s="511"/>
      <c r="G43" s="38"/>
      <c r="H43" s="35"/>
    </row>
    <row r="44" spans="1:13">
      <c r="A44" s="612"/>
      <c r="B44" s="637" t="s">
        <v>294</v>
      </c>
      <c r="C44" s="637"/>
      <c r="D44" s="637"/>
      <c r="E44" s="637"/>
      <c r="F44" s="511"/>
      <c r="G44" s="38"/>
      <c r="H44" s="35"/>
    </row>
    <row r="45" spans="1:13">
      <c r="A45" s="612"/>
      <c r="B45" s="637" t="s">
        <v>294</v>
      </c>
      <c r="C45" s="637"/>
      <c r="D45" s="637"/>
      <c r="E45" s="637"/>
      <c r="F45" s="511"/>
      <c r="G45" s="38"/>
      <c r="H45" s="35"/>
    </row>
    <row r="46" spans="1:13">
      <c r="A46" s="612"/>
      <c r="B46" s="637" t="s">
        <v>294</v>
      </c>
      <c r="C46" s="637"/>
      <c r="D46" s="637"/>
      <c r="E46" s="637"/>
      <c r="F46" s="511"/>
      <c r="G46" s="38"/>
      <c r="H46" s="35"/>
    </row>
    <row r="47" spans="1:13">
      <c r="A47" s="612"/>
      <c r="B47" s="637"/>
      <c r="C47" s="637"/>
      <c r="D47" s="637"/>
      <c r="E47" s="637"/>
      <c r="F47" s="511"/>
      <c r="G47" s="38"/>
      <c r="H47" s="35"/>
    </row>
    <row r="48" spans="1:13">
      <c r="A48" s="612"/>
      <c r="B48" s="637"/>
      <c r="C48" s="637"/>
      <c r="D48" s="637"/>
      <c r="E48" s="637"/>
      <c r="F48" s="511"/>
      <c r="G48" s="38"/>
      <c r="H48" s="35"/>
    </row>
    <row r="49" spans="1:8">
      <c r="A49" s="612"/>
      <c r="B49" s="637"/>
      <c r="C49" s="637"/>
      <c r="D49" s="637"/>
      <c r="E49" s="637"/>
      <c r="F49" s="511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6640625" defaultRowHeight="15.6"/>
  <cols>
    <col min="1" max="1" width="60.6640625" style="32" customWidth="1"/>
    <col min="2" max="2" width="10.6640625" style="91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0"/>
    </row>
    <row r="2" spans="1:7">
      <c r="B2" s="436"/>
      <c r="C2" s="42"/>
      <c r="D2" s="56"/>
    </row>
    <row r="3" spans="1:7">
      <c r="A3" s="62" t="str">
        <f>CONCATENATE("на ",UPPER(pdeName))</f>
        <v>на ДЕБИТУМ ИНВЕСТ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201089616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8"/>
      <c r="F5" s="35"/>
      <c r="G5" s="617"/>
    </row>
    <row r="6" spans="1:7">
      <c r="A6" s="50"/>
      <c r="B6" s="11"/>
      <c r="E6" s="88"/>
      <c r="F6" s="89"/>
    </row>
    <row r="7" spans="1:7">
      <c r="A7" s="51"/>
      <c r="B7" s="11"/>
      <c r="E7" s="52"/>
      <c r="F7" s="28" t="s">
        <v>26</v>
      </c>
    </row>
    <row r="8" spans="1:7" s="92" customFormat="1" ht="78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2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9">
        <v>1</v>
      </c>
      <c r="B12" s="600"/>
      <c r="C12" s="76"/>
      <c r="D12" s="76"/>
      <c r="E12" s="76"/>
      <c r="F12" s="416">
        <f>C12-E12</f>
        <v>0</v>
      </c>
      <c r="G12" s="617"/>
    </row>
    <row r="13" spans="1:7">
      <c r="A13" s="599">
        <v>2</v>
      </c>
      <c r="B13" s="600"/>
      <c r="C13" s="76"/>
      <c r="D13" s="76"/>
      <c r="E13" s="76"/>
      <c r="F13" s="416">
        <f t="shared" ref="F13:F26" si="0">C13-E13</f>
        <v>0</v>
      </c>
    </row>
    <row r="14" spans="1:7">
      <c r="A14" s="599">
        <v>3</v>
      </c>
      <c r="B14" s="600"/>
      <c r="C14" s="76"/>
      <c r="D14" s="76"/>
      <c r="E14" s="76"/>
      <c r="F14" s="416">
        <f t="shared" si="0"/>
        <v>0</v>
      </c>
    </row>
    <row r="15" spans="1:7">
      <c r="A15" s="599">
        <v>4</v>
      </c>
      <c r="B15" s="600"/>
      <c r="C15" s="76"/>
      <c r="D15" s="76"/>
      <c r="E15" s="76"/>
      <c r="F15" s="416">
        <f t="shared" si="0"/>
        <v>0</v>
      </c>
    </row>
    <row r="16" spans="1:7">
      <c r="A16" s="599">
        <v>5</v>
      </c>
      <c r="B16" s="600"/>
      <c r="C16" s="76"/>
      <c r="D16" s="76"/>
      <c r="E16" s="76"/>
      <c r="F16" s="416">
        <f t="shared" si="0"/>
        <v>0</v>
      </c>
    </row>
    <row r="17" spans="1:8">
      <c r="A17" s="599">
        <v>6</v>
      </c>
      <c r="B17" s="600"/>
      <c r="C17" s="76"/>
      <c r="D17" s="76"/>
      <c r="E17" s="76"/>
      <c r="F17" s="416">
        <f t="shared" si="0"/>
        <v>0</v>
      </c>
    </row>
    <row r="18" spans="1:8">
      <c r="A18" s="599">
        <v>7</v>
      </c>
      <c r="B18" s="600"/>
      <c r="C18" s="76"/>
      <c r="D18" s="76"/>
      <c r="E18" s="76"/>
      <c r="F18" s="416">
        <f t="shared" si="0"/>
        <v>0</v>
      </c>
    </row>
    <row r="19" spans="1:8">
      <c r="A19" s="599">
        <v>8</v>
      </c>
      <c r="B19" s="600"/>
      <c r="C19" s="76"/>
      <c r="D19" s="76"/>
      <c r="E19" s="76"/>
      <c r="F19" s="416">
        <f t="shared" si="0"/>
        <v>0</v>
      </c>
    </row>
    <row r="20" spans="1:8">
      <c r="A20" s="599">
        <v>9</v>
      </c>
      <c r="B20" s="600"/>
      <c r="C20" s="76"/>
      <c r="D20" s="76"/>
      <c r="E20" s="76"/>
      <c r="F20" s="416">
        <f t="shared" si="0"/>
        <v>0</v>
      </c>
    </row>
    <row r="21" spans="1:8">
      <c r="A21" s="599">
        <v>10</v>
      </c>
      <c r="B21" s="600"/>
      <c r="C21" s="76"/>
      <c r="D21" s="76"/>
      <c r="E21" s="76"/>
      <c r="F21" s="416">
        <f t="shared" si="0"/>
        <v>0</v>
      </c>
    </row>
    <row r="22" spans="1:8">
      <c r="A22" s="599">
        <v>11</v>
      </c>
      <c r="B22" s="600"/>
      <c r="C22" s="76"/>
      <c r="D22" s="76"/>
      <c r="E22" s="76"/>
      <c r="F22" s="416">
        <f t="shared" si="0"/>
        <v>0</v>
      </c>
      <c r="G22" s="617"/>
    </row>
    <row r="23" spans="1:8">
      <c r="A23" s="599">
        <v>12</v>
      </c>
      <c r="B23" s="600"/>
      <c r="C23" s="76"/>
      <c r="D23" s="76"/>
      <c r="E23" s="76"/>
      <c r="F23" s="416">
        <f t="shared" si="0"/>
        <v>0</v>
      </c>
      <c r="H23" s="617"/>
    </row>
    <row r="24" spans="1:8">
      <c r="A24" s="599">
        <v>13</v>
      </c>
      <c r="B24" s="600"/>
      <c r="C24" s="76"/>
      <c r="D24" s="76"/>
      <c r="E24" s="76"/>
      <c r="F24" s="416">
        <f t="shared" si="0"/>
        <v>0</v>
      </c>
    </row>
    <row r="25" spans="1:8">
      <c r="A25" s="599">
        <v>14</v>
      </c>
      <c r="B25" s="600"/>
      <c r="C25" s="76"/>
      <c r="D25" s="76"/>
      <c r="E25" s="76"/>
      <c r="F25" s="416">
        <f t="shared" si="0"/>
        <v>0</v>
      </c>
    </row>
    <row r="26" spans="1:8">
      <c r="A26" s="599">
        <v>15</v>
      </c>
      <c r="B26" s="600"/>
      <c r="C26" s="76"/>
      <c r="D26" s="76"/>
      <c r="E26" s="76"/>
      <c r="F26" s="416">
        <f t="shared" si="0"/>
        <v>0</v>
      </c>
    </row>
    <row r="27" spans="1:8" ht="16.2">
      <c r="A27" s="449" t="s">
        <v>553</v>
      </c>
      <c r="B27" s="450" t="s">
        <v>554</v>
      </c>
      <c r="C27" s="418">
        <f>SUM(C12:C26)</f>
        <v>0</v>
      </c>
      <c r="D27" s="418"/>
      <c r="E27" s="418">
        <f>SUM(E12:E26)</f>
        <v>0</v>
      </c>
      <c r="F27" s="418">
        <f>SUM(F12:F26)</f>
        <v>0</v>
      </c>
    </row>
    <row r="28" spans="1:8" ht="16.2">
      <c r="A28" s="448" t="s">
        <v>555</v>
      </c>
      <c r="B28" s="450"/>
      <c r="C28" s="417"/>
      <c r="D28" s="417"/>
      <c r="E28" s="417"/>
      <c r="F28" s="417"/>
    </row>
    <row r="29" spans="1:8">
      <c r="A29" s="599">
        <v>1</v>
      </c>
      <c r="B29" s="600"/>
      <c r="C29" s="76"/>
      <c r="D29" s="76"/>
      <c r="E29" s="76"/>
      <c r="F29" s="416">
        <f>C29-E29</f>
        <v>0</v>
      </c>
    </row>
    <row r="30" spans="1:8">
      <c r="A30" s="599">
        <v>2</v>
      </c>
      <c r="B30" s="600"/>
      <c r="C30" s="76"/>
      <c r="D30" s="76"/>
      <c r="E30" s="76"/>
      <c r="F30" s="416">
        <f t="shared" ref="F30:F43" si="1">C30-E30</f>
        <v>0</v>
      </c>
    </row>
    <row r="31" spans="1:8">
      <c r="A31" s="599">
        <v>3</v>
      </c>
      <c r="B31" s="600"/>
      <c r="C31" s="76"/>
      <c r="D31" s="76"/>
      <c r="E31" s="76"/>
      <c r="F31" s="416">
        <f t="shared" si="1"/>
        <v>0</v>
      </c>
    </row>
    <row r="32" spans="1:8">
      <c r="A32" s="599">
        <v>4</v>
      </c>
      <c r="B32" s="600"/>
      <c r="C32" s="76"/>
      <c r="D32" s="76"/>
      <c r="E32" s="76"/>
      <c r="F32" s="416">
        <f t="shared" si="1"/>
        <v>0</v>
      </c>
    </row>
    <row r="33" spans="1:6">
      <c r="A33" s="599">
        <v>5</v>
      </c>
      <c r="B33" s="600"/>
      <c r="C33" s="76"/>
      <c r="D33" s="76"/>
      <c r="E33" s="76"/>
      <c r="F33" s="416">
        <f t="shared" si="1"/>
        <v>0</v>
      </c>
    </row>
    <row r="34" spans="1:6">
      <c r="A34" s="599">
        <v>6</v>
      </c>
      <c r="B34" s="600"/>
      <c r="C34" s="76"/>
      <c r="D34" s="76"/>
      <c r="E34" s="76"/>
      <c r="F34" s="416">
        <f t="shared" si="1"/>
        <v>0</v>
      </c>
    </row>
    <row r="35" spans="1:6">
      <c r="A35" s="599">
        <v>7</v>
      </c>
      <c r="B35" s="600"/>
      <c r="C35" s="76"/>
      <c r="D35" s="76"/>
      <c r="E35" s="76"/>
      <c r="F35" s="416">
        <f t="shared" si="1"/>
        <v>0</v>
      </c>
    </row>
    <row r="36" spans="1:6">
      <c r="A36" s="599">
        <v>8</v>
      </c>
      <c r="B36" s="600"/>
      <c r="C36" s="76"/>
      <c r="D36" s="76"/>
      <c r="E36" s="76"/>
      <c r="F36" s="416">
        <f t="shared" si="1"/>
        <v>0</v>
      </c>
    </row>
    <row r="37" spans="1:6">
      <c r="A37" s="599">
        <v>9</v>
      </c>
      <c r="B37" s="600"/>
      <c r="C37" s="76"/>
      <c r="D37" s="76"/>
      <c r="E37" s="76"/>
      <c r="F37" s="416">
        <f t="shared" si="1"/>
        <v>0</v>
      </c>
    </row>
    <row r="38" spans="1:6">
      <c r="A38" s="599">
        <v>10</v>
      </c>
      <c r="B38" s="600"/>
      <c r="C38" s="76"/>
      <c r="D38" s="76"/>
      <c r="E38" s="76"/>
      <c r="F38" s="416">
        <f t="shared" si="1"/>
        <v>0</v>
      </c>
    </row>
    <row r="39" spans="1:6">
      <c r="A39" s="599">
        <v>11</v>
      </c>
      <c r="B39" s="600"/>
      <c r="C39" s="76"/>
      <c r="D39" s="76"/>
      <c r="E39" s="76"/>
      <c r="F39" s="416">
        <f t="shared" si="1"/>
        <v>0</v>
      </c>
    </row>
    <row r="40" spans="1:6">
      <c r="A40" s="599">
        <v>12</v>
      </c>
      <c r="B40" s="600"/>
      <c r="C40" s="76"/>
      <c r="D40" s="76"/>
      <c r="E40" s="76"/>
      <c r="F40" s="416">
        <f t="shared" si="1"/>
        <v>0</v>
      </c>
    </row>
    <row r="41" spans="1:6">
      <c r="A41" s="599">
        <v>13</v>
      </c>
      <c r="B41" s="600"/>
      <c r="C41" s="76"/>
      <c r="D41" s="76"/>
      <c r="E41" s="76"/>
      <c r="F41" s="416">
        <f t="shared" si="1"/>
        <v>0</v>
      </c>
    </row>
    <row r="42" spans="1:6">
      <c r="A42" s="599">
        <v>14</v>
      </c>
      <c r="B42" s="600"/>
      <c r="C42" s="76"/>
      <c r="D42" s="76"/>
      <c r="E42" s="76"/>
      <c r="F42" s="416">
        <f t="shared" si="1"/>
        <v>0</v>
      </c>
    </row>
    <row r="43" spans="1:6">
      <c r="A43" s="599">
        <v>15</v>
      </c>
      <c r="B43" s="600"/>
      <c r="C43" s="76"/>
      <c r="D43" s="76"/>
      <c r="E43" s="76"/>
      <c r="F43" s="416">
        <f t="shared" si="1"/>
        <v>0</v>
      </c>
    </row>
    <row r="44" spans="1:6" ht="16.2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9">
        <v>1</v>
      </c>
      <c r="B46" s="600"/>
      <c r="C46" s="76"/>
      <c r="D46" s="76"/>
      <c r="E46" s="76"/>
      <c r="F46" s="416">
        <f>C46-E46</f>
        <v>0</v>
      </c>
    </row>
    <row r="47" spans="1:6">
      <c r="A47" s="599">
        <v>2</v>
      </c>
      <c r="B47" s="600"/>
      <c r="C47" s="76"/>
      <c r="D47" s="76"/>
      <c r="E47" s="76"/>
      <c r="F47" s="416">
        <f t="shared" ref="F47:F60" si="2">C47-E47</f>
        <v>0</v>
      </c>
    </row>
    <row r="48" spans="1:6">
      <c r="A48" s="599">
        <v>3</v>
      </c>
      <c r="B48" s="600"/>
      <c r="C48" s="76"/>
      <c r="D48" s="76"/>
      <c r="E48" s="76"/>
      <c r="F48" s="416">
        <f t="shared" si="2"/>
        <v>0</v>
      </c>
    </row>
    <row r="49" spans="1:6">
      <c r="A49" s="599">
        <v>4</v>
      </c>
      <c r="B49" s="600"/>
      <c r="C49" s="76"/>
      <c r="D49" s="76"/>
      <c r="E49" s="76"/>
      <c r="F49" s="416">
        <f t="shared" si="2"/>
        <v>0</v>
      </c>
    </row>
    <row r="50" spans="1:6">
      <c r="A50" s="599">
        <v>5</v>
      </c>
      <c r="B50" s="600"/>
      <c r="C50" s="76"/>
      <c r="D50" s="76"/>
      <c r="E50" s="76"/>
      <c r="F50" s="416">
        <f t="shared" si="2"/>
        <v>0</v>
      </c>
    </row>
    <row r="51" spans="1:6">
      <c r="A51" s="599">
        <v>6</v>
      </c>
      <c r="B51" s="600"/>
      <c r="C51" s="76"/>
      <c r="D51" s="76"/>
      <c r="E51" s="76"/>
      <c r="F51" s="416">
        <f t="shared" si="2"/>
        <v>0</v>
      </c>
    </row>
    <row r="52" spans="1:6">
      <c r="A52" s="599">
        <v>7</v>
      </c>
      <c r="B52" s="600"/>
      <c r="C52" s="76"/>
      <c r="D52" s="76"/>
      <c r="E52" s="76"/>
      <c r="F52" s="416">
        <f t="shared" si="2"/>
        <v>0</v>
      </c>
    </row>
    <row r="53" spans="1:6">
      <c r="A53" s="599">
        <v>8</v>
      </c>
      <c r="B53" s="600"/>
      <c r="C53" s="76"/>
      <c r="D53" s="76"/>
      <c r="E53" s="76"/>
      <c r="F53" s="416">
        <f t="shared" si="2"/>
        <v>0</v>
      </c>
    </row>
    <row r="54" spans="1:6">
      <c r="A54" s="599">
        <v>9</v>
      </c>
      <c r="B54" s="600"/>
      <c r="C54" s="76"/>
      <c r="D54" s="76"/>
      <c r="E54" s="76"/>
      <c r="F54" s="416">
        <f t="shared" si="2"/>
        <v>0</v>
      </c>
    </row>
    <row r="55" spans="1:6">
      <c r="A55" s="599">
        <v>10</v>
      </c>
      <c r="B55" s="600"/>
      <c r="C55" s="76"/>
      <c r="D55" s="76"/>
      <c r="E55" s="76"/>
      <c r="F55" s="416">
        <f t="shared" si="2"/>
        <v>0</v>
      </c>
    </row>
    <row r="56" spans="1:6">
      <c r="A56" s="599">
        <v>11</v>
      </c>
      <c r="B56" s="600"/>
      <c r="C56" s="76"/>
      <c r="D56" s="76"/>
      <c r="E56" s="76"/>
      <c r="F56" s="416">
        <f t="shared" si="2"/>
        <v>0</v>
      </c>
    </row>
    <row r="57" spans="1:6">
      <c r="A57" s="599">
        <v>12</v>
      </c>
      <c r="B57" s="600"/>
      <c r="C57" s="76"/>
      <c r="D57" s="76"/>
      <c r="E57" s="76"/>
      <c r="F57" s="416">
        <f t="shared" si="2"/>
        <v>0</v>
      </c>
    </row>
    <row r="58" spans="1:6">
      <c r="A58" s="599">
        <v>13</v>
      </c>
      <c r="B58" s="600"/>
      <c r="C58" s="76"/>
      <c r="D58" s="76"/>
      <c r="E58" s="76"/>
      <c r="F58" s="416">
        <f t="shared" si="2"/>
        <v>0</v>
      </c>
    </row>
    <row r="59" spans="1:6">
      <c r="A59" s="599">
        <v>14</v>
      </c>
      <c r="B59" s="600"/>
      <c r="C59" s="76"/>
      <c r="D59" s="76"/>
      <c r="E59" s="76"/>
      <c r="F59" s="416">
        <f t="shared" si="2"/>
        <v>0</v>
      </c>
    </row>
    <row r="60" spans="1:6">
      <c r="A60" s="599">
        <v>15</v>
      </c>
      <c r="B60" s="600"/>
      <c r="C60" s="76"/>
      <c r="D60" s="76"/>
      <c r="E60" s="76"/>
      <c r="F60" s="416">
        <f t="shared" si="2"/>
        <v>0</v>
      </c>
    </row>
    <row r="61" spans="1:6" ht="16.2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 ht="16.2">
      <c r="A62" s="446" t="s">
        <v>561</v>
      </c>
      <c r="B62" s="450"/>
      <c r="C62" s="417"/>
      <c r="D62" s="417"/>
      <c r="E62" s="417"/>
      <c r="F62" s="417"/>
    </row>
    <row r="63" spans="1:6">
      <c r="A63" s="599">
        <v>1</v>
      </c>
      <c r="B63" s="600"/>
      <c r="C63" s="76"/>
      <c r="D63" s="76"/>
      <c r="E63" s="76"/>
      <c r="F63" s="416">
        <f>C63-E63</f>
        <v>0</v>
      </c>
    </row>
    <row r="64" spans="1:6">
      <c r="A64" s="599">
        <v>2</v>
      </c>
      <c r="B64" s="600"/>
      <c r="C64" s="76"/>
      <c r="D64" s="76"/>
      <c r="E64" s="76"/>
      <c r="F64" s="416">
        <f t="shared" ref="F64:F77" si="3">C64-E64</f>
        <v>0</v>
      </c>
    </row>
    <row r="65" spans="1:6">
      <c r="A65" s="599">
        <v>3</v>
      </c>
      <c r="B65" s="600"/>
      <c r="C65" s="76"/>
      <c r="D65" s="76"/>
      <c r="E65" s="76"/>
      <c r="F65" s="416">
        <f t="shared" si="3"/>
        <v>0</v>
      </c>
    </row>
    <row r="66" spans="1:6">
      <c r="A66" s="599">
        <v>4</v>
      </c>
      <c r="B66" s="600"/>
      <c r="C66" s="76"/>
      <c r="D66" s="76"/>
      <c r="E66" s="76"/>
      <c r="F66" s="416">
        <f t="shared" si="3"/>
        <v>0</v>
      </c>
    </row>
    <row r="67" spans="1:6">
      <c r="A67" s="599">
        <v>5</v>
      </c>
      <c r="B67" s="600"/>
      <c r="C67" s="76"/>
      <c r="D67" s="76"/>
      <c r="E67" s="76"/>
      <c r="F67" s="416">
        <f t="shared" si="3"/>
        <v>0</v>
      </c>
    </row>
    <row r="68" spans="1:6">
      <c r="A68" s="599">
        <v>6</v>
      </c>
      <c r="B68" s="600"/>
      <c r="C68" s="76"/>
      <c r="D68" s="76"/>
      <c r="E68" s="76"/>
      <c r="F68" s="416">
        <f t="shared" si="3"/>
        <v>0</v>
      </c>
    </row>
    <row r="69" spans="1:6">
      <c r="A69" s="599">
        <v>7</v>
      </c>
      <c r="B69" s="600"/>
      <c r="C69" s="76"/>
      <c r="D69" s="76"/>
      <c r="E69" s="76"/>
      <c r="F69" s="416">
        <f t="shared" si="3"/>
        <v>0</v>
      </c>
    </row>
    <row r="70" spans="1:6">
      <c r="A70" s="599">
        <v>8</v>
      </c>
      <c r="B70" s="600"/>
      <c r="C70" s="76"/>
      <c r="D70" s="76"/>
      <c r="E70" s="76"/>
      <c r="F70" s="416">
        <f t="shared" si="3"/>
        <v>0</v>
      </c>
    </row>
    <row r="71" spans="1:6">
      <c r="A71" s="599">
        <v>9</v>
      </c>
      <c r="B71" s="600"/>
      <c r="C71" s="76"/>
      <c r="D71" s="76"/>
      <c r="E71" s="76"/>
      <c r="F71" s="416">
        <f t="shared" si="3"/>
        <v>0</v>
      </c>
    </row>
    <row r="72" spans="1:6">
      <c r="A72" s="599">
        <v>10</v>
      </c>
      <c r="B72" s="600"/>
      <c r="C72" s="76"/>
      <c r="D72" s="76"/>
      <c r="E72" s="76"/>
      <c r="F72" s="416">
        <f t="shared" si="3"/>
        <v>0</v>
      </c>
    </row>
    <row r="73" spans="1:6">
      <c r="A73" s="599">
        <v>11</v>
      </c>
      <c r="B73" s="600"/>
      <c r="C73" s="76"/>
      <c r="D73" s="76"/>
      <c r="E73" s="76"/>
      <c r="F73" s="416">
        <f t="shared" si="3"/>
        <v>0</v>
      </c>
    </row>
    <row r="74" spans="1:6">
      <c r="A74" s="599">
        <v>12</v>
      </c>
      <c r="B74" s="600"/>
      <c r="C74" s="76"/>
      <c r="D74" s="76"/>
      <c r="E74" s="76"/>
      <c r="F74" s="416">
        <f t="shared" si="3"/>
        <v>0</v>
      </c>
    </row>
    <row r="75" spans="1:6">
      <c r="A75" s="599">
        <v>13</v>
      </c>
      <c r="B75" s="600"/>
      <c r="C75" s="76"/>
      <c r="D75" s="76"/>
      <c r="E75" s="76"/>
      <c r="F75" s="416">
        <f t="shared" si="3"/>
        <v>0</v>
      </c>
    </row>
    <row r="76" spans="1:6">
      <c r="A76" s="599">
        <v>14</v>
      </c>
      <c r="B76" s="600"/>
      <c r="C76" s="76"/>
      <c r="D76" s="76"/>
      <c r="E76" s="76"/>
      <c r="F76" s="416">
        <f t="shared" si="3"/>
        <v>0</v>
      </c>
    </row>
    <row r="77" spans="1:6">
      <c r="A77" s="599">
        <v>15</v>
      </c>
      <c r="B77" s="600"/>
      <c r="C77" s="76"/>
      <c r="D77" s="76"/>
      <c r="E77" s="76"/>
      <c r="F77" s="416">
        <f t="shared" si="3"/>
        <v>0</v>
      </c>
    </row>
    <row r="78" spans="1:6" ht="16.2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 ht="16.2">
      <c r="A79" s="453" t="s">
        <v>564</v>
      </c>
      <c r="B79" s="450" t="s">
        <v>565</v>
      </c>
      <c r="C79" s="418">
        <f>C78+C61+C44+C27</f>
        <v>0</v>
      </c>
      <c r="D79" s="418"/>
      <c r="E79" s="418">
        <f>E78+E61+E44+E27</f>
        <v>0</v>
      </c>
      <c r="F79" s="418">
        <f>F78+F61+F44+F27</f>
        <v>0</v>
      </c>
    </row>
    <row r="80" spans="1:6" ht="16.2">
      <c r="A80" s="446" t="s">
        <v>566</v>
      </c>
      <c r="B80" s="450"/>
      <c r="C80" s="416"/>
      <c r="D80" s="416"/>
      <c r="E80" s="416"/>
      <c r="F80" s="416"/>
    </row>
    <row r="81" spans="1:6" ht="16.2">
      <c r="A81" s="448" t="s">
        <v>552</v>
      </c>
      <c r="B81" s="454"/>
      <c r="C81" s="417"/>
      <c r="D81" s="417"/>
      <c r="E81" s="417"/>
      <c r="F81" s="417"/>
    </row>
    <row r="82" spans="1:6">
      <c r="A82" s="599">
        <v>1</v>
      </c>
      <c r="B82" s="600"/>
      <c r="C82" s="76"/>
      <c r="D82" s="76"/>
      <c r="E82" s="76"/>
      <c r="F82" s="416">
        <f>C82-E82</f>
        <v>0</v>
      </c>
    </row>
    <row r="83" spans="1:6">
      <c r="A83" s="599">
        <v>2</v>
      </c>
      <c r="B83" s="600"/>
      <c r="C83" s="76"/>
      <c r="D83" s="76"/>
      <c r="E83" s="76"/>
      <c r="F83" s="416">
        <f t="shared" ref="F83:F96" si="4">C83-E83</f>
        <v>0</v>
      </c>
    </row>
    <row r="84" spans="1:6">
      <c r="A84" s="599">
        <v>3</v>
      </c>
      <c r="B84" s="600"/>
      <c r="C84" s="76"/>
      <c r="D84" s="76"/>
      <c r="E84" s="76"/>
      <c r="F84" s="416">
        <f t="shared" si="4"/>
        <v>0</v>
      </c>
    </row>
    <row r="85" spans="1:6">
      <c r="A85" s="599">
        <v>4</v>
      </c>
      <c r="B85" s="600"/>
      <c r="C85" s="76"/>
      <c r="D85" s="76"/>
      <c r="E85" s="76"/>
      <c r="F85" s="416">
        <f t="shared" si="4"/>
        <v>0</v>
      </c>
    </row>
    <row r="86" spans="1:6">
      <c r="A86" s="599">
        <v>5</v>
      </c>
      <c r="B86" s="600"/>
      <c r="C86" s="76"/>
      <c r="D86" s="76"/>
      <c r="E86" s="76"/>
      <c r="F86" s="416">
        <f t="shared" si="4"/>
        <v>0</v>
      </c>
    </row>
    <row r="87" spans="1:6">
      <c r="A87" s="599">
        <v>6</v>
      </c>
      <c r="B87" s="600"/>
      <c r="C87" s="76"/>
      <c r="D87" s="76"/>
      <c r="E87" s="76"/>
      <c r="F87" s="416">
        <f t="shared" si="4"/>
        <v>0</v>
      </c>
    </row>
    <row r="88" spans="1:6">
      <c r="A88" s="599">
        <v>7</v>
      </c>
      <c r="B88" s="600"/>
      <c r="C88" s="76"/>
      <c r="D88" s="76"/>
      <c r="E88" s="76"/>
      <c r="F88" s="416">
        <f t="shared" si="4"/>
        <v>0</v>
      </c>
    </row>
    <row r="89" spans="1:6">
      <c r="A89" s="599">
        <v>8</v>
      </c>
      <c r="B89" s="600"/>
      <c r="C89" s="76"/>
      <c r="D89" s="76"/>
      <c r="E89" s="76"/>
      <c r="F89" s="416">
        <f t="shared" si="4"/>
        <v>0</v>
      </c>
    </row>
    <row r="90" spans="1:6">
      <c r="A90" s="599">
        <v>9</v>
      </c>
      <c r="B90" s="600"/>
      <c r="C90" s="76"/>
      <c r="D90" s="76"/>
      <c r="E90" s="76"/>
      <c r="F90" s="416">
        <f t="shared" si="4"/>
        <v>0</v>
      </c>
    </row>
    <row r="91" spans="1:6">
      <c r="A91" s="599">
        <v>10</v>
      </c>
      <c r="B91" s="600"/>
      <c r="C91" s="76"/>
      <c r="D91" s="76"/>
      <c r="E91" s="76"/>
      <c r="F91" s="416">
        <f t="shared" si="4"/>
        <v>0</v>
      </c>
    </row>
    <row r="92" spans="1:6">
      <c r="A92" s="599">
        <v>11</v>
      </c>
      <c r="B92" s="600"/>
      <c r="C92" s="76"/>
      <c r="D92" s="76"/>
      <c r="E92" s="76"/>
      <c r="F92" s="416">
        <f t="shared" si="4"/>
        <v>0</v>
      </c>
    </row>
    <row r="93" spans="1:6">
      <c r="A93" s="599">
        <v>12</v>
      </c>
      <c r="B93" s="600"/>
      <c r="C93" s="76"/>
      <c r="D93" s="76"/>
      <c r="E93" s="76"/>
      <c r="F93" s="416">
        <f t="shared" si="4"/>
        <v>0</v>
      </c>
    </row>
    <row r="94" spans="1:6">
      <c r="A94" s="599">
        <v>13</v>
      </c>
      <c r="B94" s="600"/>
      <c r="C94" s="76"/>
      <c r="D94" s="76"/>
      <c r="E94" s="76"/>
      <c r="F94" s="416">
        <f t="shared" si="4"/>
        <v>0</v>
      </c>
    </row>
    <row r="95" spans="1:6">
      <c r="A95" s="599">
        <v>14</v>
      </c>
      <c r="B95" s="600"/>
      <c r="C95" s="76"/>
      <c r="D95" s="76"/>
      <c r="E95" s="76"/>
      <c r="F95" s="416">
        <f t="shared" si="4"/>
        <v>0</v>
      </c>
    </row>
    <row r="96" spans="1:6">
      <c r="A96" s="599">
        <v>15</v>
      </c>
      <c r="B96" s="600"/>
      <c r="C96" s="76"/>
      <c r="D96" s="76"/>
      <c r="E96" s="76"/>
      <c r="F96" s="416">
        <f t="shared" si="4"/>
        <v>0</v>
      </c>
    </row>
    <row r="97" spans="1:6" ht="16.2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9">
        <v>1</v>
      </c>
      <c r="B99" s="600"/>
      <c r="C99" s="76"/>
      <c r="D99" s="76"/>
      <c r="E99" s="76"/>
      <c r="F99" s="416">
        <f>C99-E99</f>
        <v>0</v>
      </c>
    </row>
    <row r="100" spans="1:6">
      <c r="A100" s="599">
        <v>2</v>
      </c>
      <c r="B100" s="600"/>
      <c r="C100" s="76"/>
      <c r="D100" s="76"/>
      <c r="E100" s="76"/>
      <c r="F100" s="416">
        <f t="shared" ref="F100:F113" si="5">C100-E100</f>
        <v>0</v>
      </c>
    </row>
    <row r="101" spans="1:6">
      <c r="A101" s="599">
        <v>3</v>
      </c>
      <c r="B101" s="600"/>
      <c r="C101" s="76"/>
      <c r="D101" s="76"/>
      <c r="E101" s="76"/>
      <c r="F101" s="416">
        <f t="shared" si="5"/>
        <v>0</v>
      </c>
    </row>
    <row r="102" spans="1:6">
      <c r="A102" s="599">
        <v>4</v>
      </c>
      <c r="B102" s="600"/>
      <c r="C102" s="76"/>
      <c r="D102" s="76"/>
      <c r="E102" s="76"/>
      <c r="F102" s="416">
        <f t="shared" si="5"/>
        <v>0</v>
      </c>
    </row>
    <row r="103" spans="1:6">
      <c r="A103" s="599">
        <v>5</v>
      </c>
      <c r="B103" s="600"/>
      <c r="C103" s="76"/>
      <c r="D103" s="76"/>
      <c r="E103" s="76"/>
      <c r="F103" s="416">
        <f t="shared" si="5"/>
        <v>0</v>
      </c>
    </row>
    <row r="104" spans="1:6">
      <c r="A104" s="599">
        <v>6</v>
      </c>
      <c r="B104" s="600"/>
      <c r="C104" s="76"/>
      <c r="D104" s="76"/>
      <c r="E104" s="76"/>
      <c r="F104" s="416">
        <f t="shared" si="5"/>
        <v>0</v>
      </c>
    </row>
    <row r="105" spans="1:6">
      <c r="A105" s="599">
        <v>7</v>
      </c>
      <c r="B105" s="600"/>
      <c r="C105" s="76"/>
      <c r="D105" s="76"/>
      <c r="E105" s="76"/>
      <c r="F105" s="416">
        <f t="shared" si="5"/>
        <v>0</v>
      </c>
    </row>
    <row r="106" spans="1:6">
      <c r="A106" s="599">
        <v>8</v>
      </c>
      <c r="B106" s="600"/>
      <c r="C106" s="76"/>
      <c r="D106" s="76"/>
      <c r="E106" s="76"/>
      <c r="F106" s="416">
        <f t="shared" si="5"/>
        <v>0</v>
      </c>
    </row>
    <row r="107" spans="1:6">
      <c r="A107" s="599">
        <v>9</v>
      </c>
      <c r="B107" s="600"/>
      <c r="C107" s="76"/>
      <c r="D107" s="76"/>
      <c r="E107" s="76"/>
      <c r="F107" s="416">
        <f t="shared" si="5"/>
        <v>0</v>
      </c>
    </row>
    <row r="108" spans="1:6">
      <c r="A108" s="599">
        <v>10</v>
      </c>
      <c r="B108" s="600"/>
      <c r="C108" s="76"/>
      <c r="D108" s="76"/>
      <c r="E108" s="76"/>
      <c r="F108" s="416">
        <f t="shared" si="5"/>
        <v>0</v>
      </c>
    </row>
    <row r="109" spans="1:6">
      <c r="A109" s="599">
        <v>11</v>
      </c>
      <c r="B109" s="600"/>
      <c r="C109" s="76"/>
      <c r="D109" s="76"/>
      <c r="E109" s="76"/>
      <c r="F109" s="416">
        <f t="shared" si="5"/>
        <v>0</v>
      </c>
    </row>
    <row r="110" spans="1:6">
      <c r="A110" s="599">
        <v>12</v>
      </c>
      <c r="B110" s="600"/>
      <c r="C110" s="76"/>
      <c r="D110" s="76"/>
      <c r="E110" s="76"/>
      <c r="F110" s="416">
        <f t="shared" si="5"/>
        <v>0</v>
      </c>
    </row>
    <row r="111" spans="1:6">
      <c r="A111" s="599">
        <v>13</v>
      </c>
      <c r="B111" s="600"/>
      <c r="C111" s="76"/>
      <c r="D111" s="76"/>
      <c r="E111" s="76"/>
      <c r="F111" s="416">
        <f t="shared" si="5"/>
        <v>0</v>
      </c>
    </row>
    <row r="112" spans="1:6">
      <c r="A112" s="599">
        <v>14</v>
      </c>
      <c r="B112" s="600"/>
      <c r="C112" s="76"/>
      <c r="D112" s="76"/>
      <c r="E112" s="76"/>
      <c r="F112" s="416">
        <f t="shared" si="5"/>
        <v>0</v>
      </c>
    </row>
    <row r="113" spans="1:6">
      <c r="A113" s="599">
        <v>15</v>
      </c>
      <c r="B113" s="600"/>
      <c r="C113" s="76"/>
      <c r="D113" s="76"/>
      <c r="E113" s="76"/>
      <c r="F113" s="416">
        <f t="shared" si="5"/>
        <v>0</v>
      </c>
    </row>
    <row r="114" spans="1:6" ht="16.2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9">
        <v>1</v>
      </c>
      <c r="B116" s="600"/>
      <c r="C116" s="76"/>
      <c r="D116" s="76"/>
      <c r="E116" s="76"/>
      <c r="F116" s="416">
        <f>C116-E116</f>
        <v>0</v>
      </c>
    </row>
    <row r="117" spans="1:6">
      <c r="A117" s="599">
        <v>2</v>
      </c>
      <c r="B117" s="600"/>
      <c r="C117" s="76"/>
      <c r="D117" s="76"/>
      <c r="E117" s="76"/>
      <c r="F117" s="416">
        <f t="shared" ref="F117:F130" si="6">C117-E117</f>
        <v>0</v>
      </c>
    </row>
    <row r="118" spans="1:6">
      <c r="A118" s="599">
        <v>3</v>
      </c>
      <c r="B118" s="600"/>
      <c r="C118" s="76"/>
      <c r="D118" s="76"/>
      <c r="E118" s="76"/>
      <c r="F118" s="416">
        <f t="shared" si="6"/>
        <v>0</v>
      </c>
    </row>
    <row r="119" spans="1:6">
      <c r="A119" s="599">
        <v>4</v>
      </c>
      <c r="B119" s="600"/>
      <c r="C119" s="76"/>
      <c r="D119" s="76"/>
      <c r="E119" s="76"/>
      <c r="F119" s="416">
        <f t="shared" si="6"/>
        <v>0</v>
      </c>
    </row>
    <row r="120" spans="1:6">
      <c r="A120" s="599">
        <v>5</v>
      </c>
      <c r="B120" s="600"/>
      <c r="C120" s="76"/>
      <c r="D120" s="76"/>
      <c r="E120" s="76"/>
      <c r="F120" s="416">
        <f t="shared" si="6"/>
        <v>0</v>
      </c>
    </row>
    <row r="121" spans="1:6">
      <c r="A121" s="599">
        <v>6</v>
      </c>
      <c r="B121" s="600"/>
      <c r="C121" s="76"/>
      <c r="D121" s="76"/>
      <c r="E121" s="76"/>
      <c r="F121" s="416">
        <f t="shared" si="6"/>
        <v>0</v>
      </c>
    </row>
    <row r="122" spans="1:6">
      <c r="A122" s="599">
        <v>7</v>
      </c>
      <c r="B122" s="600"/>
      <c r="C122" s="76"/>
      <c r="D122" s="76"/>
      <c r="E122" s="76"/>
      <c r="F122" s="416">
        <f t="shared" si="6"/>
        <v>0</v>
      </c>
    </row>
    <row r="123" spans="1:6">
      <c r="A123" s="599">
        <v>8</v>
      </c>
      <c r="B123" s="600"/>
      <c r="C123" s="76"/>
      <c r="D123" s="76"/>
      <c r="E123" s="76"/>
      <c r="F123" s="416">
        <f t="shared" si="6"/>
        <v>0</v>
      </c>
    </row>
    <row r="124" spans="1:6">
      <c r="A124" s="599">
        <v>9</v>
      </c>
      <c r="B124" s="600"/>
      <c r="C124" s="76"/>
      <c r="D124" s="76"/>
      <c r="E124" s="76"/>
      <c r="F124" s="416">
        <f t="shared" si="6"/>
        <v>0</v>
      </c>
    </row>
    <row r="125" spans="1:6">
      <c r="A125" s="599">
        <v>10</v>
      </c>
      <c r="B125" s="600"/>
      <c r="C125" s="76"/>
      <c r="D125" s="76"/>
      <c r="E125" s="76"/>
      <c r="F125" s="416">
        <f t="shared" si="6"/>
        <v>0</v>
      </c>
    </row>
    <row r="126" spans="1:6">
      <c r="A126" s="599">
        <v>11</v>
      </c>
      <c r="B126" s="600"/>
      <c r="C126" s="76"/>
      <c r="D126" s="76"/>
      <c r="E126" s="76"/>
      <c r="F126" s="416">
        <f t="shared" si="6"/>
        <v>0</v>
      </c>
    </row>
    <row r="127" spans="1:6">
      <c r="A127" s="599">
        <v>12</v>
      </c>
      <c r="B127" s="600"/>
      <c r="C127" s="76"/>
      <c r="D127" s="76"/>
      <c r="E127" s="76"/>
      <c r="F127" s="416">
        <f t="shared" si="6"/>
        <v>0</v>
      </c>
    </row>
    <row r="128" spans="1:6">
      <c r="A128" s="599">
        <v>13</v>
      </c>
      <c r="B128" s="600"/>
      <c r="C128" s="76"/>
      <c r="D128" s="76"/>
      <c r="E128" s="76"/>
      <c r="F128" s="416">
        <f t="shared" si="6"/>
        <v>0</v>
      </c>
    </row>
    <row r="129" spans="1:6">
      <c r="A129" s="599">
        <v>14</v>
      </c>
      <c r="B129" s="600"/>
      <c r="C129" s="76"/>
      <c r="D129" s="76"/>
      <c r="E129" s="76"/>
      <c r="F129" s="416">
        <f t="shared" si="6"/>
        <v>0</v>
      </c>
    </row>
    <row r="130" spans="1:6">
      <c r="A130" s="599">
        <v>15</v>
      </c>
      <c r="B130" s="600"/>
      <c r="C130" s="76"/>
      <c r="D130" s="76"/>
      <c r="E130" s="76"/>
      <c r="F130" s="416">
        <f t="shared" si="6"/>
        <v>0</v>
      </c>
    </row>
    <row r="131" spans="1:6" ht="16.2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 ht="16.2">
      <c r="A132" s="446" t="s">
        <v>561</v>
      </c>
      <c r="B132" s="450"/>
      <c r="C132" s="417"/>
      <c r="D132" s="417"/>
      <c r="E132" s="417"/>
      <c r="F132" s="417"/>
    </row>
    <row r="133" spans="1:6">
      <c r="A133" s="599">
        <v>1</v>
      </c>
      <c r="B133" s="600"/>
      <c r="C133" s="76"/>
      <c r="D133" s="76"/>
      <c r="E133" s="76"/>
      <c r="F133" s="416">
        <f>C133-E133</f>
        <v>0</v>
      </c>
    </row>
    <row r="134" spans="1:6">
      <c r="A134" s="599">
        <v>2</v>
      </c>
      <c r="B134" s="600"/>
      <c r="C134" s="76"/>
      <c r="D134" s="76"/>
      <c r="E134" s="76"/>
      <c r="F134" s="416">
        <f t="shared" ref="F134:F147" si="7">C134-E134</f>
        <v>0</v>
      </c>
    </row>
    <row r="135" spans="1:6">
      <c r="A135" s="599">
        <v>3</v>
      </c>
      <c r="B135" s="600"/>
      <c r="C135" s="76"/>
      <c r="D135" s="76"/>
      <c r="E135" s="76"/>
      <c r="F135" s="416">
        <f t="shared" si="7"/>
        <v>0</v>
      </c>
    </row>
    <row r="136" spans="1:6">
      <c r="A136" s="599">
        <v>4</v>
      </c>
      <c r="B136" s="600"/>
      <c r="C136" s="76"/>
      <c r="D136" s="76"/>
      <c r="E136" s="76"/>
      <c r="F136" s="416">
        <f t="shared" si="7"/>
        <v>0</v>
      </c>
    </row>
    <row r="137" spans="1:6">
      <c r="A137" s="599">
        <v>5</v>
      </c>
      <c r="B137" s="600"/>
      <c r="C137" s="76"/>
      <c r="D137" s="76"/>
      <c r="E137" s="76"/>
      <c r="F137" s="416">
        <f t="shared" si="7"/>
        <v>0</v>
      </c>
    </row>
    <row r="138" spans="1:6">
      <c r="A138" s="599">
        <v>6</v>
      </c>
      <c r="B138" s="600"/>
      <c r="C138" s="76"/>
      <c r="D138" s="76"/>
      <c r="E138" s="76"/>
      <c r="F138" s="416">
        <f t="shared" si="7"/>
        <v>0</v>
      </c>
    </row>
    <row r="139" spans="1:6">
      <c r="A139" s="599">
        <v>7</v>
      </c>
      <c r="B139" s="600"/>
      <c r="C139" s="76"/>
      <c r="D139" s="76"/>
      <c r="E139" s="76"/>
      <c r="F139" s="416">
        <f t="shared" si="7"/>
        <v>0</v>
      </c>
    </row>
    <row r="140" spans="1:6">
      <c r="A140" s="599">
        <v>8</v>
      </c>
      <c r="B140" s="600"/>
      <c r="C140" s="76"/>
      <c r="D140" s="76"/>
      <c r="E140" s="76"/>
      <c r="F140" s="416">
        <f t="shared" si="7"/>
        <v>0</v>
      </c>
    </row>
    <row r="141" spans="1:6">
      <c r="A141" s="599">
        <v>9</v>
      </c>
      <c r="B141" s="600"/>
      <c r="C141" s="76"/>
      <c r="D141" s="76"/>
      <c r="E141" s="76"/>
      <c r="F141" s="416">
        <f t="shared" si="7"/>
        <v>0</v>
      </c>
    </row>
    <row r="142" spans="1:6">
      <c r="A142" s="599">
        <v>10</v>
      </c>
      <c r="B142" s="600"/>
      <c r="C142" s="76"/>
      <c r="D142" s="76"/>
      <c r="E142" s="76"/>
      <c r="F142" s="416">
        <f t="shared" si="7"/>
        <v>0</v>
      </c>
    </row>
    <row r="143" spans="1:6">
      <c r="A143" s="599">
        <v>11</v>
      </c>
      <c r="B143" s="600"/>
      <c r="C143" s="76"/>
      <c r="D143" s="76"/>
      <c r="E143" s="76"/>
      <c r="F143" s="416">
        <f t="shared" si="7"/>
        <v>0</v>
      </c>
    </row>
    <row r="144" spans="1:6">
      <c r="A144" s="599">
        <v>12</v>
      </c>
      <c r="B144" s="600"/>
      <c r="C144" s="76"/>
      <c r="D144" s="76"/>
      <c r="E144" s="76"/>
      <c r="F144" s="416">
        <f t="shared" si="7"/>
        <v>0</v>
      </c>
    </row>
    <row r="145" spans="1:8">
      <c r="A145" s="599">
        <v>13</v>
      </c>
      <c r="B145" s="600"/>
      <c r="C145" s="76"/>
      <c r="D145" s="76"/>
      <c r="E145" s="76"/>
      <c r="F145" s="416">
        <f t="shared" si="7"/>
        <v>0</v>
      </c>
    </row>
    <row r="146" spans="1:8">
      <c r="A146" s="599">
        <v>14</v>
      </c>
      <c r="B146" s="600"/>
      <c r="C146" s="76"/>
      <c r="D146" s="76"/>
      <c r="E146" s="76"/>
      <c r="F146" s="416">
        <f t="shared" si="7"/>
        <v>0</v>
      </c>
    </row>
    <row r="147" spans="1:8">
      <c r="A147" s="599">
        <v>15</v>
      </c>
      <c r="B147" s="600"/>
      <c r="C147" s="76"/>
      <c r="D147" s="76"/>
      <c r="E147" s="76"/>
      <c r="F147" s="416">
        <f t="shared" si="7"/>
        <v>0</v>
      </c>
    </row>
    <row r="148" spans="1:8" ht="16.2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 ht="16.2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10" t="s">
        <v>8</v>
      </c>
      <c r="B151" s="638">
        <f>pdeReportingDate</f>
        <v>45773</v>
      </c>
      <c r="C151" s="638"/>
      <c r="D151" s="638"/>
      <c r="E151" s="638"/>
      <c r="F151" s="638"/>
      <c r="G151" s="638"/>
      <c r="H151" s="638"/>
    </row>
    <row r="152" spans="1:8">
      <c r="A152" s="610"/>
      <c r="B152" s="44"/>
      <c r="C152" s="44"/>
      <c r="D152" s="44"/>
      <c r="E152" s="44"/>
      <c r="F152" s="44"/>
      <c r="G152" s="44"/>
      <c r="H152" s="44"/>
    </row>
    <row r="153" spans="1:8">
      <c r="A153" s="611" t="s">
        <v>293</v>
      </c>
      <c r="B153" s="639" t="str">
        <f>authorName</f>
        <v>Прайм Бизнес Консултинг АД</v>
      </c>
      <c r="C153" s="639"/>
      <c r="D153" s="639"/>
      <c r="E153" s="639"/>
      <c r="F153" s="639"/>
      <c r="G153" s="639"/>
      <c r="H153" s="639"/>
    </row>
    <row r="154" spans="1:8">
      <c r="A154" s="611"/>
      <c r="B154" s="65"/>
      <c r="C154" s="65"/>
      <c r="D154" s="65"/>
      <c r="E154" s="65"/>
      <c r="F154" s="65"/>
      <c r="G154" s="65"/>
      <c r="H154" s="65"/>
    </row>
    <row r="155" spans="1:8">
      <c r="A155" s="611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2"/>
      <c r="B156" s="637" t="s">
        <v>294</v>
      </c>
      <c r="C156" s="637"/>
      <c r="D156" s="637"/>
      <c r="E156" s="637"/>
      <c r="F156" s="511"/>
      <c r="G156" s="38"/>
      <c r="H156" s="35"/>
    </row>
    <row r="157" spans="1:8">
      <c r="A157" s="612"/>
      <c r="B157" s="637" t="s">
        <v>294</v>
      </c>
      <c r="C157" s="637"/>
      <c r="D157" s="637"/>
      <c r="E157" s="637"/>
      <c r="F157" s="511"/>
      <c r="G157" s="38"/>
      <c r="H157" s="35"/>
    </row>
    <row r="158" spans="1:8">
      <c r="A158" s="612"/>
      <c r="B158" s="637" t="s">
        <v>294</v>
      </c>
      <c r="C158" s="637"/>
      <c r="D158" s="637"/>
      <c r="E158" s="637"/>
      <c r="F158" s="511"/>
      <c r="G158" s="38"/>
      <c r="H158" s="35"/>
    </row>
    <row r="159" spans="1:8">
      <c r="A159" s="612"/>
      <c r="B159" s="637" t="s">
        <v>294</v>
      </c>
      <c r="C159" s="637"/>
      <c r="D159" s="637"/>
      <c r="E159" s="637"/>
      <c r="F159" s="511"/>
      <c r="G159" s="38"/>
      <c r="H159" s="35"/>
    </row>
    <row r="160" spans="1:8">
      <c r="A160" s="612"/>
      <c r="B160" s="637"/>
      <c r="C160" s="637"/>
      <c r="D160" s="637"/>
      <c r="E160" s="637"/>
      <c r="F160" s="511"/>
      <c r="G160" s="38"/>
      <c r="H160" s="35"/>
    </row>
    <row r="161" spans="1:8">
      <c r="A161" s="612"/>
      <c r="B161" s="637"/>
      <c r="C161" s="637"/>
      <c r="D161" s="637"/>
      <c r="E161" s="637"/>
      <c r="F161" s="511"/>
      <c r="G161" s="38"/>
      <c r="H161" s="35"/>
    </row>
    <row r="162" spans="1:8">
      <c r="A162" s="612"/>
      <c r="B162" s="637"/>
      <c r="C162" s="637"/>
      <c r="D162" s="637"/>
      <c r="E162" s="637"/>
      <c r="F162" s="51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zoomScale="80" zoomScaleNormal="85" zoomScaleSheetLayoutView="80" workbookViewId="0">
      <selection activeCell="S9" sqref="S9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ДЕБИТУМ ИНВЕСТ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201089616</v>
      </c>
      <c r="B4" s="90"/>
      <c r="C4" s="90"/>
      <c r="D4" s="90"/>
      <c r="E4" s="90"/>
      <c r="F4" s="90"/>
      <c r="G4" s="90"/>
      <c r="H4" s="90"/>
      <c r="I4" s="90"/>
      <c r="J4" s="90"/>
      <c r="L4" s="35"/>
      <c r="P4" s="64"/>
      <c r="Q4" s="65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4"/>
      <c r="Q5" s="67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2" customFormat="1" ht="31.2">
      <c r="A7" s="658" t="s">
        <v>484</v>
      </c>
      <c r="B7" s="659"/>
      <c r="C7" s="662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54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54" t="s">
        <v>578</v>
      </c>
      <c r="R7" s="656" t="s">
        <v>579</v>
      </c>
    </row>
    <row r="8" spans="1:19" s="92" customFormat="1" ht="66.75" customHeight="1">
      <c r="A8" s="660"/>
      <c r="B8" s="661"/>
      <c r="C8" s="663"/>
      <c r="D8" s="124" t="s">
        <v>580</v>
      </c>
      <c r="E8" s="124" t="s">
        <v>581</v>
      </c>
      <c r="F8" s="124" t="s">
        <v>582</v>
      </c>
      <c r="G8" s="124" t="s">
        <v>583</v>
      </c>
      <c r="H8" s="124" t="s">
        <v>584</v>
      </c>
      <c r="I8" s="124" t="s">
        <v>585</v>
      </c>
      <c r="J8" s="655"/>
      <c r="K8" s="124" t="s">
        <v>580</v>
      </c>
      <c r="L8" s="124" t="s">
        <v>586</v>
      </c>
      <c r="M8" s="124" t="s">
        <v>587</v>
      </c>
      <c r="N8" s="124" t="s">
        <v>588</v>
      </c>
      <c r="O8" s="124" t="s">
        <v>584</v>
      </c>
      <c r="P8" s="124" t="s">
        <v>585</v>
      </c>
      <c r="Q8" s="655"/>
      <c r="R8" s="657"/>
    </row>
    <row r="9" spans="1:19" s="92" customFormat="1" ht="16.2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17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5" t="s">
        <v>594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595</v>
      </c>
      <c r="B12" s="279" t="s">
        <v>596</v>
      </c>
      <c r="C12" s="125" t="s">
        <v>597</v>
      </c>
      <c r="D12" s="286"/>
      <c r="E12" s="286"/>
      <c r="F12" s="286"/>
      <c r="G12" s="282">
        <f t="shared" ref="G12:G42" si="2">D12+E12-F12</f>
        <v>0</v>
      </c>
      <c r="H12" s="286"/>
      <c r="I12" s="286"/>
      <c r="J12" s="282">
        <f t="shared" ref="J12:J42" si="3">G12+H12-I12</f>
        <v>0</v>
      </c>
      <c r="K12" s="286"/>
      <c r="L12" s="286"/>
      <c r="M12" s="286"/>
      <c r="N12" s="282">
        <f t="shared" ref="N12:N42" si="4">K12+L12-M12</f>
        <v>0</v>
      </c>
      <c r="O12" s="286"/>
      <c r="P12" s="286"/>
      <c r="Q12" s="282">
        <f t="shared" si="0"/>
        <v>0</v>
      </c>
      <c r="R12" s="296">
        <f t="shared" si="1"/>
        <v>0</v>
      </c>
    </row>
    <row r="13" spans="1:19">
      <c r="A13" s="295" t="s">
        <v>598</v>
      </c>
      <c r="B13" s="279" t="s">
        <v>599</v>
      </c>
      <c r="C13" s="125" t="s">
        <v>600</v>
      </c>
      <c r="D13" s="286"/>
      <c r="E13" s="286"/>
      <c r="F13" s="286"/>
      <c r="G13" s="282">
        <f t="shared" si="2"/>
        <v>0</v>
      </c>
      <c r="H13" s="286"/>
      <c r="I13" s="286"/>
      <c r="J13" s="282">
        <f t="shared" si="3"/>
        <v>0</v>
      </c>
      <c r="K13" s="286"/>
      <c r="L13" s="286"/>
      <c r="M13" s="286"/>
      <c r="N13" s="282">
        <f t="shared" si="4"/>
        <v>0</v>
      </c>
      <c r="O13" s="286"/>
      <c r="P13" s="286"/>
      <c r="Q13" s="282">
        <f t="shared" si="0"/>
        <v>0</v>
      </c>
      <c r="R13" s="296">
        <f t="shared" si="1"/>
        <v>0</v>
      </c>
    </row>
    <row r="14" spans="1:19">
      <c r="A14" s="295" t="s">
        <v>601</v>
      </c>
      <c r="B14" s="279" t="s">
        <v>602</v>
      </c>
      <c r="C14" s="125" t="s">
        <v>603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604</v>
      </c>
      <c r="B15" s="279" t="s">
        <v>605</v>
      </c>
      <c r="C15" s="125" t="s">
        <v>606</v>
      </c>
      <c r="D15" s="286"/>
      <c r="E15" s="286"/>
      <c r="F15" s="286"/>
      <c r="G15" s="282">
        <f t="shared" si="2"/>
        <v>0</v>
      </c>
      <c r="H15" s="286"/>
      <c r="I15" s="286"/>
      <c r="J15" s="282">
        <f t="shared" si="3"/>
        <v>0</v>
      </c>
      <c r="K15" s="286"/>
      <c r="L15" s="286"/>
      <c r="M15" s="286"/>
      <c r="N15" s="282">
        <f t="shared" si="4"/>
        <v>0</v>
      </c>
      <c r="O15" s="286"/>
      <c r="P15" s="286"/>
      <c r="Q15" s="282">
        <f t="shared" si="0"/>
        <v>0</v>
      </c>
      <c r="R15" s="296">
        <f t="shared" si="1"/>
        <v>0</v>
      </c>
    </row>
    <row r="16" spans="1:19">
      <c r="A16" s="317" t="s">
        <v>607</v>
      </c>
      <c r="B16" s="279" t="s">
        <v>608</v>
      </c>
      <c r="C16" s="125" t="s">
        <v>609</v>
      </c>
      <c r="D16" s="286"/>
      <c r="E16" s="286"/>
      <c r="F16" s="286"/>
      <c r="G16" s="282">
        <f t="shared" si="2"/>
        <v>0</v>
      </c>
      <c r="H16" s="286"/>
      <c r="I16" s="286"/>
      <c r="J16" s="282">
        <f t="shared" si="3"/>
        <v>0</v>
      </c>
      <c r="K16" s="286"/>
      <c r="L16" s="286"/>
      <c r="M16" s="286"/>
      <c r="N16" s="282">
        <f t="shared" si="4"/>
        <v>0</v>
      </c>
      <c r="O16" s="286"/>
      <c r="P16" s="286"/>
      <c r="Q16" s="282">
        <f t="shared" si="0"/>
        <v>0</v>
      </c>
      <c r="R16" s="296">
        <f t="shared" si="1"/>
        <v>0</v>
      </c>
    </row>
    <row r="17" spans="1:18" ht="31.2">
      <c r="A17" s="295" t="s">
        <v>610</v>
      </c>
      <c r="B17" s="127" t="s">
        <v>611</v>
      </c>
      <c r="C17" s="126" t="s">
        <v>612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20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613</v>
      </c>
      <c r="B18" s="127" t="s">
        <v>614</v>
      </c>
      <c r="C18" s="125" t="s">
        <v>615</v>
      </c>
      <c r="D18" s="286"/>
      <c r="E18" s="286"/>
      <c r="F18" s="286"/>
      <c r="G18" s="282">
        <f t="shared" si="2"/>
        <v>0</v>
      </c>
      <c r="H18" s="286"/>
      <c r="I18" s="286"/>
      <c r="J18" s="282">
        <f t="shared" si="3"/>
        <v>0</v>
      </c>
      <c r="K18" s="286"/>
      <c r="L18" s="286"/>
      <c r="M18" s="286"/>
      <c r="N18" s="282">
        <f t="shared" si="4"/>
        <v>0</v>
      </c>
      <c r="O18" s="286"/>
      <c r="P18" s="286"/>
      <c r="Q18" s="282">
        <f t="shared" si="0"/>
        <v>0</v>
      </c>
      <c r="R18" s="296">
        <f t="shared" si="1"/>
        <v>0</v>
      </c>
    </row>
    <row r="19" spans="1:18" ht="16.2">
      <c r="A19" s="295"/>
      <c r="B19" s="280" t="s">
        <v>553</v>
      </c>
      <c r="C19" s="128" t="s">
        <v>616</v>
      </c>
      <c r="D19" s="287">
        <f>SUM(D11:D18)</f>
        <v>0</v>
      </c>
      <c r="E19" s="287">
        <f>SUM(E11:E18)</f>
        <v>0</v>
      </c>
      <c r="F19" s="287">
        <f>SUM(F11:F18)</f>
        <v>0</v>
      </c>
      <c r="G19" s="282">
        <f t="shared" si="2"/>
        <v>0</v>
      </c>
      <c r="H19" s="287">
        <f>SUM(H11:H18)</f>
        <v>0</v>
      </c>
      <c r="I19" s="287">
        <f>SUM(I11:I18)</f>
        <v>0</v>
      </c>
      <c r="J19" s="282">
        <f t="shared" si="3"/>
        <v>0</v>
      </c>
      <c r="K19" s="287">
        <f>SUM(K11:K18)</f>
        <v>0</v>
      </c>
      <c r="L19" s="287">
        <f>SUM(L11:L18)</f>
        <v>0</v>
      </c>
      <c r="M19" s="287">
        <f>SUM(M11:M18)</f>
        <v>0</v>
      </c>
      <c r="N19" s="282">
        <f t="shared" si="4"/>
        <v>0</v>
      </c>
      <c r="O19" s="287">
        <f>SUM(O11:O18)</f>
        <v>0</v>
      </c>
      <c r="P19" s="287">
        <f>SUM(P11:P18)</f>
        <v>0</v>
      </c>
      <c r="Q19" s="282">
        <f t="shared" si="0"/>
        <v>0</v>
      </c>
      <c r="R19" s="296">
        <f t="shared" si="1"/>
        <v>0</v>
      </c>
    </row>
    <row r="20" spans="1:18" ht="16.2">
      <c r="A20" s="297" t="s">
        <v>617</v>
      </c>
      <c r="B20" s="281" t="s">
        <v>618</v>
      </c>
      <c r="C20" s="128" t="s">
        <v>619</v>
      </c>
      <c r="D20" s="286"/>
      <c r="E20" s="286"/>
      <c r="F20" s="286"/>
      <c r="G20" s="282">
        <f t="shared" si="2"/>
        <v>0</v>
      </c>
      <c r="H20" s="286"/>
      <c r="I20" s="286"/>
      <c r="J20" s="282">
        <f t="shared" si="3"/>
        <v>0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0</v>
      </c>
    </row>
    <row r="21" spans="1:18" ht="16.2">
      <c r="A21" s="297"/>
      <c r="B21" s="281"/>
      <c r="C21" s="128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 ht="16.2">
      <c r="A22" s="294" t="s">
        <v>620</v>
      </c>
      <c r="B22" s="281" t="s">
        <v>621</v>
      </c>
      <c r="C22" s="128" t="s">
        <v>622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5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5" t="s">
        <v>626</v>
      </c>
      <c r="D24" s="286"/>
      <c r="E24" s="286"/>
      <c r="F24" s="286"/>
      <c r="G24" s="282">
        <f t="shared" si="2"/>
        <v>0</v>
      </c>
      <c r="H24" s="286"/>
      <c r="I24" s="286"/>
      <c r="J24" s="282">
        <f t="shared" si="3"/>
        <v>0</v>
      </c>
      <c r="K24" s="286"/>
      <c r="L24" s="286"/>
      <c r="M24" s="286"/>
      <c r="N24" s="282">
        <f t="shared" si="4"/>
        <v>0</v>
      </c>
      <c r="O24" s="286"/>
      <c r="P24" s="286"/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5" t="s">
        <v>628</v>
      </c>
      <c r="D25" s="286"/>
      <c r="E25" s="286"/>
      <c r="F25" s="286"/>
      <c r="G25" s="282">
        <f t="shared" si="2"/>
        <v>0</v>
      </c>
      <c r="H25" s="286"/>
      <c r="I25" s="286"/>
      <c r="J25" s="282">
        <f t="shared" si="3"/>
        <v>0</v>
      </c>
      <c r="K25" s="286"/>
      <c r="L25" s="286"/>
      <c r="M25" s="286"/>
      <c r="N25" s="282">
        <f t="shared" si="4"/>
        <v>0</v>
      </c>
      <c r="O25" s="286"/>
      <c r="P25" s="286"/>
      <c r="Q25" s="282">
        <f t="shared" si="0"/>
        <v>0</v>
      </c>
      <c r="R25" s="296">
        <f t="shared" si="1"/>
        <v>0</v>
      </c>
    </row>
    <row r="26" spans="1:18">
      <c r="A26" s="298" t="s">
        <v>598</v>
      </c>
      <c r="B26" s="127" t="s">
        <v>629</v>
      </c>
      <c r="C26" s="125" t="s">
        <v>630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29" t="s">
        <v>614</v>
      </c>
      <c r="C27" s="125" t="s">
        <v>631</v>
      </c>
      <c r="D27" s="286"/>
      <c r="E27" s="286"/>
      <c r="F27" s="286"/>
      <c r="G27" s="282">
        <f t="shared" si="2"/>
        <v>0</v>
      </c>
      <c r="H27" s="286"/>
      <c r="I27" s="286"/>
      <c r="J27" s="282">
        <f t="shared" si="3"/>
        <v>0</v>
      </c>
      <c r="K27" s="286"/>
      <c r="L27" s="286"/>
      <c r="M27" s="286"/>
      <c r="N27" s="282">
        <f t="shared" si="4"/>
        <v>0</v>
      </c>
      <c r="O27" s="286"/>
      <c r="P27" s="286"/>
      <c r="Q27" s="282">
        <f t="shared" si="0"/>
        <v>0</v>
      </c>
      <c r="R27" s="296">
        <f t="shared" si="1"/>
        <v>0</v>
      </c>
    </row>
    <row r="28" spans="1:18" ht="16.2">
      <c r="A28" s="295"/>
      <c r="B28" s="280" t="s">
        <v>562</v>
      </c>
      <c r="C28" s="130" t="s">
        <v>632</v>
      </c>
      <c r="D28" s="289">
        <f>SUM(D24:D27)</f>
        <v>0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0</v>
      </c>
      <c r="H28" s="289">
        <f t="shared" si="5"/>
        <v>0</v>
      </c>
      <c r="I28" s="289">
        <f t="shared" si="5"/>
        <v>0</v>
      </c>
      <c r="J28" s="290">
        <f t="shared" si="3"/>
        <v>0</v>
      </c>
      <c r="K28" s="289">
        <f t="shared" si="5"/>
        <v>0</v>
      </c>
      <c r="L28" s="289">
        <f t="shared" si="5"/>
        <v>0</v>
      </c>
      <c r="M28" s="289">
        <f t="shared" si="5"/>
        <v>0</v>
      </c>
      <c r="N28" s="290">
        <f t="shared" si="4"/>
        <v>0</v>
      </c>
      <c r="O28" s="289">
        <f t="shared" si="5"/>
        <v>0</v>
      </c>
      <c r="P28" s="289">
        <f t="shared" si="5"/>
        <v>0</v>
      </c>
      <c r="Q28" s="290">
        <f t="shared" si="0"/>
        <v>0</v>
      </c>
      <c r="R28" s="299">
        <f t="shared" si="1"/>
        <v>0</v>
      </c>
    </row>
    <row r="29" spans="1:18">
      <c r="A29" s="294" t="s">
        <v>633</v>
      </c>
      <c r="B29" s="283" t="s">
        <v>634</v>
      </c>
      <c r="C29" s="13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2" t="s">
        <v>636</v>
      </c>
      <c r="D30" s="292">
        <f>SUM(D31:D34)</f>
        <v>0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0</v>
      </c>
      <c r="H30" s="292">
        <f t="shared" si="6"/>
        <v>0</v>
      </c>
      <c r="I30" s="292">
        <f t="shared" si="6"/>
        <v>0</v>
      </c>
      <c r="J30" s="292">
        <f t="shared" si="3"/>
        <v>0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0</v>
      </c>
    </row>
    <row r="31" spans="1:18">
      <c r="A31" s="295"/>
      <c r="B31" s="279" t="s">
        <v>127</v>
      </c>
      <c r="C31" s="125" t="s">
        <v>637</v>
      </c>
      <c r="D31" s="286"/>
      <c r="E31" s="286"/>
      <c r="F31" s="286"/>
      <c r="G31" s="282">
        <f t="shared" si="2"/>
        <v>0</v>
      </c>
      <c r="H31" s="286"/>
      <c r="I31" s="286"/>
      <c r="J31" s="282">
        <f t="shared" si="3"/>
        <v>0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0</v>
      </c>
    </row>
    <row r="32" spans="1:18">
      <c r="A32" s="295"/>
      <c r="B32" s="279" t="s">
        <v>129</v>
      </c>
      <c r="C32" s="125" t="s">
        <v>638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5" t="s">
        <v>639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5" t="s">
        <v>640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595</v>
      </c>
      <c r="B35" s="284" t="s">
        <v>641</v>
      </c>
      <c r="C35" s="125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5" t="s">
        <v>643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5" t="s">
        <v>645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5" t="s">
        <v>647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5" t="s">
        <v>649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5" t="s">
        <v>650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 ht="16.2">
      <c r="A41" s="295"/>
      <c r="B41" s="280" t="s">
        <v>651</v>
      </c>
      <c r="C41" s="128" t="s">
        <v>652</v>
      </c>
      <c r="D41" s="287">
        <f>D30+D35+D40</f>
        <v>0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0</v>
      </c>
      <c r="H41" s="287">
        <f t="shared" si="10"/>
        <v>0</v>
      </c>
      <c r="I41" s="287">
        <f t="shared" si="10"/>
        <v>0</v>
      </c>
      <c r="J41" s="282">
        <f t="shared" si="3"/>
        <v>0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0</v>
      </c>
    </row>
    <row r="42" spans="1:18" ht="16.2">
      <c r="A42" s="297" t="s">
        <v>653</v>
      </c>
      <c r="B42" s="285" t="s">
        <v>654</v>
      </c>
      <c r="C42" s="128" t="s">
        <v>655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2" thickBot="1">
      <c r="A43" s="302"/>
      <c r="B43" s="303" t="s">
        <v>656</v>
      </c>
      <c r="C43" s="304" t="s">
        <v>657</v>
      </c>
      <c r="D43" s="305">
        <f>D19+D20+D22+D28+D41+D42</f>
        <v>0</v>
      </c>
      <c r="E43" s="305">
        <f>E19+E20+E22+E28+E41+E42</f>
        <v>0</v>
      </c>
      <c r="F43" s="305">
        <f t="shared" ref="F43:R43" si="11">F19+F20+F22+F28+F41+F42</f>
        <v>0</v>
      </c>
      <c r="G43" s="305">
        <f t="shared" si="11"/>
        <v>0</v>
      </c>
      <c r="H43" s="305">
        <f t="shared" si="11"/>
        <v>0</v>
      </c>
      <c r="I43" s="305">
        <f t="shared" si="11"/>
        <v>0</v>
      </c>
      <c r="J43" s="305">
        <f t="shared" si="11"/>
        <v>0</v>
      </c>
      <c r="K43" s="305">
        <f t="shared" si="11"/>
        <v>0</v>
      </c>
      <c r="L43" s="305">
        <f t="shared" si="11"/>
        <v>0</v>
      </c>
      <c r="M43" s="305">
        <f t="shared" si="11"/>
        <v>0</v>
      </c>
      <c r="N43" s="305">
        <f t="shared" si="11"/>
        <v>0</v>
      </c>
      <c r="O43" s="305">
        <f t="shared" si="11"/>
        <v>0</v>
      </c>
      <c r="P43" s="305">
        <f t="shared" si="11"/>
        <v>0</v>
      </c>
      <c r="Q43" s="305">
        <f t="shared" si="11"/>
        <v>0</v>
      </c>
      <c r="R43" s="306">
        <f t="shared" si="11"/>
        <v>0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10" t="s">
        <v>8</v>
      </c>
      <c r="C46" s="638">
        <f>pdeReportingDate</f>
        <v>45773</v>
      </c>
      <c r="D46" s="638"/>
      <c r="E46" s="638"/>
      <c r="F46" s="638"/>
      <c r="G46" s="638"/>
      <c r="H46" s="638"/>
      <c r="I46" s="638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10"/>
      <c r="C47" s="44"/>
      <c r="D47" s="44"/>
      <c r="E47" s="44"/>
      <c r="F47" s="44"/>
      <c r="G47" s="44"/>
      <c r="H47" s="44"/>
      <c r="I47" s="44"/>
    </row>
    <row r="48" spans="1:18">
      <c r="B48" s="611" t="s">
        <v>293</v>
      </c>
      <c r="C48" s="639" t="str">
        <f>authorName</f>
        <v>Прайм Бизнес Консултинг АД</v>
      </c>
      <c r="D48" s="639"/>
      <c r="E48" s="639"/>
      <c r="F48" s="639"/>
      <c r="G48" s="639"/>
      <c r="H48" s="639"/>
      <c r="I48" s="639"/>
    </row>
    <row r="49" spans="2:9">
      <c r="B49" s="611"/>
      <c r="C49" s="65"/>
      <c r="D49" s="65"/>
      <c r="E49" s="65"/>
      <c r="F49" s="65"/>
      <c r="G49" s="65"/>
      <c r="H49" s="65"/>
      <c r="I49" s="65"/>
    </row>
    <row r="50" spans="2:9">
      <c r="B50" s="611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2"/>
      <c r="C51" s="637" t="s">
        <v>294</v>
      </c>
      <c r="D51" s="637"/>
      <c r="E51" s="637"/>
      <c r="F51" s="637"/>
      <c r="G51" s="511"/>
      <c r="H51" s="38"/>
      <c r="I51" s="35"/>
    </row>
    <row r="52" spans="2:9">
      <c r="B52" s="612"/>
      <c r="C52" s="637" t="s">
        <v>294</v>
      </c>
      <c r="D52" s="637"/>
      <c r="E52" s="637"/>
      <c r="F52" s="637"/>
      <c r="G52" s="511"/>
      <c r="H52" s="38"/>
      <c r="I52" s="35"/>
    </row>
    <row r="53" spans="2:9">
      <c r="B53" s="612"/>
      <c r="C53" s="637" t="s">
        <v>294</v>
      </c>
      <c r="D53" s="637"/>
      <c r="E53" s="637"/>
      <c r="F53" s="637"/>
      <c r="G53" s="511"/>
      <c r="H53" s="38"/>
      <c r="I53" s="35"/>
    </row>
    <row r="54" spans="2:9">
      <c r="B54" s="612"/>
      <c r="C54" s="637" t="s">
        <v>294</v>
      </c>
      <c r="D54" s="637"/>
      <c r="E54" s="637"/>
      <c r="F54" s="637"/>
      <c r="G54" s="511"/>
      <c r="H54" s="38"/>
      <c r="I54" s="35"/>
    </row>
    <row r="55" spans="2:9">
      <c r="B55" s="612"/>
      <c r="C55" s="637"/>
      <c r="D55" s="637"/>
      <c r="E55" s="637"/>
      <c r="F55" s="637"/>
      <c r="G55" s="511"/>
      <c r="H55" s="38"/>
      <c r="I55" s="35"/>
    </row>
    <row r="56" spans="2:9">
      <c r="B56" s="612"/>
      <c r="C56" s="637"/>
      <c r="D56" s="637"/>
      <c r="E56" s="637"/>
      <c r="F56" s="637"/>
      <c r="G56" s="511"/>
      <c r="H56" s="38"/>
      <c r="I56" s="35"/>
    </row>
    <row r="57" spans="2:9">
      <c r="B57" s="612"/>
      <c r="C57" s="637"/>
      <c r="D57" s="637"/>
      <c r="E57" s="637"/>
      <c r="F57" s="637"/>
      <c r="G57" s="511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R122"/>
  <sheetViews>
    <sheetView view="pageBreakPreview" topLeftCell="A91" zoomScale="80" zoomScaleNormal="85" zoomScaleSheetLayoutView="80" workbookViewId="0">
      <selection activeCell="A4" sqref="A1:XFD1048576"/>
    </sheetView>
  </sheetViews>
  <sheetFormatPr defaultColWidth="10.6640625" defaultRowHeight="15.6"/>
  <cols>
    <col min="1" max="1" width="52.6640625" style="32" customWidth="1"/>
    <col min="2" max="2" width="10.6640625" style="91"/>
    <col min="3" max="3" width="17.6640625" style="32" customWidth="1"/>
    <col min="4" max="5" width="15.6640625" style="32" customWidth="1"/>
    <col min="6" max="6" width="16.88671875" style="32" customWidth="1"/>
    <col min="7" max="256" width="10.6640625" style="32"/>
    <col min="257" max="257" width="52.6640625" style="32" customWidth="1"/>
    <col min="258" max="258" width="10.6640625" style="32"/>
    <col min="259" max="259" width="17.6640625" style="32" customWidth="1"/>
    <col min="260" max="261" width="15.6640625" style="32" customWidth="1"/>
    <col min="262" max="262" width="16.88671875" style="32" customWidth="1"/>
    <col min="263" max="512" width="10.6640625" style="32"/>
    <col min="513" max="513" width="52.6640625" style="32" customWidth="1"/>
    <col min="514" max="514" width="10.6640625" style="32"/>
    <col min="515" max="515" width="17.6640625" style="32" customWidth="1"/>
    <col min="516" max="517" width="15.6640625" style="32" customWidth="1"/>
    <col min="518" max="518" width="16.88671875" style="32" customWidth="1"/>
    <col min="519" max="768" width="10.6640625" style="32"/>
    <col min="769" max="769" width="52.6640625" style="32" customWidth="1"/>
    <col min="770" max="770" width="10.6640625" style="32"/>
    <col min="771" max="771" width="17.6640625" style="32" customWidth="1"/>
    <col min="772" max="773" width="15.6640625" style="32" customWidth="1"/>
    <col min="774" max="774" width="16.88671875" style="32" customWidth="1"/>
    <col min="775" max="1024" width="10.6640625" style="32"/>
    <col min="1025" max="1025" width="52.6640625" style="32" customWidth="1"/>
    <col min="1026" max="1026" width="10.6640625" style="32"/>
    <col min="1027" max="1027" width="17.6640625" style="32" customWidth="1"/>
    <col min="1028" max="1029" width="15.6640625" style="32" customWidth="1"/>
    <col min="1030" max="1030" width="16.88671875" style="32" customWidth="1"/>
    <col min="1031" max="1280" width="10.6640625" style="32"/>
    <col min="1281" max="1281" width="52.6640625" style="32" customWidth="1"/>
    <col min="1282" max="1282" width="10.6640625" style="32"/>
    <col min="1283" max="1283" width="17.6640625" style="32" customWidth="1"/>
    <col min="1284" max="1285" width="15.6640625" style="32" customWidth="1"/>
    <col min="1286" max="1286" width="16.88671875" style="32" customWidth="1"/>
    <col min="1287" max="1536" width="10.6640625" style="32"/>
    <col min="1537" max="1537" width="52.6640625" style="32" customWidth="1"/>
    <col min="1538" max="1538" width="10.6640625" style="32"/>
    <col min="1539" max="1539" width="17.6640625" style="32" customWidth="1"/>
    <col min="1540" max="1541" width="15.6640625" style="32" customWidth="1"/>
    <col min="1542" max="1542" width="16.88671875" style="32" customWidth="1"/>
    <col min="1543" max="1792" width="10.6640625" style="32"/>
    <col min="1793" max="1793" width="52.6640625" style="32" customWidth="1"/>
    <col min="1794" max="1794" width="10.6640625" style="32"/>
    <col min="1795" max="1795" width="17.6640625" style="32" customWidth="1"/>
    <col min="1796" max="1797" width="15.6640625" style="32" customWidth="1"/>
    <col min="1798" max="1798" width="16.88671875" style="32" customWidth="1"/>
    <col min="1799" max="2048" width="10.6640625" style="32"/>
    <col min="2049" max="2049" width="52.6640625" style="32" customWidth="1"/>
    <col min="2050" max="2050" width="10.6640625" style="32"/>
    <col min="2051" max="2051" width="17.6640625" style="32" customWidth="1"/>
    <col min="2052" max="2053" width="15.6640625" style="32" customWidth="1"/>
    <col min="2054" max="2054" width="16.88671875" style="32" customWidth="1"/>
    <col min="2055" max="2304" width="10.6640625" style="32"/>
    <col min="2305" max="2305" width="52.6640625" style="32" customWidth="1"/>
    <col min="2306" max="2306" width="10.6640625" style="32"/>
    <col min="2307" max="2307" width="17.6640625" style="32" customWidth="1"/>
    <col min="2308" max="2309" width="15.6640625" style="32" customWidth="1"/>
    <col min="2310" max="2310" width="16.88671875" style="32" customWidth="1"/>
    <col min="2311" max="2560" width="10.6640625" style="32"/>
    <col min="2561" max="2561" width="52.6640625" style="32" customWidth="1"/>
    <col min="2562" max="2562" width="10.6640625" style="32"/>
    <col min="2563" max="2563" width="17.6640625" style="32" customWidth="1"/>
    <col min="2564" max="2565" width="15.6640625" style="32" customWidth="1"/>
    <col min="2566" max="2566" width="16.88671875" style="32" customWidth="1"/>
    <col min="2567" max="2816" width="10.6640625" style="32"/>
    <col min="2817" max="2817" width="52.6640625" style="32" customWidth="1"/>
    <col min="2818" max="2818" width="10.6640625" style="32"/>
    <col min="2819" max="2819" width="17.6640625" style="32" customWidth="1"/>
    <col min="2820" max="2821" width="15.6640625" style="32" customWidth="1"/>
    <col min="2822" max="2822" width="16.88671875" style="32" customWidth="1"/>
    <col min="2823" max="3072" width="10.6640625" style="32"/>
    <col min="3073" max="3073" width="52.6640625" style="32" customWidth="1"/>
    <col min="3074" max="3074" width="10.6640625" style="32"/>
    <col min="3075" max="3075" width="17.6640625" style="32" customWidth="1"/>
    <col min="3076" max="3077" width="15.6640625" style="32" customWidth="1"/>
    <col min="3078" max="3078" width="16.88671875" style="32" customWidth="1"/>
    <col min="3079" max="3328" width="10.6640625" style="32"/>
    <col min="3329" max="3329" width="52.6640625" style="32" customWidth="1"/>
    <col min="3330" max="3330" width="10.6640625" style="32"/>
    <col min="3331" max="3331" width="17.6640625" style="32" customWidth="1"/>
    <col min="3332" max="3333" width="15.6640625" style="32" customWidth="1"/>
    <col min="3334" max="3334" width="16.88671875" style="32" customWidth="1"/>
    <col min="3335" max="3584" width="10.6640625" style="32"/>
    <col min="3585" max="3585" width="52.6640625" style="32" customWidth="1"/>
    <col min="3586" max="3586" width="10.6640625" style="32"/>
    <col min="3587" max="3587" width="17.6640625" style="32" customWidth="1"/>
    <col min="3588" max="3589" width="15.6640625" style="32" customWidth="1"/>
    <col min="3590" max="3590" width="16.88671875" style="32" customWidth="1"/>
    <col min="3591" max="3840" width="10.6640625" style="32"/>
    <col min="3841" max="3841" width="52.6640625" style="32" customWidth="1"/>
    <col min="3842" max="3842" width="10.6640625" style="32"/>
    <col min="3843" max="3843" width="17.6640625" style="32" customWidth="1"/>
    <col min="3844" max="3845" width="15.6640625" style="32" customWidth="1"/>
    <col min="3846" max="3846" width="16.88671875" style="32" customWidth="1"/>
    <col min="3847" max="4096" width="10.6640625" style="32"/>
    <col min="4097" max="4097" width="52.6640625" style="32" customWidth="1"/>
    <col min="4098" max="4098" width="10.6640625" style="32"/>
    <col min="4099" max="4099" width="17.6640625" style="32" customWidth="1"/>
    <col min="4100" max="4101" width="15.6640625" style="32" customWidth="1"/>
    <col min="4102" max="4102" width="16.88671875" style="32" customWidth="1"/>
    <col min="4103" max="4352" width="10.6640625" style="32"/>
    <col min="4353" max="4353" width="52.6640625" style="32" customWidth="1"/>
    <col min="4354" max="4354" width="10.6640625" style="32"/>
    <col min="4355" max="4355" width="17.6640625" style="32" customWidth="1"/>
    <col min="4356" max="4357" width="15.6640625" style="32" customWidth="1"/>
    <col min="4358" max="4358" width="16.88671875" style="32" customWidth="1"/>
    <col min="4359" max="4608" width="10.6640625" style="32"/>
    <col min="4609" max="4609" width="52.6640625" style="32" customWidth="1"/>
    <col min="4610" max="4610" width="10.6640625" style="32"/>
    <col min="4611" max="4611" width="17.6640625" style="32" customWidth="1"/>
    <col min="4612" max="4613" width="15.6640625" style="32" customWidth="1"/>
    <col min="4614" max="4614" width="16.88671875" style="32" customWidth="1"/>
    <col min="4615" max="4864" width="10.6640625" style="32"/>
    <col min="4865" max="4865" width="52.6640625" style="32" customWidth="1"/>
    <col min="4866" max="4866" width="10.6640625" style="32"/>
    <col min="4867" max="4867" width="17.6640625" style="32" customWidth="1"/>
    <col min="4868" max="4869" width="15.6640625" style="32" customWidth="1"/>
    <col min="4870" max="4870" width="16.88671875" style="32" customWidth="1"/>
    <col min="4871" max="5120" width="10.6640625" style="32"/>
    <col min="5121" max="5121" width="52.6640625" style="32" customWidth="1"/>
    <col min="5122" max="5122" width="10.6640625" style="32"/>
    <col min="5123" max="5123" width="17.6640625" style="32" customWidth="1"/>
    <col min="5124" max="5125" width="15.6640625" style="32" customWidth="1"/>
    <col min="5126" max="5126" width="16.88671875" style="32" customWidth="1"/>
    <col min="5127" max="5376" width="10.6640625" style="32"/>
    <col min="5377" max="5377" width="52.6640625" style="32" customWidth="1"/>
    <col min="5378" max="5378" width="10.6640625" style="32"/>
    <col min="5379" max="5379" width="17.6640625" style="32" customWidth="1"/>
    <col min="5380" max="5381" width="15.6640625" style="32" customWidth="1"/>
    <col min="5382" max="5382" width="16.88671875" style="32" customWidth="1"/>
    <col min="5383" max="5632" width="10.6640625" style="32"/>
    <col min="5633" max="5633" width="52.6640625" style="32" customWidth="1"/>
    <col min="5634" max="5634" width="10.6640625" style="32"/>
    <col min="5635" max="5635" width="17.6640625" style="32" customWidth="1"/>
    <col min="5636" max="5637" width="15.6640625" style="32" customWidth="1"/>
    <col min="5638" max="5638" width="16.88671875" style="32" customWidth="1"/>
    <col min="5639" max="5888" width="10.6640625" style="32"/>
    <col min="5889" max="5889" width="52.6640625" style="32" customWidth="1"/>
    <col min="5890" max="5890" width="10.6640625" style="32"/>
    <col min="5891" max="5891" width="17.6640625" style="32" customWidth="1"/>
    <col min="5892" max="5893" width="15.6640625" style="32" customWidth="1"/>
    <col min="5894" max="5894" width="16.88671875" style="32" customWidth="1"/>
    <col min="5895" max="6144" width="10.6640625" style="32"/>
    <col min="6145" max="6145" width="52.6640625" style="32" customWidth="1"/>
    <col min="6146" max="6146" width="10.6640625" style="32"/>
    <col min="6147" max="6147" width="17.6640625" style="32" customWidth="1"/>
    <col min="6148" max="6149" width="15.6640625" style="32" customWidth="1"/>
    <col min="6150" max="6150" width="16.88671875" style="32" customWidth="1"/>
    <col min="6151" max="6400" width="10.6640625" style="32"/>
    <col min="6401" max="6401" width="52.6640625" style="32" customWidth="1"/>
    <col min="6402" max="6402" width="10.6640625" style="32"/>
    <col min="6403" max="6403" width="17.6640625" style="32" customWidth="1"/>
    <col min="6404" max="6405" width="15.6640625" style="32" customWidth="1"/>
    <col min="6406" max="6406" width="16.88671875" style="32" customWidth="1"/>
    <col min="6407" max="6656" width="10.6640625" style="32"/>
    <col min="6657" max="6657" width="52.6640625" style="32" customWidth="1"/>
    <col min="6658" max="6658" width="10.6640625" style="32"/>
    <col min="6659" max="6659" width="17.6640625" style="32" customWidth="1"/>
    <col min="6660" max="6661" width="15.6640625" style="32" customWidth="1"/>
    <col min="6662" max="6662" width="16.88671875" style="32" customWidth="1"/>
    <col min="6663" max="6912" width="10.6640625" style="32"/>
    <col min="6913" max="6913" width="52.6640625" style="32" customWidth="1"/>
    <col min="6914" max="6914" width="10.6640625" style="32"/>
    <col min="6915" max="6915" width="17.6640625" style="32" customWidth="1"/>
    <col min="6916" max="6917" width="15.6640625" style="32" customWidth="1"/>
    <col min="6918" max="6918" width="16.88671875" style="32" customWidth="1"/>
    <col min="6919" max="7168" width="10.6640625" style="32"/>
    <col min="7169" max="7169" width="52.6640625" style="32" customWidth="1"/>
    <col min="7170" max="7170" width="10.6640625" style="32"/>
    <col min="7171" max="7171" width="17.6640625" style="32" customWidth="1"/>
    <col min="7172" max="7173" width="15.6640625" style="32" customWidth="1"/>
    <col min="7174" max="7174" width="16.88671875" style="32" customWidth="1"/>
    <col min="7175" max="7424" width="10.6640625" style="32"/>
    <col min="7425" max="7425" width="52.6640625" style="32" customWidth="1"/>
    <col min="7426" max="7426" width="10.6640625" style="32"/>
    <col min="7427" max="7427" width="17.6640625" style="32" customWidth="1"/>
    <col min="7428" max="7429" width="15.6640625" style="32" customWidth="1"/>
    <col min="7430" max="7430" width="16.88671875" style="32" customWidth="1"/>
    <col min="7431" max="7680" width="10.6640625" style="32"/>
    <col min="7681" max="7681" width="52.6640625" style="32" customWidth="1"/>
    <col min="7682" max="7682" width="10.6640625" style="32"/>
    <col min="7683" max="7683" width="17.6640625" style="32" customWidth="1"/>
    <col min="7684" max="7685" width="15.6640625" style="32" customWidth="1"/>
    <col min="7686" max="7686" width="16.88671875" style="32" customWidth="1"/>
    <col min="7687" max="7936" width="10.6640625" style="32"/>
    <col min="7937" max="7937" width="52.6640625" style="32" customWidth="1"/>
    <col min="7938" max="7938" width="10.6640625" style="32"/>
    <col min="7939" max="7939" width="17.6640625" style="32" customWidth="1"/>
    <col min="7940" max="7941" width="15.6640625" style="32" customWidth="1"/>
    <col min="7942" max="7942" width="16.88671875" style="32" customWidth="1"/>
    <col min="7943" max="8192" width="10.6640625" style="32"/>
    <col min="8193" max="8193" width="52.6640625" style="32" customWidth="1"/>
    <col min="8194" max="8194" width="10.6640625" style="32"/>
    <col min="8195" max="8195" width="17.6640625" style="32" customWidth="1"/>
    <col min="8196" max="8197" width="15.6640625" style="32" customWidth="1"/>
    <col min="8198" max="8198" width="16.88671875" style="32" customWidth="1"/>
    <col min="8199" max="8448" width="10.6640625" style="32"/>
    <col min="8449" max="8449" width="52.6640625" style="32" customWidth="1"/>
    <col min="8450" max="8450" width="10.6640625" style="32"/>
    <col min="8451" max="8451" width="17.6640625" style="32" customWidth="1"/>
    <col min="8452" max="8453" width="15.6640625" style="32" customWidth="1"/>
    <col min="8454" max="8454" width="16.88671875" style="32" customWidth="1"/>
    <col min="8455" max="8704" width="10.6640625" style="32"/>
    <col min="8705" max="8705" width="52.6640625" style="32" customWidth="1"/>
    <col min="8706" max="8706" width="10.6640625" style="32"/>
    <col min="8707" max="8707" width="17.6640625" style="32" customWidth="1"/>
    <col min="8708" max="8709" width="15.6640625" style="32" customWidth="1"/>
    <col min="8710" max="8710" width="16.88671875" style="32" customWidth="1"/>
    <col min="8711" max="8960" width="10.6640625" style="32"/>
    <col min="8961" max="8961" width="52.6640625" style="32" customWidth="1"/>
    <col min="8962" max="8962" width="10.6640625" style="32"/>
    <col min="8963" max="8963" width="17.6640625" style="32" customWidth="1"/>
    <col min="8964" max="8965" width="15.6640625" style="32" customWidth="1"/>
    <col min="8966" max="8966" width="16.88671875" style="32" customWidth="1"/>
    <col min="8967" max="9216" width="10.6640625" style="32"/>
    <col min="9217" max="9217" width="52.6640625" style="32" customWidth="1"/>
    <col min="9218" max="9218" width="10.6640625" style="32"/>
    <col min="9219" max="9219" width="17.6640625" style="32" customWidth="1"/>
    <col min="9220" max="9221" width="15.6640625" style="32" customWidth="1"/>
    <col min="9222" max="9222" width="16.88671875" style="32" customWidth="1"/>
    <col min="9223" max="9472" width="10.6640625" style="32"/>
    <col min="9473" max="9473" width="52.6640625" style="32" customWidth="1"/>
    <col min="9474" max="9474" width="10.6640625" style="32"/>
    <col min="9475" max="9475" width="17.6640625" style="32" customWidth="1"/>
    <col min="9476" max="9477" width="15.6640625" style="32" customWidth="1"/>
    <col min="9478" max="9478" width="16.88671875" style="32" customWidth="1"/>
    <col min="9479" max="9728" width="10.6640625" style="32"/>
    <col min="9729" max="9729" width="52.6640625" style="32" customWidth="1"/>
    <col min="9730" max="9730" width="10.6640625" style="32"/>
    <col min="9731" max="9731" width="17.6640625" style="32" customWidth="1"/>
    <col min="9732" max="9733" width="15.6640625" style="32" customWidth="1"/>
    <col min="9734" max="9734" width="16.88671875" style="32" customWidth="1"/>
    <col min="9735" max="9984" width="10.6640625" style="32"/>
    <col min="9985" max="9985" width="52.6640625" style="32" customWidth="1"/>
    <col min="9986" max="9986" width="10.6640625" style="32"/>
    <col min="9987" max="9987" width="17.6640625" style="32" customWidth="1"/>
    <col min="9988" max="9989" width="15.6640625" style="32" customWidth="1"/>
    <col min="9990" max="9990" width="16.88671875" style="32" customWidth="1"/>
    <col min="9991" max="10240" width="10.6640625" style="32"/>
    <col min="10241" max="10241" width="52.6640625" style="32" customWidth="1"/>
    <col min="10242" max="10242" width="10.6640625" style="32"/>
    <col min="10243" max="10243" width="17.6640625" style="32" customWidth="1"/>
    <col min="10244" max="10245" width="15.6640625" style="32" customWidth="1"/>
    <col min="10246" max="10246" width="16.88671875" style="32" customWidth="1"/>
    <col min="10247" max="10496" width="10.6640625" style="32"/>
    <col min="10497" max="10497" width="52.6640625" style="32" customWidth="1"/>
    <col min="10498" max="10498" width="10.6640625" style="32"/>
    <col min="10499" max="10499" width="17.6640625" style="32" customWidth="1"/>
    <col min="10500" max="10501" width="15.6640625" style="32" customWidth="1"/>
    <col min="10502" max="10502" width="16.88671875" style="32" customWidth="1"/>
    <col min="10503" max="10752" width="10.6640625" style="32"/>
    <col min="10753" max="10753" width="52.6640625" style="32" customWidth="1"/>
    <col min="10754" max="10754" width="10.6640625" style="32"/>
    <col min="10755" max="10755" width="17.6640625" style="32" customWidth="1"/>
    <col min="10756" max="10757" width="15.6640625" style="32" customWidth="1"/>
    <col min="10758" max="10758" width="16.88671875" style="32" customWidth="1"/>
    <col min="10759" max="11008" width="10.6640625" style="32"/>
    <col min="11009" max="11009" width="52.6640625" style="32" customWidth="1"/>
    <col min="11010" max="11010" width="10.6640625" style="32"/>
    <col min="11011" max="11011" width="17.6640625" style="32" customWidth="1"/>
    <col min="11012" max="11013" width="15.6640625" style="32" customWidth="1"/>
    <col min="11014" max="11014" width="16.88671875" style="32" customWidth="1"/>
    <col min="11015" max="11264" width="10.6640625" style="32"/>
    <col min="11265" max="11265" width="52.6640625" style="32" customWidth="1"/>
    <col min="11266" max="11266" width="10.6640625" style="32"/>
    <col min="11267" max="11267" width="17.6640625" style="32" customWidth="1"/>
    <col min="11268" max="11269" width="15.6640625" style="32" customWidth="1"/>
    <col min="11270" max="11270" width="16.88671875" style="32" customWidth="1"/>
    <col min="11271" max="11520" width="10.6640625" style="32"/>
    <col min="11521" max="11521" width="52.6640625" style="32" customWidth="1"/>
    <col min="11522" max="11522" width="10.6640625" style="32"/>
    <col min="11523" max="11523" width="17.6640625" style="32" customWidth="1"/>
    <col min="11524" max="11525" width="15.6640625" style="32" customWidth="1"/>
    <col min="11526" max="11526" width="16.88671875" style="32" customWidth="1"/>
    <col min="11527" max="11776" width="10.6640625" style="32"/>
    <col min="11777" max="11777" width="52.6640625" style="32" customWidth="1"/>
    <col min="11778" max="11778" width="10.6640625" style="32"/>
    <col min="11779" max="11779" width="17.6640625" style="32" customWidth="1"/>
    <col min="11780" max="11781" width="15.6640625" style="32" customWidth="1"/>
    <col min="11782" max="11782" width="16.88671875" style="32" customWidth="1"/>
    <col min="11783" max="12032" width="10.6640625" style="32"/>
    <col min="12033" max="12033" width="52.6640625" style="32" customWidth="1"/>
    <col min="12034" max="12034" width="10.6640625" style="32"/>
    <col min="12035" max="12035" width="17.6640625" style="32" customWidth="1"/>
    <col min="12036" max="12037" width="15.6640625" style="32" customWidth="1"/>
    <col min="12038" max="12038" width="16.88671875" style="32" customWidth="1"/>
    <col min="12039" max="12288" width="10.6640625" style="32"/>
    <col min="12289" max="12289" width="52.6640625" style="32" customWidth="1"/>
    <col min="12290" max="12290" width="10.6640625" style="32"/>
    <col min="12291" max="12291" width="17.6640625" style="32" customWidth="1"/>
    <col min="12292" max="12293" width="15.6640625" style="32" customWidth="1"/>
    <col min="12294" max="12294" width="16.88671875" style="32" customWidth="1"/>
    <col min="12295" max="12544" width="10.6640625" style="32"/>
    <col min="12545" max="12545" width="52.6640625" style="32" customWidth="1"/>
    <col min="12546" max="12546" width="10.6640625" style="32"/>
    <col min="12547" max="12547" width="17.6640625" style="32" customWidth="1"/>
    <col min="12548" max="12549" width="15.6640625" style="32" customWidth="1"/>
    <col min="12550" max="12550" width="16.88671875" style="32" customWidth="1"/>
    <col min="12551" max="12800" width="10.6640625" style="32"/>
    <col min="12801" max="12801" width="52.6640625" style="32" customWidth="1"/>
    <col min="12802" max="12802" width="10.6640625" style="32"/>
    <col min="12803" max="12803" width="17.6640625" style="32" customWidth="1"/>
    <col min="12804" max="12805" width="15.6640625" style="32" customWidth="1"/>
    <col min="12806" max="12806" width="16.88671875" style="32" customWidth="1"/>
    <col min="12807" max="13056" width="10.6640625" style="32"/>
    <col min="13057" max="13057" width="52.6640625" style="32" customWidth="1"/>
    <col min="13058" max="13058" width="10.6640625" style="32"/>
    <col min="13059" max="13059" width="17.6640625" style="32" customWidth="1"/>
    <col min="13060" max="13061" width="15.6640625" style="32" customWidth="1"/>
    <col min="13062" max="13062" width="16.88671875" style="32" customWidth="1"/>
    <col min="13063" max="13312" width="10.6640625" style="32"/>
    <col min="13313" max="13313" width="52.6640625" style="32" customWidth="1"/>
    <col min="13314" max="13314" width="10.6640625" style="32"/>
    <col min="13315" max="13315" width="17.6640625" style="32" customWidth="1"/>
    <col min="13316" max="13317" width="15.6640625" style="32" customWidth="1"/>
    <col min="13318" max="13318" width="16.88671875" style="32" customWidth="1"/>
    <col min="13319" max="13568" width="10.6640625" style="32"/>
    <col min="13569" max="13569" width="52.6640625" style="32" customWidth="1"/>
    <col min="13570" max="13570" width="10.6640625" style="32"/>
    <col min="13571" max="13571" width="17.6640625" style="32" customWidth="1"/>
    <col min="13572" max="13573" width="15.6640625" style="32" customWidth="1"/>
    <col min="13574" max="13574" width="16.88671875" style="32" customWidth="1"/>
    <col min="13575" max="13824" width="10.6640625" style="32"/>
    <col min="13825" max="13825" width="52.6640625" style="32" customWidth="1"/>
    <col min="13826" max="13826" width="10.6640625" style="32"/>
    <col min="13827" max="13827" width="17.6640625" style="32" customWidth="1"/>
    <col min="13828" max="13829" width="15.6640625" style="32" customWidth="1"/>
    <col min="13830" max="13830" width="16.88671875" style="32" customWidth="1"/>
    <col min="13831" max="14080" width="10.6640625" style="32"/>
    <col min="14081" max="14081" width="52.6640625" style="32" customWidth="1"/>
    <col min="14082" max="14082" width="10.6640625" style="32"/>
    <col min="14083" max="14083" width="17.6640625" style="32" customWidth="1"/>
    <col min="14084" max="14085" width="15.6640625" style="32" customWidth="1"/>
    <col min="14086" max="14086" width="16.88671875" style="32" customWidth="1"/>
    <col min="14087" max="14336" width="10.6640625" style="32"/>
    <col min="14337" max="14337" width="52.6640625" style="32" customWidth="1"/>
    <col min="14338" max="14338" width="10.6640625" style="32"/>
    <col min="14339" max="14339" width="17.6640625" style="32" customWidth="1"/>
    <col min="14340" max="14341" width="15.6640625" style="32" customWidth="1"/>
    <col min="14342" max="14342" width="16.88671875" style="32" customWidth="1"/>
    <col min="14343" max="14592" width="10.6640625" style="32"/>
    <col min="14593" max="14593" width="52.6640625" style="32" customWidth="1"/>
    <col min="14594" max="14594" width="10.6640625" style="32"/>
    <col min="14595" max="14595" width="17.6640625" style="32" customWidth="1"/>
    <col min="14596" max="14597" width="15.6640625" style="32" customWidth="1"/>
    <col min="14598" max="14598" width="16.88671875" style="32" customWidth="1"/>
    <col min="14599" max="14848" width="10.6640625" style="32"/>
    <col min="14849" max="14849" width="52.6640625" style="32" customWidth="1"/>
    <col min="14850" max="14850" width="10.6640625" style="32"/>
    <col min="14851" max="14851" width="17.6640625" style="32" customWidth="1"/>
    <col min="14852" max="14853" width="15.6640625" style="32" customWidth="1"/>
    <col min="14854" max="14854" width="16.88671875" style="32" customWidth="1"/>
    <col min="14855" max="15104" width="10.6640625" style="32"/>
    <col min="15105" max="15105" width="52.6640625" style="32" customWidth="1"/>
    <col min="15106" max="15106" width="10.6640625" style="32"/>
    <col min="15107" max="15107" width="17.6640625" style="32" customWidth="1"/>
    <col min="15108" max="15109" width="15.6640625" style="32" customWidth="1"/>
    <col min="15110" max="15110" width="16.88671875" style="32" customWidth="1"/>
    <col min="15111" max="15360" width="10.6640625" style="32"/>
    <col min="15361" max="15361" width="52.6640625" style="32" customWidth="1"/>
    <col min="15362" max="15362" width="10.6640625" style="32"/>
    <col min="15363" max="15363" width="17.6640625" style="32" customWidth="1"/>
    <col min="15364" max="15365" width="15.6640625" style="32" customWidth="1"/>
    <col min="15366" max="15366" width="16.88671875" style="32" customWidth="1"/>
    <col min="15367" max="15616" width="10.6640625" style="32"/>
    <col min="15617" max="15617" width="52.6640625" style="32" customWidth="1"/>
    <col min="15618" max="15618" width="10.6640625" style="32"/>
    <col min="15619" max="15619" width="17.6640625" style="32" customWidth="1"/>
    <col min="15620" max="15621" width="15.6640625" style="32" customWidth="1"/>
    <col min="15622" max="15622" width="16.88671875" style="32" customWidth="1"/>
    <col min="15623" max="15872" width="10.6640625" style="32"/>
    <col min="15873" max="15873" width="52.6640625" style="32" customWidth="1"/>
    <col min="15874" max="15874" width="10.6640625" style="32"/>
    <col min="15875" max="15875" width="17.6640625" style="32" customWidth="1"/>
    <col min="15876" max="15877" width="15.6640625" style="32" customWidth="1"/>
    <col min="15878" max="15878" width="16.88671875" style="32" customWidth="1"/>
    <col min="15879" max="16128" width="10.6640625" style="32"/>
    <col min="16129" max="16129" width="52.6640625" style="32" customWidth="1"/>
    <col min="16130" max="16130" width="10.6640625" style="32"/>
    <col min="16131" max="16131" width="17.6640625" style="32" customWidth="1"/>
    <col min="16132" max="16133" width="15.6640625" style="32" customWidth="1"/>
    <col min="16134" max="16134" width="16.88671875" style="32" customWidth="1"/>
    <col min="16135" max="16384" width="10.6640625" style="32"/>
  </cols>
  <sheetData>
    <row r="1" spans="1:6">
      <c r="A1" s="13" t="s">
        <v>659</v>
      </c>
      <c r="B1" s="33"/>
      <c r="C1" s="19"/>
      <c r="D1" s="23"/>
      <c r="E1" s="24"/>
      <c r="F1" s="24"/>
    </row>
    <row r="2" spans="1:6">
      <c r="A2" s="13"/>
      <c r="B2" s="33"/>
      <c r="C2" s="19"/>
      <c r="D2" s="23"/>
      <c r="E2" s="24"/>
      <c r="F2" s="24"/>
    </row>
    <row r="3" spans="1:6">
      <c r="A3" s="62" t="s">
        <v>999</v>
      </c>
      <c r="B3" s="49"/>
      <c r="C3" s="16"/>
      <c r="D3" s="19"/>
    </row>
    <row r="4" spans="1:6">
      <c r="A4" s="62" t="s">
        <v>1000</v>
      </c>
      <c r="B4" s="33"/>
      <c r="C4" s="19"/>
      <c r="D4" s="19"/>
    </row>
    <row r="5" spans="1:6">
      <c r="A5" s="62" t="s">
        <v>992</v>
      </c>
      <c r="B5" s="23"/>
      <c r="C5" s="61"/>
      <c r="D5" s="61"/>
      <c r="E5" s="88"/>
      <c r="F5" s="35"/>
    </row>
    <row r="6" spans="1:6">
      <c r="A6" s="11"/>
      <c r="B6" s="11"/>
      <c r="D6" s="64"/>
      <c r="E6" s="67"/>
    </row>
    <row r="7" spans="1:6" ht="16.2" thickBot="1">
      <c r="A7" s="102" t="s">
        <v>660</v>
      </c>
      <c r="C7" s="11"/>
      <c r="D7" s="11"/>
      <c r="E7" s="28" t="s">
        <v>26</v>
      </c>
    </row>
    <row r="8" spans="1:6" s="92" customFormat="1">
      <c r="A8" s="667" t="s">
        <v>484</v>
      </c>
      <c r="B8" s="669" t="s">
        <v>28</v>
      </c>
      <c r="C8" s="665" t="s">
        <v>661</v>
      </c>
      <c r="D8" s="321" t="s">
        <v>662</v>
      </c>
      <c r="E8" s="322"/>
      <c r="F8" s="104"/>
    </row>
    <row r="9" spans="1:6" s="92" customFormat="1">
      <c r="A9" s="668"/>
      <c r="B9" s="670"/>
      <c r="C9" s="666"/>
      <c r="D9" s="107" t="s">
        <v>663</v>
      </c>
      <c r="E9" s="323" t="s">
        <v>664</v>
      </c>
      <c r="F9" s="104"/>
    </row>
    <row r="10" spans="1:6" s="92" customFormat="1" ht="16.2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4"/>
    </row>
    <row r="11" spans="1:6" ht="16.8" thickBot="1">
      <c r="A11" s="331" t="s">
        <v>665</v>
      </c>
      <c r="B11" s="332" t="s">
        <v>666</v>
      </c>
      <c r="C11" s="333"/>
      <c r="D11" s="333"/>
      <c r="E11" s="334">
        <f>C11-D11</f>
        <v>0</v>
      </c>
      <c r="F11" s="109"/>
    </row>
    <row r="12" spans="1:6">
      <c r="A12" s="329" t="s">
        <v>667</v>
      </c>
      <c r="B12" s="320"/>
      <c r="C12" s="338"/>
      <c r="D12" s="338"/>
      <c r="E12" s="330"/>
      <c r="F12" s="109"/>
    </row>
    <row r="13" spans="1:6">
      <c r="A13" s="326" t="s">
        <v>668</v>
      </c>
      <c r="B13" s="111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09"/>
    </row>
    <row r="14" spans="1:6">
      <c r="A14" s="326" t="s">
        <v>670</v>
      </c>
      <c r="B14" s="111" t="s">
        <v>671</v>
      </c>
      <c r="C14" s="324"/>
      <c r="D14" s="324"/>
      <c r="E14" s="325">
        <f t="shared" ref="E14:E44" si="0">C14-D14</f>
        <v>0</v>
      </c>
      <c r="F14" s="109"/>
    </row>
    <row r="15" spans="1:6">
      <c r="A15" s="326" t="s">
        <v>672</v>
      </c>
      <c r="B15" s="111" t="s">
        <v>673</v>
      </c>
      <c r="C15" s="324"/>
      <c r="D15" s="324"/>
      <c r="E15" s="325">
        <f t="shared" si="0"/>
        <v>0</v>
      </c>
      <c r="F15" s="109"/>
    </row>
    <row r="16" spans="1:6">
      <c r="A16" s="326" t="s">
        <v>674</v>
      </c>
      <c r="B16" s="111" t="s">
        <v>675</v>
      </c>
      <c r="C16" s="324"/>
      <c r="D16" s="324"/>
      <c r="E16" s="325">
        <f t="shared" si="0"/>
        <v>0</v>
      </c>
      <c r="F16" s="109"/>
    </row>
    <row r="17" spans="1:6">
      <c r="A17" s="326" t="s">
        <v>676</v>
      </c>
      <c r="B17" s="111" t="s">
        <v>677</v>
      </c>
      <c r="C17" s="324"/>
      <c r="D17" s="324"/>
      <c r="E17" s="325">
        <f t="shared" si="0"/>
        <v>0</v>
      </c>
      <c r="F17" s="109"/>
    </row>
    <row r="18" spans="1:6">
      <c r="A18" s="326" t="s">
        <v>678</v>
      </c>
      <c r="B18" s="111" t="s">
        <v>679</v>
      </c>
      <c r="C18" s="318">
        <f>+C19+C20</f>
        <v>0</v>
      </c>
      <c r="D18" s="318">
        <f>+D19+D20</f>
        <v>0</v>
      </c>
      <c r="E18" s="325">
        <f t="shared" si="0"/>
        <v>0</v>
      </c>
      <c r="F18" s="109"/>
    </row>
    <row r="19" spans="1:6">
      <c r="A19" s="326" t="s">
        <v>680</v>
      </c>
      <c r="B19" s="111" t="s">
        <v>681</v>
      </c>
      <c r="C19" s="324"/>
      <c r="D19" s="324"/>
      <c r="E19" s="325">
        <f t="shared" si="0"/>
        <v>0</v>
      </c>
      <c r="F19" s="109"/>
    </row>
    <row r="20" spans="1:6">
      <c r="A20" s="326" t="s">
        <v>674</v>
      </c>
      <c r="B20" s="111" t="s">
        <v>682</v>
      </c>
      <c r="C20" s="324"/>
      <c r="D20" s="324"/>
      <c r="E20" s="325">
        <f t="shared" si="0"/>
        <v>0</v>
      </c>
      <c r="F20" s="109"/>
    </row>
    <row r="21" spans="1:6" ht="16.8" thickBot="1">
      <c r="A21" s="339" t="s">
        <v>683</v>
      </c>
      <c r="B21" s="340" t="s">
        <v>684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09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09"/>
    </row>
    <row r="23" spans="1:6" ht="16.2">
      <c r="A23" s="326" t="s">
        <v>686</v>
      </c>
      <c r="B23" s="108" t="s">
        <v>687</v>
      </c>
      <c r="C23" s="390"/>
      <c r="D23" s="390"/>
      <c r="E23" s="389">
        <f t="shared" si="0"/>
        <v>0</v>
      </c>
      <c r="F23" s="109"/>
    </row>
    <row r="24" spans="1:6" ht="16.2" thickBot="1">
      <c r="A24" s="342"/>
      <c r="B24" s="327"/>
      <c r="C24" s="328"/>
      <c r="D24" s="328"/>
      <c r="E24" s="343"/>
      <c r="F24" s="109"/>
    </row>
    <row r="25" spans="1:6">
      <c r="A25" s="335" t="s">
        <v>688</v>
      </c>
      <c r="B25" s="341"/>
      <c r="C25" s="336"/>
      <c r="D25" s="336"/>
      <c r="E25" s="337"/>
      <c r="F25" s="109"/>
    </row>
    <row r="26" spans="1:6">
      <c r="A26" s="326" t="s">
        <v>689</v>
      </c>
      <c r="B26" s="111" t="s">
        <v>690</v>
      </c>
      <c r="C26" s="318">
        <f>SUM(C27:C29)</f>
        <v>0</v>
      </c>
      <c r="D26" s="318">
        <f>SUM(D27:D29)</f>
        <v>0</v>
      </c>
      <c r="E26" s="325">
        <f>SUM(E27:E29)</f>
        <v>0</v>
      </c>
      <c r="F26" s="109"/>
    </row>
    <row r="27" spans="1:6">
      <c r="A27" s="326" t="s">
        <v>691</v>
      </c>
      <c r="B27" s="111" t="s">
        <v>692</v>
      </c>
      <c r="C27" s="324"/>
      <c r="D27" s="324"/>
      <c r="E27" s="325">
        <f t="shared" si="0"/>
        <v>0</v>
      </c>
      <c r="F27" s="109"/>
    </row>
    <row r="28" spans="1:6">
      <c r="A28" s="326" t="s">
        <v>693</v>
      </c>
      <c r="B28" s="111" t="s">
        <v>694</v>
      </c>
      <c r="C28" s="324"/>
      <c r="D28" s="324"/>
      <c r="E28" s="325">
        <f t="shared" si="0"/>
        <v>0</v>
      </c>
      <c r="F28" s="109"/>
    </row>
    <row r="29" spans="1:6">
      <c r="A29" s="326" t="s">
        <v>695</v>
      </c>
      <c r="B29" s="111" t="s">
        <v>696</v>
      </c>
      <c r="C29" s="324"/>
      <c r="D29" s="324"/>
      <c r="E29" s="325">
        <f t="shared" si="0"/>
        <v>0</v>
      </c>
      <c r="F29" s="109"/>
    </row>
    <row r="30" spans="1:6">
      <c r="A30" s="326" t="s">
        <v>697</v>
      </c>
      <c r="B30" s="111" t="s">
        <v>698</v>
      </c>
      <c r="C30" s="324"/>
      <c r="D30" s="324"/>
      <c r="E30" s="325">
        <f t="shared" si="0"/>
        <v>0</v>
      </c>
      <c r="F30" s="109"/>
    </row>
    <row r="31" spans="1:6">
      <c r="A31" s="326" t="s">
        <v>699</v>
      </c>
      <c r="B31" s="111" t="s">
        <v>700</v>
      </c>
      <c r="C31" s="324"/>
      <c r="D31" s="324"/>
      <c r="E31" s="325">
        <f t="shared" si="0"/>
        <v>0</v>
      </c>
      <c r="F31" s="109"/>
    </row>
    <row r="32" spans="1:6">
      <c r="A32" s="326" t="s">
        <v>701</v>
      </c>
      <c r="B32" s="111" t="s">
        <v>702</v>
      </c>
      <c r="C32" s="324">
        <v>11589</v>
      </c>
      <c r="D32" s="324">
        <v>11589</v>
      </c>
      <c r="E32" s="325">
        <f t="shared" si="0"/>
        <v>0</v>
      </c>
      <c r="F32" s="109"/>
    </row>
    <row r="33" spans="1:6">
      <c r="A33" s="326" t="s">
        <v>703</v>
      </c>
      <c r="B33" s="111" t="s">
        <v>704</v>
      </c>
      <c r="C33" s="324"/>
      <c r="D33" s="324"/>
      <c r="E33" s="325">
        <f t="shared" si="0"/>
        <v>0</v>
      </c>
      <c r="F33" s="109"/>
    </row>
    <row r="34" spans="1:6">
      <c r="A34" s="326" t="s">
        <v>705</v>
      </c>
      <c r="B34" s="111" t="s">
        <v>706</v>
      </c>
      <c r="C34" s="324"/>
      <c r="D34" s="324"/>
      <c r="E34" s="325">
        <f t="shared" si="0"/>
        <v>0</v>
      </c>
      <c r="F34" s="109"/>
    </row>
    <row r="35" spans="1:6">
      <c r="A35" s="326" t="s">
        <v>707</v>
      </c>
      <c r="B35" s="111" t="s">
        <v>708</v>
      </c>
      <c r="C35" s="318"/>
      <c r="D35" s="318"/>
      <c r="E35" s="325">
        <f>SUM(E36:E39)</f>
        <v>0</v>
      </c>
      <c r="F35" s="109"/>
    </row>
    <row r="36" spans="1:6">
      <c r="A36" s="326" t="s">
        <v>709</v>
      </c>
      <c r="B36" s="111" t="s">
        <v>710</v>
      </c>
      <c r="C36" s="324"/>
      <c r="D36" s="324"/>
      <c r="E36" s="325">
        <f t="shared" si="0"/>
        <v>0</v>
      </c>
      <c r="F36" s="109"/>
    </row>
    <row r="37" spans="1:6">
      <c r="A37" s="326" t="s">
        <v>711</v>
      </c>
      <c r="B37" s="111" t="s">
        <v>712</v>
      </c>
      <c r="C37" s="324"/>
      <c r="D37" s="324"/>
      <c r="E37" s="325">
        <f t="shared" si="0"/>
        <v>0</v>
      </c>
      <c r="F37" s="109"/>
    </row>
    <row r="38" spans="1:6">
      <c r="A38" s="326" t="s">
        <v>713</v>
      </c>
      <c r="B38" s="111" t="s">
        <v>714</v>
      </c>
      <c r="C38" s="324"/>
      <c r="D38" s="324"/>
      <c r="E38" s="325">
        <f t="shared" si="0"/>
        <v>0</v>
      </c>
      <c r="F38" s="109"/>
    </row>
    <row r="39" spans="1:6">
      <c r="A39" s="326" t="s">
        <v>715</v>
      </c>
      <c r="B39" s="111" t="s">
        <v>716</v>
      </c>
      <c r="C39" s="324"/>
      <c r="D39" s="324"/>
      <c r="E39" s="325">
        <f t="shared" si="0"/>
        <v>0</v>
      </c>
      <c r="F39" s="109"/>
    </row>
    <row r="40" spans="1:6">
      <c r="A40" s="326" t="s">
        <v>717</v>
      </c>
      <c r="B40" s="111" t="s">
        <v>718</v>
      </c>
      <c r="C40" s="318">
        <f>SUM(C41:C44)</f>
        <v>0</v>
      </c>
      <c r="D40" s="318">
        <f>SUM(D41:D44)</f>
        <v>0</v>
      </c>
      <c r="E40" s="325">
        <f>SUM(E41:E44)</f>
        <v>0</v>
      </c>
      <c r="F40" s="109"/>
    </row>
    <row r="41" spans="1:6">
      <c r="A41" s="326" t="s">
        <v>719</v>
      </c>
      <c r="B41" s="111" t="s">
        <v>720</v>
      </c>
      <c r="C41" s="324"/>
      <c r="D41" s="324"/>
      <c r="E41" s="325">
        <f t="shared" si="0"/>
        <v>0</v>
      </c>
      <c r="F41" s="109"/>
    </row>
    <row r="42" spans="1:6">
      <c r="A42" s="326" t="s">
        <v>721</v>
      </c>
      <c r="B42" s="111" t="s">
        <v>722</v>
      </c>
      <c r="C42" s="324"/>
      <c r="D42" s="324"/>
      <c r="E42" s="325">
        <f t="shared" si="0"/>
        <v>0</v>
      </c>
      <c r="F42" s="109"/>
    </row>
    <row r="43" spans="1:6">
      <c r="A43" s="326" t="s">
        <v>723</v>
      </c>
      <c r="B43" s="111" t="s">
        <v>724</v>
      </c>
      <c r="C43" s="324"/>
      <c r="D43" s="324"/>
      <c r="E43" s="325">
        <f t="shared" si="0"/>
        <v>0</v>
      </c>
      <c r="F43" s="109"/>
    </row>
    <row r="44" spans="1:6">
      <c r="A44" s="326" t="s">
        <v>725</v>
      </c>
      <c r="B44" s="111" t="s">
        <v>726</v>
      </c>
      <c r="C44" s="324"/>
      <c r="D44" s="324"/>
      <c r="E44" s="325">
        <f t="shared" si="0"/>
        <v>0</v>
      </c>
      <c r="F44" s="109"/>
    </row>
    <row r="45" spans="1:6" ht="16.8" thickBot="1">
      <c r="A45" s="344" t="s">
        <v>727</v>
      </c>
      <c r="B45" s="345" t="s">
        <v>728</v>
      </c>
      <c r="C45" s="385">
        <f>C26+C30+C31+C33+C32+C34+C35+C40</f>
        <v>11589</v>
      </c>
      <c r="D45" s="385">
        <f>D26+D30+D31+D33+D32+D34+D35+D40</f>
        <v>11589</v>
      </c>
      <c r="E45" s="386">
        <f>E26+E30+E31+E33+E32+E34+E35+E40</f>
        <v>0</v>
      </c>
      <c r="F45" s="109"/>
    </row>
    <row r="46" spans="1:6" ht="16.2" thickBot="1">
      <c r="A46" s="346" t="s">
        <v>729</v>
      </c>
      <c r="B46" s="347" t="s">
        <v>730</v>
      </c>
      <c r="C46" s="391">
        <f>C45+C23+C21+C11</f>
        <v>11589</v>
      </c>
      <c r="D46" s="391">
        <f>D45+D23+D21+D11</f>
        <v>11589</v>
      </c>
      <c r="E46" s="392">
        <f>E45+E23+E21+E11</f>
        <v>0</v>
      </c>
      <c r="F46" s="109"/>
    </row>
    <row r="47" spans="1:6">
      <c r="A47" s="102"/>
      <c r="B47" s="113"/>
      <c r="C47" s="114"/>
      <c r="D47" s="114"/>
      <c r="E47" s="114"/>
      <c r="F47" s="109"/>
    </row>
    <row r="48" spans="1:6">
      <c r="A48" s="102"/>
      <c r="B48" s="113"/>
      <c r="C48" s="114"/>
      <c r="D48" s="114"/>
      <c r="E48" s="114"/>
      <c r="F48" s="109"/>
    </row>
    <row r="49" spans="1:6" ht="16.2" thickBot="1">
      <c r="A49" s="102" t="s">
        <v>731</v>
      </c>
      <c r="B49" s="113"/>
      <c r="C49" s="115"/>
      <c r="D49" s="115"/>
      <c r="E49" s="115"/>
      <c r="F49" s="28" t="s">
        <v>26</v>
      </c>
    </row>
    <row r="50" spans="1:6" s="92" customFormat="1" ht="18" customHeight="1">
      <c r="A50" s="667" t="s">
        <v>484</v>
      </c>
      <c r="B50" s="669" t="s">
        <v>28</v>
      </c>
      <c r="C50" s="671" t="s">
        <v>732</v>
      </c>
      <c r="D50" s="321" t="s">
        <v>733</v>
      </c>
      <c r="E50" s="321"/>
      <c r="F50" s="673" t="s">
        <v>734</v>
      </c>
    </row>
    <row r="51" spans="1:6" s="92" customFormat="1" ht="18" customHeight="1">
      <c r="A51" s="668"/>
      <c r="B51" s="670"/>
      <c r="C51" s="672"/>
      <c r="D51" s="106" t="s">
        <v>663</v>
      </c>
      <c r="E51" s="106" t="s">
        <v>664</v>
      </c>
      <c r="F51" s="674"/>
    </row>
    <row r="52" spans="1:6" s="92" customFormat="1" ht="16.2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>
      <c r="A54" s="326" t="s">
        <v>736</v>
      </c>
      <c r="B54" s="111" t="s">
        <v>737</v>
      </c>
      <c r="C54" s="112">
        <f>SUM(C55:C57)</f>
        <v>0</v>
      </c>
      <c r="D54" s="112">
        <f>SUM(D55:D57)</f>
        <v>0</v>
      </c>
      <c r="E54" s="110">
        <f>C54-D54</f>
        <v>0</v>
      </c>
      <c r="F54" s="350">
        <f>SUM(F55:F57)</f>
        <v>0</v>
      </c>
    </row>
    <row r="55" spans="1:6">
      <c r="A55" s="326" t="s">
        <v>738</v>
      </c>
      <c r="B55" s="111" t="s">
        <v>739</v>
      </c>
      <c r="C55" s="159"/>
      <c r="D55" s="159"/>
      <c r="E55" s="110">
        <f>C55-D55</f>
        <v>0</v>
      </c>
      <c r="F55" s="158"/>
    </row>
    <row r="56" spans="1:6">
      <c r="A56" s="326" t="s">
        <v>740</v>
      </c>
      <c r="B56" s="111" t="s">
        <v>741</v>
      </c>
      <c r="C56" s="159"/>
      <c r="D56" s="159"/>
      <c r="E56" s="110">
        <f t="shared" ref="E56:E97" si="1">C56-D56</f>
        <v>0</v>
      </c>
      <c r="F56" s="158"/>
    </row>
    <row r="57" spans="1:6">
      <c r="A57" s="326" t="s">
        <v>725</v>
      </c>
      <c r="B57" s="111" t="s">
        <v>742</v>
      </c>
      <c r="C57" s="159"/>
      <c r="D57" s="159"/>
      <c r="E57" s="110">
        <f t="shared" si="1"/>
        <v>0</v>
      </c>
      <c r="F57" s="158"/>
    </row>
    <row r="58" spans="1:6" ht="31.2">
      <c r="A58" s="326" t="s">
        <v>743</v>
      </c>
      <c r="B58" s="111" t="s">
        <v>744</v>
      </c>
      <c r="C58" s="112"/>
      <c r="D58" s="112"/>
      <c r="E58" s="110">
        <f t="shared" si="1"/>
        <v>0</v>
      </c>
      <c r="F58" s="351">
        <f>F59+F61</f>
        <v>0</v>
      </c>
    </row>
    <row r="59" spans="1:6">
      <c r="A59" s="326" t="s">
        <v>745</v>
      </c>
      <c r="B59" s="111" t="s">
        <v>746</v>
      </c>
      <c r="C59" s="159"/>
      <c r="D59" s="159"/>
      <c r="E59" s="110">
        <f t="shared" si="1"/>
        <v>0</v>
      </c>
      <c r="F59" s="158"/>
    </row>
    <row r="60" spans="1:6">
      <c r="A60" s="352" t="s">
        <v>747</v>
      </c>
      <c r="B60" s="111" t="s">
        <v>748</v>
      </c>
      <c r="C60" s="159"/>
      <c r="D60" s="159"/>
      <c r="E60" s="110">
        <f t="shared" si="1"/>
        <v>0</v>
      </c>
      <c r="F60" s="158"/>
    </row>
    <row r="61" spans="1:6">
      <c r="A61" s="352" t="s">
        <v>749</v>
      </c>
      <c r="B61" s="111" t="s">
        <v>750</v>
      </c>
      <c r="C61" s="159"/>
      <c r="D61" s="159"/>
      <c r="E61" s="110">
        <f t="shared" si="1"/>
        <v>0</v>
      </c>
      <c r="F61" s="158"/>
    </row>
    <row r="62" spans="1:6">
      <c r="A62" s="352" t="s">
        <v>747</v>
      </c>
      <c r="B62" s="111" t="s">
        <v>751</v>
      </c>
      <c r="C62" s="159"/>
      <c r="D62" s="159"/>
      <c r="E62" s="110">
        <f t="shared" si="1"/>
        <v>0</v>
      </c>
      <c r="F62" s="158"/>
    </row>
    <row r="63" spans="1:6">
      <c r="A63" s="326" t="s">
        <v>159</v>
      </c>
      <c r="B63" s="111" t="s">
        <v>752</v>
      </c>
      <c r="C63" s="159"/>
      <c r="D63" s="159"/>
      <c r="E63" s="110">
        <f t="shared" si="1"/>
        <v>0</v>
      </c>
      <c r="F63" s="158"/>
    </row>
    <row r="64" spans="1:6">
      <c r="A64" s="326" t="s">
        <v>162</v>
      </c>
      <c r="B64" s="111" t="s">
        <v>753</v>
      </c>
      <c r="C64" s="159"/>
      <c r="D64" s="159"/>
      <c r="E64" s="110">
        <f t="shared" si="1"/>
        <v>0</v>
      </c>
      <c r="F64" s="158"/>
    </row>
    <row r="65" spans="1:6">
      <c r="A65" s="326" t="s">
        <v>754</v>
      </c>
      <c r="B65" s="111" t="s">
        <v>755</v>
      </c>
      <c r="C65" s="159">
        <v>10839</v>
      </c>
      <c r="D65" s="159">
        <v>82</v>
      </c>
      <c r="E65" s="110">
        <f t="shared" si="1"/>
        <v>10757</v>
      </c>
      <c r="F65" s="158"/>
    </row>
    <row r="66" spans="1:6">
      <c r="A66" s="326" t="s">
        <v>756</v>
      </c>
      <c r="B66" s="111" t="s">
        <v>757</v>
      </c>
      <c r="C66" s="159"/>
      <c r="D66" s="159"/>
      <c r="E66" s="110">
        <f t="shared" si="1"/>
        <v>0</v>
      </c>
      <c r="F66" s="158"/>
    </row>
    <row r="67" spans="1:6">
      <c r="A67" s="326" t="s">
        <v>758</v>
      </c>
      <c r="B67" s="111" t="s">
        <v>759</v>
      </c>
      <c r="C67" s="159"/>
      <c r="D67" s="159"/>
      <c r="E67" s="110">
        <f t="shared" si="1"/>
        <v>0</v>
      </c>
      <c r="F67" s="158"/>
    </row>
    <row r="68" spans="1:6" ht="16.8" thickBot="1">
      <c r="A68" s="339" t="s">
        <v>760</v>
      </c>
      <c r="B68" s="340" t="s">
        <v>761</v>
      </c>
      <c r="C68" s="383">
        <f>C54+C58+C63+C64+C65+C66</f>
        <v>10839</v>
      </c>
      <c r="D68" s="383">
        <f>D54+D58+D63+D64+D65+D66</f>
        <v>82</v>
      </c>
      <c r="E68" s="381">
        <f t="shared" si="1"/>
        <v>10757</v>
      </c>
      <c r="F68" s="384">
        <f>F54+F58+F63+F64+F65+F66</f>
        <v>0</v>
      </c>
    </row>
    <row r="69" spans="1:6">
      <c r="A69" s="335" t="s">
        <v>762</v>
      </c>
      <c r="B69" s="105"/>
      <c r="C69" s="354"/>
      <c r="D69" s="354"/>
      <c r="E69" s="354"/>
      <c r="F69" s="355"/>
    </row>
    <row r="70" spans="1:6">
      <c r="A70" s="326" t="s">
        <v>763</v>
      </c>
      <c r="B70" s="116" t="s">
        <v>764</v>
      </c>
      <c r="C70" s="159"/>
      <c r="D70" s="159"/>
      <c r="E70" s="110">
        <f t="shared" si="1"/>
        <v>0</v>
      </c>
      <c r="F70" s="158"/>
    </row>
    <row r="71" spans="1:6" ht="16.2" thickBot="1">
      <c r="A71" s="359"/>
      <c r="B71" s="103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>
      <c r="A73" s="326" t="s">
        <v>736</v>
      </c>
      <c r="B73" s="111" t="s">
        <v>766</v>
      </c>
      <c r="C73" s="112">
        <f>SUM(C74:C76)</f>
        <v>0</v>
      </c>
      <c r="D73" s="112">
        <f>SUM(D74:D76)</f>
        <v>0</v>
      </c>
      <c r="E73" s="112">
        <f>SUM(E74:E76)</f>
        <v>0</v>
      </c>
      <c r="F73" s="351">
        <f>SUM(F74:F76)</f>
        <v>0</v>
      </c>
    </row>
    <row r="74" spans="1:6">
      <c r="A74" s="326" t="s">
        <v>767</v>
      </c>
      <c r="B74" s="111" t="s">
        <v>768</v>
      </c>
      <c r="C74" s="159"/>
      <c r="D74" s="159"/>
      <c r="E74" s="110">
        <f t="shared" si="1"/>
        <v>0</v>
      </c>
      <c r="F74" s="158"/>
    </row>
    <row r="75" spans="1:6">
      <c r="A75" s="326" t="s">
        <v>769</v>
      </c>
      <c r="B75" s="111" t="s">
        <v>770</v>
      </c>
      <c r="C75" s="159"/>
      <c r="D75" s="159"/>
      <c r="E75" s="110">
        <f t="shared" si="1"/>
        <v>0</v>
      </c>
      <c r="F75" s="158"/>
    </row>
    <row r="76" spans="1:6">
      <c r="A76" s="353" t="s">
        <v>771</v>
      </c>
      <c r="B76" s="111" t="s">
        <v>772</v>
      </c>
      <c r="C76" s="159"/>
      <c r="D76" s="159"/>
      <c r="E76" s="110">
        <f t="shared" si="1"/>
        <v>0</v>
      </c>
      <c r="F76" s="158"/>
    </row>
    <row r="77" spans="1:6" ht="31.2">
      <c r="A77" s="326" t="s">
        <v>743</v>
      </c>
      <c r="B77" s="111" t="s">
        <v>773</v>
      </c>
      <c r="C77" s="112">
        <f>C78+C80</f>
        <v>0</v>
      </c>
      <c r="D77" s="112">
        <f>D78+D80</f>
        <v>0</v>
      </c>
      <c r="E77" s="112">
        <f>E78+E80</f>
        <v>0</v>
      </c>
      <c r="F77" s="351">
        <f>F78+F80</f>
        <v>0</v>
      </c>
    </row>
    <row r="78" spans="1:6">
      <c r="A78" s="326" t="s">
        <v>774</v>
      </c>
      <c r="B78" s="111" t="s">
        <v>775</v>
      </c>
      <c r="C78" s="159"/>
      <c r="D78" s="159"/>
      <c r="E78" s="110">
        <f t="shared" si="1"/>
        <v>0</v>
      </c>
      <c r="F78" s="158"/>
    </row>
    <row r="79" spans="1:6">
      <c r="A79" s="326" t="s">
        <v>776</v>
      </c>
      <c r="B79" s="111" t="s">
        <v>777</v>
      </c>
      <c r="C79" s="159"/>
      <c r="D79" s="159"/>
      <c r="E79" s="110">
        <f t="shared" si="1"/>
        <v>0</v>
      </c>
      <c r="F79" s="158"/>
    </row>
    <row r="80" spans="1:6">
      <c r="A80" s="326" t="s">
        <v>778</v>
      </c>
      <c r="B80" s="111" t="s">
        <v>779</v>
      </c>
      <c r="C80" s="159"/>
      <c r="D80" s="159"/>
      <c r="E80" s="110">
        <f t="shared" si="1"/>
        <v>0</v>
      </c>
      <c r="F80" s="158"/>
    </row>
    <row r="81" spans="1:6">
      <c r="A81" s="326" t="s">
        <v>747</v>
      </c>
      <c r="B81" s="111" t="s">
        <v>780</v>
      </c>
      <c r="C81" s="159"/>
      <c r="D81" s="159"/>
      <c r="E81" s="110">
        <f t="shared" si="1"/>
        <v>0</v>
      </c>
      <c r="F81" s="158"/>
    </row>
    <row r="82" spans="1:6">
      <c r="A82" s="326" t="s">
        <v>781</v>
      </c>
      <c r="B82" s="111" t="s">
        <v>782</v>
      </c>
      <c r="C82" s="112">
        <f>SUM(C83:C86)</f>
        <v>0</v>
      </c>
      <c r="D82" s="112">
        <f>SUM(D83:D86)</f>
        <v>0</v>
      </c>
      <c r="E82" s="112">
        <f>SUM(E83:E86)</f>
        <v>0</v>
      </c>
      <c r="F82" s="351">
        <f>SUM(F83:F86)</f>
        <v>0</v>
      </c>
    </row>
    <row r="83" spans="1:6">
      <c r="A83" s="326" t="s">
        <v>783</v>
      </c>
      <c r="B83" s="111" t="s">
        <v>784</v>
      </c>
      <c r="C83" s="159"/>
      <c r="D83" s="159"/>
      <c r="E83" s="110">
        <f t="shared" si="1"/>
        <v>0</v>
      </c>
      <c r="F83" s="158"/>
    </row>
    <row r="84" spans="1:6">
      <c r="A84" s="326" t="s">
        <v>785</v>
      </c>
      <c r="B84" s="111" t="s">
        <v>786</v>
      </c>
      <c r="C84" s="159"/>
      <c r="D84" s="159"/>
      <c r="E84" s="110">
        <f t="shared" si="1"/>
        <v>0</v>
      </c>
      <c r="F84" s="158"/>
    </row>
    <row r="85" spans="1:6" ht="31.2">
      <c r="A85" s="326" t="s">
        <v>787</v>
      </c>
      <c r="B85" s="111" t="s">
        <v>788</v>
      </c>
      <c r="C85" s="159"/>
      <c r="D85" s="159"/>
      <c r="E85" s="110">
        <f t="shared" si="1"/>
        <v>0</v>
      </c>
      <c r="F85" s="158"/>
    </row>
    <row r="86" spans="1:6">
      <c r="A86" s="326" t="s">
        <v>789</v>
      </c>
      <c r="B86" s="111" t="s">
        <v>790</v>
      </c>
      <c r="C86" s="159"/>
      <c r="D86" s="159"/>
      <c r="E86" s="110">
        <f t="shared" si="1"/>
        <v>0</v>
      </c>
      <c r="F86" s="158"/>
    </row>
    <row r="87" spans="1:6">
      <c r="A87" s="326" t="s">
        <v>791</v>
      </c>
      <c r="B87" s="111" t="s">
        <v>792</v>
      </c>
      <c r="C87" s="110">
        <f>SUM(C88:C92)+C96</f>
        <v>46</v>
      </c>
      <c r="D87" s="110">
        <f>SUM(D88:D92)+D96</f>
        <v>46</v>
      </c>
      <c r="E87" s="110">
        <f>SUM(E88:E92)+E96</f>
        <v>0</v>
      </c>
      <c r="F87" s="350">
        <f>SUM(F88:F92)+F96</f>
        <v>0</v>
      </c>
    </row>
    <row r="88" spans="1:6">
      <c r="A88" s="326" t="s">
        <v>793</v>
      </c>
      <c r="B88" s="111" t="s">
        <v>794</v>
      </c>
      <c r="C88" s="159"/>
      <c r="D88" s="159"/>
      <c r="E88" s="110">
        <f t="shared" si="1"/>
        <v>0</v>
      </c>
      <c r="F88" s="158"/>
    </row>
    <row r="89" spans="1:6">
      <c r="A89" s="326" t="s">
        <v>795</v>
      </c>
      <c r="B89" s="111" t="s">
        <v>796</v>
      </c>
      <c r="C89" s="159">
        <v>13</v>
      </c>
      <c r="D89" s="159">
        <v>13</v>
      </c>
      <c r="E89" s="110">
        <f t="shared" si="1"/>
        <v>0</v>
      </c>
      <c r="F89" s="158"/>
    </row>
    <row r="90" spans="1:6">
      <c r="A90" s="326" t="s">
        <v>797</v>
      </c>
      <c r="B90" s="111" t="s">
        <v>798</v>
      </c>
      <c r="C90" s="159">
        <v>3</v>
      </c>
      <c r="D90" s="159">
        <v>3</v>
      </c>
      <c r="E90" s="110">
        <f t="shared" si="1"/>
        <v>0</v>
      </c>
      <c r="F90" s="158"/>
    </row>
    <row r="91" spans="1:6">
      <c r="A91" s="326" t="s">
        <v>799</v>
      </c>
      <c r="B91" s="111" t="s">
        <v>800</v>
      </c>
      <c r="C91" s="159">
        <v>27</v>
      </c>
      <c r="D91" s="159">
        <v>27</v>
      </c>
      <c r="E91" s="110">
        <f t="shared" si="1"/>
        <v>0</v>
      </c>
      <c r="F91" s="158"/>
    </row>
    <row r="92" spans="1:6">
      <c r="A92" s="326" t="s">
        <v>801</v>
      </c>
      <c r="B92" s="111" t="s">
        <v>802</v>
      </c>
      <c r="C92" s="112">
        <v>2</v>
      </c>
      <c r="D92" s="112">
        <v>2</v>
      </c>
      <c r="E92" s="112">
        <f>SUM(E93:E95)</f>
        <v>0</v>
      </c>
      <c r="F92" s="351">
        <f>SUM(F93:F95)</f>
        <v>0</v>
      </c>
    </row>
    <row r="93" spans="1:6">
      <c r="A93" s="326" t="s">
        <v>803</v>
      </c>
      <c r="B93" s="111" t="s">
        <v>804</v>
      </c>
      <c r="C93" s="159"/>
      <c r="D93" s="159"/>
      <c r="E93" s="110">
        <f t="shared" si="1"/>
        <v>0</v>
      </c>
      <c r="F93" s="158"/>
    </row>
    <row r="94" spans="1:6">
      <c r="A94" s="326" t="s">
        <v>711</v>
      </c>
      <c r="B94" s="111" t="s">
        <v>805</v>
      </c>
      <c r="C94" s="159"/>
      <c r="D94" s="159"/>
      <c r="E94" s="110">
        <f t="shared" si="1"/>
        <v>0</v>
      </c>
      <c r="F94" s="158"/>
    </row>
    <row r="95" spans="1:6">
      <c r="A95" s="326" t="s">
        <v>715</v>
      </c>
      <c r="B95" s="111" t="s">
        <v>806</v>
      </c>
      <c r="C95" s="159">
        <v>2</v>
      </c>
      <c r="D95" s="159">
        <v>2</v>
      </c>
      <c r="E95" s="110">
        <f t="shared" si="1"/>
        <v>0</v>
      </c>
      <c r="F95" s="158"/>
    </row>
    <row r="96" spans="1:6">
      <c r="A96" s="326" t="s">
        <v>807</v>
      </c>
      <c r="B96" s="111" t="s">
        <v>808</v>
      </c>
      <c r="C96" s="159">
        <v>1</v>
      </c>
      <c r="D96" s="159">
        <v>1</v>
      </c>
      <c r="E96" s="110">
        <f t="shared" si="1"/>
        <v>0</v>
      </c>
      <c r="F96" s="158"/>
    </row>
    <row r="97" spans="1:18">
      <c r="A97" s="326" t="s">
        <v>809</v>
      </c>
      <c r="B97" s="111" t="s">
        <v>810</v>
      </c>
      <c r="C97" s="159">
        <v>12</v>
      </c>
      <c r="D97" s="159">
        <v>12</v>
      </c>
      <c r="E97" s="110">
        <f t="shared" si="1"/>
        <v>0</v>
      </c>
      <c r="F97" s="158"/>
    </row>
    <row r="98" spans="1:18" ht="16.8" thickBot="1">
      <c r="A98" s="339" t="s">
        <v>811</v>
      </c>
      <c r="B98" s="340" t="s">
        <v>812</v>
      </c>
      <c r="C98" s="381">
        <f>C87+C82+C77+C73+C97</f>
        <v>58</v>
      </c>
      <c r="D98" s="381">
        <f>D87+D82+D77+D73+D97</f>
        <v>58</v>
      </c>
      <c r="E98" s="381">
        <f>E87+E82+E77+E73+E97</f>
        <v>0</v>
      </c>
      <c r="F98" s="382">
        <f>F87+F82+F77+F73+F97</f>
        <v>0</v>
      </c>
    </row>
    <row r="99" spans="1:18" ht="16.2" thickBot="1">
      <c r="A99" s="362" t="s">
        <v>813</v>
      </c>
      <c r="B99" s="363" t="s">
        <v>814</v>
      </c>
      <c r="C99" s="375">
        <f>C98+C70+C68</f>
        <v>10897</v>
      </c>
      <c r="D99" s="375">
        <f>D98+D70+D68</f>
        <v>140</v>
      </c>
      <c r="E99" s="375">
        <f>E98+E70+E68</f>
        <v>10757</v>
      </c>
      <c r="F99" s="376">
        <f>F98+F70+F68</f>
        <v>0</v>
      </c>
    </row>
    <row r="100" spans="1:18">
      <c r="A100" s="115"/>
      <c r="B100" s="117"/>
      <c r="C100" s="118"/>
      <c r="D100" s="118"/>
      <c r="E100" s="118"/>
      <c r="F100" s="119"/>
    </row>
    <row r="101" spans="1:18" ht="16.2" thickBot="1">
      <c r="A101" s="102" t="s">
        <v>815</v>
      </c>
      <c r="B101" s="120"/>
      <c r="C101" s="118"/>
      <c r="D101" s="118"/>
      <c r="E101" s="118"/>
      <c r="F101" s="28" t="s">
        <v>816</v>
      </c>
    </row>
    <row r="102" spans="1:18" s="121" customFormat="1" ht="31.2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18" s="121" customFormat="1" ht="16.2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18">
      <c r="A104" s="368" t="s">
        <v>821</v>
      </c>
      <c r="B104" s="369" t="s">
        <v>822</v>
      </c>
      <c r="C104" s="178"/>
      <c r="D104" s="178"/>
      <c r="E104" s="178"/>
      <c r="F104" s="365">
        <f>C104+D104-E104</f>
        <v>0</v>
      </c>
    </row>
    <row r="105" spans="1:18">
      <c r="A105" s="326" t="s">
        <v>823</v>
      </c>
      <c r="B105" s="111" t="s">
        <v>824</v>
      </c>
      <c r="C105" s="159"/>
      <c r="D105" s="159"/>
      <c r="E105" s="159"/>
      <c r="F105" s="366">
        <f>C105+D105-E105</f>
        <v>0</v>
      </c>
    </row>
    <row r="106" spans="1:18" ht="16.2" thickBot="1">
      <c r="A106" s="342" t="s">
        <v>825</v>
      </c>
      <c r="B106" s="370" t="s">
        <v>826</v>
      </c>
      <c r="C106" s="238"/>
      <c r="D106" s="238"/>
      <c r="E106" s="238"/>
      <c r="F106" s="371">
        <f>C106+D106-E106</f>
        <v>0</v>
      </c>
    </row>
    <row r="107" spans="1:18" ht="16.8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18" ht="16.2">
      <c r="A108" s="122"/>
      <c r="B108" s="123"/>
      <c r="C108" s="102"/>
      <c r="D108" s="102"/>
      <c r="E108" s="102"/>
      <c r="F108" s="104"/>
    </row>
    <row r="109" spans="1:18">
      <c r="A109" s="664" t="s">
        <v>829</v>
      </c>
      <c r="B109" s="664"/>
      <c r="C109" s="664"/>
      <c r="D109" s="664"/>
      <c r="E109" s="664"/>
      <c r="F109" s="664"/>
    </row>
    <row r="111" spans="1:18">
      <c r="A111" s="462"/>
      <c r="B111" s="610" t="s">
        <v>8</v>
      </c>
      <c r="C111" s="675">
        <v>45775</v>
      </c>
      <c r="D111" s="675"/>
      <c r="E111" s="675"/>
      <c r="F111" s="675"/>
      <c r="G111" s="675"/>
      <c r="H111" s="675"/>
      <c r="I111" s="675"/>
      <c r="J111" s="466"/>
      <c r="K111" s="466"/>
      <c r="L111" s="466"/>
      <c r="M111" s="466"/>
      <c r="N111" s="466"/>
      <c r="O111" s="466"/>
      <c r="P111" s="466"/>
      <c r="Q111" s="466"/>
      <c r="R111" s="466"/>
    </row>
    <row r="112" spans="1:18">
      <c r="B112" s="610"/>
      <c r="C112" s="632"/>
      <c r="D112" s="632"/>
      <c r="E112" s="632"/>
      <c r="F112" s="632"/>
      <c r="G112" s="632"/>
      <c r="H112" s="632"/>
      <c r="I112" s="632"/>
    </row>
    <row r="113" spans="1:9">
      <c r="B113" s="611" t="s">
        <v>293</v>
      </c>
      <c r="C113" s="676" t="s">
        <v>993</v>
      </c>
      <c r="D113" s="676"/>
      <c r="E113" s="676"/>
      <c r="F113" s="676"/>
      <c r="G113" s="676"/>
      <c r="H113" s="676"/>
      <c r="I113" s="676"/>
    </row>
    <row r="114" spans="1:9">
      <c r="B114" s="611"/>
      <c r="C114" s="55"/>
      <c r="D114" s="55"/>
      <c r="E114" s="55"/>
      <c r="F114" s="55"/>
      <c r="G114" s="55"/>
      <c r="H114" s="55"/>
      <c r="I114" s="55"/>
    </row>
    <row r="115" spans="1:9">
      <c r="B115" s="611" t="s">
        <v>13</v>
      </c>
      <c r="C115" s="677" t="s">
        <v>1001</v>
      </c>
      <c r="D115" s="677"/>
      <c r="E115" s="677"/>
      <c r="F115" s="677"/>
      <c r="G115" s="677"/>
      <c r="H115" s="677"/>
      <c r="I115" s="677"/>
    </row>
    <row r="116" spans="1:9" ht="15.75" customHeight="1">
      <c r="A116" s="612"/>
      <c r="B116" s="678"/>
      <c r="C116" s="678"/>
      <c r="D116" s="678"/>
      <c r="E116" s="678"/>
      <c r="F116" s="678"/>
      <c r="G116" s="612"/>
      <c r="H116" s="612"/>
    </row>
    <row r="117" spans="1:9" ht="15.75" customHeight="1">
      <c r="A117" s="612"/>
      <c r="B117" s="637"/>
      <c r="C117" s="637"/>
      <c r="D117" s="637"/>
      <c r="E117" s="637"/>
      <c r="F117" s="637"/>
      <c r="G117" s="612"/>
      <c r="H117" s="612"/>
    </row>
    <row r="118" spans="1:9" ht="15.75" customHeight="1">
      <c r="A118" s="612"/>
      <c r="B118" s="637"/>
      <c r="C118" s="637"/>
      <c r="D118" s="637"/>
      <c r="E118" s="637"/>
      <c r="F118" s="637"/>
      <c r="G118" s="612"/>
      <c r="H118" s="612"/>
    </row>
    <row r="119" spans="1:9" ht="15.75" customHeight="1">
      <c r="A119" s="612"/>
      <c r="B119" s="637"/>
      <c r="C119" s="637"/>
      <c r="D119" s="637"/>
      <c r="E119" s="637"/>
      <c r="F119" s="637"/>
      <c r="G119" s="612"/>
      <c r="H119" s="612"/>
    </row>
    <row r="120" spans="1:9">
      <c r="A120" s="612"/>
      <c r="B120" s="637"/>
      <c r="C120" s="637"/>
      <c r="D120" s="637"/>
      <c r="E120" s="637"/>
      <c r="F120" s="637"/>
      <c r="G120" s="612"/>
      <c r="H120" s="612"/>
    </row>
    <row r="121" spans="1:9">
      <c r="A121" s="612"/>
      <c r="B121" s="637"/>
      <c r="C121" s="637"/>
      <c r="D121" s="637"/>
      <c r="E121" s="637"/>
      <c r="F121" s="637"/>
      <c r="G121" s="612"/>
      <c r="H121" s="612"/>
    </row>
    <row r="122" spans="1:9">
      <c r="A122" s="612"/>
      <c r="B122" s="637"/>
      <c r="C122" s="637"/>
      <c r="D122" s="637"/>
      <c r="E122" s="637"/>
      <c r="F122" s="637"/>
      <c r="G122" s="612"/>
      <c r="H122" s="612"/>
    </row>
  </sheetData>
  <sheetProtection insertRows="0"/>
  <mergeCells count="18">
    <mergeCell ref="B121:F121"/>
    <mergeCell ref="B122:F122"/>
    <mergeCell ref="B116:F116"/>
    <mergeCell ref="B117:F117"/>
    <mergeCell ref="B118:F118"/>
    <mergeCell ref="C111:I111"/>
    <mergeCell ref="C113:I113"/>
    <mergeCell ref="C115:I115"/>
    <mergeCell ref="B119:F119"/>
    <mergeCell ref="B120:F120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xr:uid="{68DFE311-4560-4405-A563-EBADA2F1C502}">
          <x14:formula1>
            <xm:f>0</xm:f>
          </x14:formula1>
          <x14:formula2>
            <xm:f>9999999999999990</xm:f>
          </x14:formula2>
          <xm:sqref>C11:D11 IY11:IZ11 SU11:SV11 ACQ11:ACR11 AMM11:AMN11 AWI11:AWJ11 BGE11:BGF11 BQA11:BQB11 BZW11:BZX11 CJS11:CJT11 CTO11:CTP11 DDK11:DDL11 DNG11:DNH11 DXC11:DXD11 EGY11:EGZ11 EQU11:EQV11 FAQ11:FAR11 FKM11:FKN11 FUI11:FUJ11 GEE11:GEF11 GOA11:GOB11 GXW11:GXX11 HHS11:HHT11 HRO11:HRP11 IBK11:IBL11 ILG11:ILH11 IVC11:IVD11 JEY11:JEZ11 JOU11:JOV11 JYQ11:JYR11 KIM11:KIN11 KSI11:KSJ11 LCE11:LCF11 LMA11:LMB11 LVW11:LVX11 MFS11:MFT11 MPO11:MPP11 MZK11:MZL11 NJG11:NJH11 NTC11:NTD11 OCY11:OCZ11 OMU11:OMV11 OWQ11:OWR11 PGM11:PGN11 PQI11:PQJ11 QAE11:QAF11 QKA11:QKB11 QTW11:QTX11 RDS11:RDT11 RNO11:RNP11 RXK11:RXL11 SHG11:SHH11 SRC11:SRD11 TAY11:TAZ11 TKU11:TKV11 TUQ11:TUR11 UEM11:UEN11 UOI11:UOJ11 UYE11:UYF11 VIA11:VIB11 VRW11:VRX11 WBS11:WBT11 WLO11:WLP11 WVK11:WVL11 C65547:D65547 IY65547:IZ65547 SU65547:SV65547 ACQ65547:ACR65547 AMM65547:AMN65547 AWI65547:AWJ65547 BGE65547:BGF65547 BQA65547:BQB65547 BZW65547:BZX65547 CJS65547:CJT65547 CTO65547:CTP65547 DDK65547:DDL65547 DNG65547:DNH65547 DXC65547:DXD65547 EGY65547:EGZ65547 EQU65547:EQV65547 FAQ65547:FAR65547 FKM65547:FKN65547 FUI65547:FUJ65547 GEE65547:GEF65547 GOA65547:GOB65547 GXW65547:GXX65547 HHS65547:HHT65547 HRO65547:HRP65547 IBK65547:IBL65547 ILG65547:ILH65547 IVC65547:IVD65547 JEY65547:JEZ65547 JOU65547:JOV65547 JYQ65547:JYR65547 KIM65547:KIN65547 KSI65547:KSJ65547 LCE65547:LCF65547 LMA65547:LMB65547 LVW65547:LVX65547 MFS65547:MFT65547 MPO65547:MPP65547 MZK65547:MZL65547 NJG65547:NJH65547 NTC65547:NTD65547 OCY65547:OCZ65547 OMU65547:OMV65547 OWQ65547:OWR65547 PGM65547:PGN65547 PQI65547:PQJ65547 QAE65547:QAF65547 QKA65547:QKB65547 QTW65547:QTX65547 RDS65547:RDT65547 RNO65547:RNP65547 RXK65547:RXL65547 SHG65547:SHH65547 SRC65547:SRD65547 TAY65547:TAZ65547 TKU65547:TKV65547 TUQ65547:TUR65547 UEM65547:UEN65547 UOI65547:UOJ65547 UYE65547:UYF65547 VIA65547:VIB65547 VRW65547:VRX65547 WBS65547:WBT65547 WLO65547:WLP65547 WVK65547:WVL65547 C131083:D131083 IY131083:IZ131083 SU131083:SV131083 ACQ131083:ACR131083 AMM131083:AMN131083 AWI131083:AWJ131083 BGE131083:BGF131083 BQA131083:BQB131083 BZW131083:BZX131083 CJS131083:CJT131083 CTO131083:CTP131083 DDK131083:DDL131083 DNG131083:DNH131083 DXC131083:DXD131083 EGY131083:EGZ131083 EQU131083:EQV131083 FAQ131083:FAR131083 FKM131083:FKN131083 FUI131083:FUJ131083 GEE131083:GEF131083 GOA131083:GOB131083 GXW131083:GXX131083 HHS131083:HHT131083 HRO131083:HRP131083 IBK131083:IBL131083 ILG131083:ILH131083 IVC131083:IVD131083 JEY131083:JEZ131083 JOU131083:JOV131083 JYQ131083:JYR131083 KIM131083:KIN131083 KSI131083:KSJ131083 LCE131083:LCF131083 LMA131083:LMB131083 LVW131083:LVX131083 MFS131083:MFT131083 MPO131083:MPP131083 MZK131083:MZL131083 NJG131083:NJH131083 NTC131083:NTD131083 OCY131083:OCZ131083 OMU131083:OMV131083 OWQ131083:OWR131083 PGM131083:PGN131083 PQI131083:PQJ131083 QAE131083:QAF131083 QKA131083:QKB131083 QTW131083:QTX131083 RDS131083:RDT131083 RNO131083:RNP131083 RXK131083:RXL131083 SHG131083:SHH131083 SRC131083:SRD131083 TAY131083:TAZ131083 TKU131083:TKV131083 TUQ131083:TUR131083 UEM131083:UEN131083 UOI131083:UOJ131083 UYE131083:UYF131083 VIA131083:VIB131083 VRW131083:VRX131083 WBS131083:WBT131083 WLO131083:WLP131083 WVK131083:WVL131083 C196619:D196619 IY196619:IZ196619 SU196619:SV196619 ACQ196619:ACR196619 AMM196619:AMN196619 AWI196619:AWJ196619 BGE196619:BGF196619 BQA196619:BQB196619 BZW196619:BZX196619 CJS196619:CJT196619 CTO196619:CTP196619 DDK196619:DDL196619 DNG196619:DNH196619 DXC196619:DXD196619 EGY196619:EGZ196619 EQU196619:EQV196619 FAQ196619:FAR196619 FKM196619:FKN196619 FUI196619:FUJ196619 GEE196619:GEF196619 GOA196619:GOB196619 GXW196619:GXX196619 HHS196619:HHT196619 HRO196619:HRP196619 IBK196619:IBL196619 ILG196619:ILH196619 IVC196619:IVD196619 JEY196619:JEZ196619 JOU196619:JOV196619 JYQ196619:JYR196619 KIM196619:KIN196619 KSI196619:KSJ196619 LCE196619:LCF196619 LMA196619:LMB196619 LVW196619:LVX196619 MFS196619:MFT196619 MPO196619:MPP196619 MZK196619:MZL196619 NJG196619:NJH196619 NTC196619:NTD196619 OCY196619:OCZ196619 OMU196619:OMV196619 OWQ196619:OWR196619 PGM196619:PGN196619 PQI196619:PQJ196619 QAE196619:QAF196619 QKA196619:QKB196619 QTW196619:QTX196619 RDS196619:RDT196619 RNO196619:RNP196619 RXK196619:RXL196619 SHG196619:SHH196619 SRC196619:SRD196619 TAY196619:TAZ196619 TKU196619:TKV196619 TUQ196619:TUR196619 UEM196619:UEN196619 UOI196619:UOJ196619 UYE196619:UYF196619 VIA196619:VIB196619 VRW196619:VRX196619 WBS196619:WBT196619 WLO196619:WLP196619 WVK196619:WVL196619 C262155:D262155 IY262155:IZ262155 SU262155:SV262155 ACQ262155:ACR262155 AMM262155:AMN262155 AWI262155:AWJ262155 BGE262155:BGF262155 BQA262155:BQB262155 BZW262155:BZX262155 CJS262155:CJT262155 CTO262155:CTP262155 DDK262155:DDL262155 DNG262155:DNH262155 DXC262155:DXD262155 EGY262155:EGZ262155 EQU262155:EQV262155 FAQ262155:FAR262155 FKM262155:FKN262155 FUI262155:FUJ262155 GEE262155:GEF262155 GOA262155:GOB262155 GXW262155:GXX262155 HHS262155:HHT262155 HRO262155:HRP262155 IBK262155:IBL262155 ILG262155:ILH262155 IVC262155:IVD262155 JEY262155:JEZ262155 JOU262155:JOV262155 JYQ262155:JYR262155 KIM262155:KIN262155 KSI262155:KSJ262155 LCE262155:LCF262155 LMA262155:LMB262155 LVW262155:LVX262155 MFS262155:MFT262155 MPO262155:MPP262155 MZK262155:MZL262155 NJG262155:NJH262155 NTC262155:NTD262155 OCY262155:OCZ262155 OMU262155:OMV262155 OWQ262155:OWR262155 PGM262155:PGN262155 PQI262155:PQJ262155 QAE262155:QAF262155 QKA262155:QKB262155 QTW262155:QTX262155 RDS262155:RDT262155 RNO262155:RNP262155 RXK262155:RXL262155 SHG262155:SHH262155 SRC262155:SRD262155 TAY262155:TAZ262155 TKU262155:TKV262155 TUQ262155:TUR262155 UEM262155:UEN262155 UOI262155:UOJ262155 UYE262155:UYF262155 VIA262155:VIB262155 VRW262155:VRX262155 WBS262155:WBT262155 WLO262155:WLP262155 WVK262155:WVL262155 C327691:D327691 IY327691:IZ327691 SU327691:SV327691 ACQ327691:ACR327691 AMM327691:AMN327691 AWI327691:AWJ327691 BGE327691:BGF327691 BQA327691:BQB327691 BZW327691:BZX327691 CJS327691:CJT327691 CTO327691:CTP327691 DDK327691:DDL327691 DNG327691:DNH327691 DXC327691:DXD327691 EGY327691:EGZ327691 EQU327691:EQV327691 FAQ327691:FAR327691 FKM327691:FKN327691 FUI327691:FUJ327691 GEE327691:GEF327691 GOA327691:GOB327691 GXW327691:GXX327691 HHS327691:HHT327691 HRO327691:HRP327691 IBK327691:IBL327691 ILG327691:ILH327691 IVC327691:IVD327691 JEY327691:JEZ327691 JOU327691:JOV327691 JYQ327691:JYR327691 KIM327691:KIN327691 KSI327691:KSJ327691 LCE327691:LCF327691 LMA327691:LMB327691 LVW327691:LVX327691 MFS327691:MFT327691 MPO327691:MPP327691 MZK327691:MZL327691 NJG327691:NJH327691 NTC327691:NTD327691 OCY327691:OCZ327691 OMU327691:OMV327691 OWQ327691:OWR327691 PGM327691:PGN327691 PQI327691:PQJ327691 QAE327691:QAF327691 QKA327691:QKB327691 QTW327691:QTX327691 RDS327691:RDT327691 RNO327691:RNP327691 RXK327691:RXL327691 SHG327691:SHH327691 SRC327691:SRD327691 TAY327691:TAZ327691 TKU327691:TKV327691 TUQ327691:TUR327691 UEM327691:UEN327691 UOI327691:UOJ327691 UYE327691:UYF327691 VIA327691:VIB327691 VRW327691:VRX327691 WBS327691:WBT327691 WLO327691:WLP327691 WVK327691:WVL327691 C393227:D393227 IY393227:IZ393227 SU393227:SV393227 ACQ393227:ACR393227 AMM393227:AMN393227 AWI393227:AWJ393227 BGE393227:BGF393227 BQA393227:BQB393227 BZW393227:BZX393227 CJS393227:CJT393227 CTO393227:CTP393227 DDK393227:DDL393227 DNG393227:DNH393227 DXC393227:DXD393227 EGY393227:EGZ393227 EQU393227:EQV393227 FAQ393227:FAR393227 FKM393227:FKN393227 FUI393227:FUJ393227 GEE393227:GEF393227 GOA393227:GOB393227 GXW393227:GXX393227 HHS393227:HHT393227 HRO393227:HRP393227 IBK393227:IBL393227 ILG393227:ILH393227 IVC393227:IVD393227 JEY393227:JEZ393227 JOU393227:JOV393227 JYQ393227:JYR393227 KIM393227:KIN393227 KSI393227:KSJ393227 LCE393227:LCF393227 LMA393227:LMB393227 LVW393227:LVX393227 MFS393227:MFT393227 MPO393227:MPP393227 MZK393227:MZL393227 NJG393227:NJH393227 NTC393227:NTD393227 OCY393227:OCZ393227 OMU393227:OMV393227 OWQ393227:OWR393227 PGM393227:PGN393227 PQI393227:PQJ393227 QAE393227:QAF393227 QKA393227:QKB393227 QTW393227:QTX393227 RDS393227:RDT393227 RNO393227:RNP393227 RXK393227:RXL393227 SHG393227:SHH393227 SRC393227:SRD393227 TAY393227:TAZ393227 TKU393227:TKV393227 TUQ393227:TUR393227 UEM393227:UEN393227 UOI393227:UOJ393227 UYE393227:UYF393227 VIA393227:VIB393227 VRW393227:VRX393227 WBS393227:WBT393227 WLO393227:WLP393227 WVK393227:WVL393227 C458763:D458763 IY458763:IZ458763 SU458763:SV458763 ACQ458763:ACR458763 AMM458763:AMN458763 AWI458763:AWJ458763 BGE458763:BGF458763 BQA458763:BQB458763 BZW458763:BZX458763 CJS458763:CJT458763 CTO458763:CTP458763 DDK458763:DDL458763 DNG458763:DNH458763 DXC458763:DXD458763 EGY458763:EGZ458763 EQU458763:EQV458763 FAQ458763:FAR458763 FKM458763:FKN458763 FUI458763:FUJ458763 GEE458763:GEF458763 GOA458763:GOB458763 GXW458763:GXX458763 HHS458763:HHT458763 HRO458763:HRP458763 IBK458763:IBL458763 ILG458763:ILH458763 IVC458763:IVD458763 JEY458763:JEZ458763 JOU458763:JOV458763 JYQ458763:JYR458763 KIM458763:KIN458763 KSI458763:KSJ458763 LCE458763:LCF458763 LMA458763:LMB458763 LVW458763:LVX458763 MFS458763:MFT458763 MPO458763:MPP458763 MZK458763:MZL458763 NJG458763:NJH458763 NTC458763:NTD458763 OCY458763:OCZ458763 OMU458763:OMV458763 OWQ458763:OWR458763 PGM458763:PGN458763 PQI458763:PQJ458763 QAE458763:QAF458763 QKA458763:QKB458763 QTW458763:QTX458763 RDS458763:RDT458763 RNO458763:RNP458763 RXK458763:RXL458763 SHG458763:SHH458763 SRC458763:SRD458763 TAY458763:TAZ458763 TKU458763:TKV458763 TUQ458763:TUR458763 UEM458763:UEN458763 UOI458763:UOJ458763 UYE458763:UYF458763 VIA458763:VIB458763 VRW458763:VRX458763 WBS458763:WBT458763 WLO458763:WLP458763 WVK458763:WVL458763 C524299:D524299 IY524299:IZ524299 SU524299:SV524299 ACQ524299:ACR524299 AMM524299:AMN524299 AWI524299:AWJ524299 BGE524299:BGF524299 BQA524299:BQB524299 BZW524299:BZX524299 CJS524299:CJT524299 CTO524299:CTP524299 DDK524299:DDL524299 DNG524299:DNH524299 DXC524299:DXD524299 EGY524299:EGZ524299 EQU524299:EQV524299 FAQ524299:FAR524299 FKM524299:FKN524299 FUI524299:FUJ524299 GEE524299:GEF524299 GOA524299:GOB524299 GXW524299:GXX524299 HHS524299:HHT524299 HRO524299:HRP524299 IBK524299:IBL524299 ILG524299:ILH524299 IVC524299:IVD524299 JEY524299:JEZ524299 JOU524299:JOV524299 JYQ524299:JYR524299 KIM524299:KIN524299 KSI524299:KSJ524299 LCE524299:LCF524299 LMA524299:LMB524299 LVW524299:LVX524299 MFS524299:MFT524299 MPO524299:MPP524299 MZK524299:MZL524299 NJG524299:NJH524299 NTC524299:NTD524299 OCY524299:OCZ524299 OMU524299:OMV524299 OWQ524299:OWR524299 PGM524299:PGN524299 PQI524299:PQJ524299 QAE524299:QAF524299 QKA524299:QKB524299 QTW524299:QTX524299 RDS524299:RDT524299 RNO524299:RNP524299 RXK524299:RXL524299 SHG524299:SHH524299 SRC524299:SRD524299 TAY524299:TAZ524299 TKU524299:TKV524299 TUQ524299:TUR524299 UEM524299:UEN524299 UOI524299:UOJ524299 UYE524299:UYF524299 VIA524299:VIB524299 VRW524299:VRX524299 WBS524299:WBT524299 WLO524299:WLP524299 WVK524299:WVL524299 C589835:D589835 IY589835:IZ589835 SU589835:SV589835 ACQ589835:ACR589835 AMM589835:AMN589835 AWI589835:AWJ589835 BGE589835:BGF589835 BQA589835:BQB589835 BZW589835:BZX589835 CJS589835:CJT589835 CTO589835:CTP589835 DDK589835:DDL589835 DNG589835:DNH589835 DXC589835:DXD589835 EGY589835:EGZ589835 EQU589835:EQV589835 FAQ589835:FAR589835 FKM589835:FKN589835 FUI589835:FUJ589835 GEE589835:GEF589835 GOA589835:GOB589835 GXW589835:GXX589835 HHS589835:HHT589835 HRO589835:HRP589835 IBK589835:IBL589835 ILG589835:ILH589835 IVC589835:IVD589835 JEY589835:JEZ589835 JOU589835:JOV589835 JYQ589835:JYR589835 KIM589835:KIN589835 KSI589835:KSJ589835 LCE589835:LCF589835 LMA589835:LMB589835 LVW589835:LVX589835 MFS589835:MFT589835 MPO589835:MPP589835 MZK589835:MZL589835 NJG589835:NJH589835 NTC589835:NTD589835 OCY589835:OCZ589835 OMU589835:OMV589835 OWQ589835:OWR589835 PGM589835:PGN589835 PQI589835:PQJ589835 QAE589835:QAF589835 QKA589835:QKB589835 QTW589835:QTX589835 RDS589835:RDT589835 RNO589835:RNP589835 RXK589835:RXL589835 SHG589835:SHH589835 SRC589835:SRD589835 TAY589835:TAZ589835 TKU589835:TKV589835 TUQ589835:TUR589835 UEM589835:UEN589835 UOI589835:UOJ589835 UYE589835:UYF589835 VIA589835:VIB589835 VRW589835:VRX589835 WBS589835:WBT589835 WLO589835:WLP589835 WVK589835:WVL589835 C655371:D655371 IY655371:IZ655371 SU655371:SV655371 ACQ655371:ACR655371 AMM655371:AMN655371 AWI655371:AWJ655371 BGE655371:BGF655371 BQA655371:BQB655371 BZW655371:BZX655371 CJS655371:CJT655371 CTO655371:CTP655371 DDK655371:DDL655371 DNG655371:DNH655371 DXC655371:DXD655371 EGY655371:EGZ655371 EQU655371:EQV655371 FAQ655371:FAR655371 FKM655371:FKN655371 FUI655371:FUJ655371 GEE655371:GEF655371 GOA655371:GOB655371 GXW655371:GXX655371 HHS655371:HHT655371 HRO655371:HRP655371 IBK655371:IBL655371 ILG655371:ILH655371 IVC655371:IVD655371 JEY655371:JEZ655371 JOU655371:JOV655371 JYQ655371:JYR655371 KIM655371:KIN655371 KSI655371:KSJ655371 LCE655371:LCF655371 LMA655371:LMB655371 LVW655371:LVX655371 MFS655371:MFT655371 MPO655371:MPP655371 MZK655371:MZL655371 NJG655371:NJH655371 NTC655371:NTD655371 OCY655371:OCZ655371 OMU655371:OMV655371 OWQ655371:OWR655371 PGM655371:PGN655371 PQI655371:PQJ655371 QAE655371:QAF655371 QKA655371:QKB655371 QTW655371:QTX655371 RDS655371:RDT655371 RNO655371:RNP655371 RXK655371:RXL655371 SHG655371:SHH655371 SRC655371:SRD655371 TAY655371:TAZ655371 TKU655371:TKV655371 TUQ655371:TUR655371 UEM655371:UEN655371 UOI655371:UOJ655371 UYE655371:UYF655371 VIA655371:VIB655371 VRW655371:VRX655371 WBS655371:WBT655371 WLO655371:WLP655371 WVK655371:WVL655371 C720907:D720907 IY720907:IZ720907 SU720907:SV720907 ACQ720907:ACR720907 AMM720907:AMN720907 AWI720907:AWJ720907 BGE720907:BGF720907 BQA720907:BQB720907 BZW720907:BZX720907 CJS720907:CJT720907 CTO720907:CTP720907 DDK720907:DDL720907 DNG720907:DNH720907 DXC720907:DXD720907 EGY720907:EGZ720907 EQU720907:EQV720907 FAQ720907:FAR720907 FKM720907:FKN720907 FUI720907:FUJ720907 GEE720907:GEF720907 GOA720907:GOB720907 GXW720907:GXX720907 HHS720907:HHT720907 HRO720907:HRP720907 IBK720907:IBL720907 ILG720907:ILH720907 IVC720907:IVD720907 JEY720907:JEZ720907 JOU720907:JOV720907 JYQ720907:JYR720907 KIM720907:KIN720907 KSI720907:KSJ720907 LCE720907:LCF720907 LMA720907:LMB720907 LVW720907:LVX720907 MFS720907:MFT720907 MPO720907:MPP720907 MZK720907:MZL720907 NJG720907:NJH720907 NTC720907:NTD720907 OCY720907:OCZ720907 OMU720907:OMV720907 OWQ720907:OWR720907 PGM720907:PGN720907 PQI720907:PQJ720907 QAE720907:QAF720907 QKA720907:QKB720907 QTW720907:QTX720907 RDS720907:RDT720907 RNO720907:RNP720907 RXK720907:RXL720907 SHG720907:SHH720907 SRC720907:SRD720907 TAY720907:TAZ720907 TKU720907:TKV720907 TUQ720907:TUR720907 UEM720907:UEN720907 UOI720907:UOJ720907 UYE720907:UYF720907 VIA720907:VIB720907 VRW720907:VRX720907 WBS720907:WBT720907 WLO720907:WLP720907 WVK720907:WVL720907 C786443:D786443 IY786443:IZ786443 SU786443:SV786443 ACQ786443:ACR786443 AMM786443:AMN786443 AWI786443:AWJ786443 BGE786443:BGF786443 BQA786443:BQB786443 BZW786443:BZX786443 CJS786443:CJT786443 CTO786443:CTP786443 DDK786443:DDL786443 DNG786443:DNH786443 DXC786443:DXD786443 EGY786443:EGZ786443 EQU786443:EQV786443 FAQ786443:FAR786443 FKM786443:FKN786443 FUI786443:FUJ786443 GEE786443:GEF786443 GOA786443:GOB786443 GXW786443:GXX786443 HHS786443:HHT786443 HRO786443:HRP786443 IBK786443:IBL786443 ILG786443:ILH786443 IVC786443:IVD786443 JEY786443:JEZ786443 JOU786443:JOV786443 JYQ786443:JYR786443 KIM786443:KIN786443 KSI786443:KSJ786443 LCE786443:LCF786443 LMA786443:LMB786443 LVW786443:LVX786443 MFS786443:MFT786443 MPO786443:MPP786443 MZK786443:MZL786443 NJG786443:NJH786443 NTC786443:NTD786443 OCY786443:OCZ786443 OMU786443:OMV786443 OWQ786443:OWR786443 PGM786443:PGN786443 PQI786443:PQJ786443 QAE786443:QAF786443 QKA786443:QKB786443 QTW786443:QTX786443 RDS786443:RDT786443 RNO786443:RNP786443 RXK786443:RXL786443 SHG786443:SHH786443 SRC786443:SRD786443 TAY786443:TAZ786443 TKU786443:TKV786443 TUQ786443:TUR786443 UEM786443:UEN786443 UOI786443:UOJ786443 UYE786443:UYF786443 VIA786443:VIB786443 VRW786443:VRX786443 WBS786443:WBT786443 WLO786443:WLP786443 WVK786443:WVL786443 C851979:D851979 IY851979:IZ851979 SU851979:SV851979 ACQ851979:ACR851979 AMM851979:AMN851979 AWI851979:AWJ851979 BGE851979:BGF851979 BQA851979:BQB851979 BZW851979:BZX851979 CJS851979:CJT851979 CTO851979:CTP851979 DDK851979:DDL851979 DNG851979:DNH851979 DXC851979:DXD851979 EGY851979:EGZ851979 EQU851979:EQV851979 FAQ851979:FAR851979 FKM851979:FKN851979 FUI851979:FUJ851979 GEE851979:GEF851979 GOA851979:GOB851979 GXW851979:GXX851979 HHS851979:HHT851979 HRO851979:HRP851979 IBK851979:IBL851979 ILG851979:ILH851979 IVC851979:IVD851979 JEY851979:JEZ851979 JOU851979:JOV851979 JYQ851979:JYR851979 KIM851979:KIN851979 KSI851979:KSJ851979 LCE851979:LCF851979 LMA851979:LMB851979 LVW851979:LVX851979 MFS851979:MFT851979 MPO851979:MPP851979 MZK851979:MZL851979 NJG851979:NJH851979 NTC851979:NTD851979 OCY851979:OCZ851979 OMU851979:OMV851979 OWQ851979:OWR851979 PGM851979:PGN851979 PQI851979:PQJ851979 QAE851979:QAF851979 QKA851979:QKB851979 QTW851979:QTX851979 RDS851979:RDT851979 RNO851979:RNP851979 RXK851979:RXL851979 SHG851979:SHH851979 SRC851979:SRD851979 TAY851979:TAZ851979 TKU851979:TKV851979 TUQ851979:TUR851979 UEM851979:UEN851979 UOI851979:UOJ851979 UYE851979:UYF851979 VIA851979:VIB851979 VRW851979:VRX851979 WBS851979:WBT851979 WLO851979:WLP851979 WVK851979:WVL851979 C917515:D917515 IY917515:IZ917515 SU917515:SV917515 ACQ917515:ACR917515 AMM917515:AMN917515 AWI917515:AWJ917515 BGE917515:BGF917515 BQA917515:BQB917515 BZW917515:BZX917515 CJS917515:CJT917515 CTO917515:CTP917515 DDK917515:DDL917515 DNG917515:DNH917515 DXC917515:DXD917515 EGY917515:EGZ917515 EQU917515:EQV917515 FAQ917515:FAR917515 FKM917515:FKN917515 FUI917515:FUJ917515 GEE917515:GEF917515 GOA917515:GOB917515 GXW917515:GXX917515 HHS917515:HHT917515 HRO917515:HRP917515 IBK917515:IBL917515 ILG917515:ILH917515 IVC917515:IVD917515 JEY917515:JEZ917515 JOU917515:JOV917515 JYQ917515:JYR917515 KIM917515:KIN917515 KSI917515:KSJ917515 LCE917515:LCF917515 LMA917515:LMB917515 LVW917515:LVX917515 MFS917515:MFT917515 MPO917515:MPP917515 MZK917515:MZL917515 NJG917515:NJH917515 NTC917515:NTD917515 OCY917515:OCZ917515 OMU917515:OMV917515 OWQ917515:OWR917515 PGM917515:PGN917515 PQI917515:PQJ917515 QAE917515:QAF917515 QKA917515:QKB917515 QTW917515:QTX917515 RDS917515:RDT917515 RNO917515:RNP917515 RXK917515:RXL917515 SHG917515:SHH917515 SRC917515:SRD917515 TAY917515:TAZ917515 TKU917515:TKV917515 TUQ917515:TUR917515 UEM917515:UEN917515 UOI917515:UOJ917515 UYE917515:UYF917515 VIA917515:VIB917515 VRW917515:VRX917515 WBS917515:WBT917515 WLO917515:WLP917515 WVK917515:WVL917515 C983051:D983051 IY983051:IZ983051 SU983051:SV983051 ACQ983051:ACR983051 AMM983051:AMN983051 AWI983051:AWJ983051 BGE983051:BGF983051 BQA983051:BQB983051 BZW983051:BZX983051 CJS983051:CJT983051 CTO983051:CTP983051 DDK983051:DDL983051 DNG983051:DNH983051 DXC983051:DXD983051 EGY983051:EGZ983051 EQU983051:EQV983051 FAQ983051:FAR983051 FKM983051:FKN983051 FUI983051:FUJ983051 GEE983051:GEF983051 GOA983051:GOB983051 GXW983051:GXX983051 HHS983051:HHT983051 HRO983051:HRP983051 IBK983051:IBL983051 ILG983051:ILH983051 IVC983051:IVD983051 JEY983051:JEZ983051 JOU983051:JOV983051 JYQ983051:JYR983051 KIM983051:KIN983051 KSI983051:KSJ983051 LCE983051:LCF983051 LMA983051:LMB983051 LVW983051:LVX983051 MFS983051:MFT983051 MPO983051:MPP983051 MZK983051:MZL983051 NJG983051:NJH983051 NTC983051:NTD983051 OCY983051:OCZ983051 OMU983051:OMV983051 OWQ983051:OWR983051 PGM983051:PGN983051 PQI983051:PQJ983051 QAE983051:QAF983051 QKA983051:QKB983051 QTW983051:QTX983051 RDS983051:RDT983051 RNO983051:RNP983051 RXK983051:RXL983051 SHG983051:SHH983051 SRC983051:SRD983051 TAY983051:TAZ983051 TKU983051:TKV983051 TUQ983051:TUR983051 UEM983051:UEN983051 UOI983051:UOJ983051 UYE983051:UYF983051 VIA983051:VIB983051 VRW983051:VRX983051 WBS983051:WBT983051 WLO983051:WLP983051 WVK983051:WVL983051 C83:D86 IY83:IZ86 SU83:SV86 ACQ83:ACR86 AMM83:AMN86 AWI83:AWJ86 BGE83:BGF86 BQA83:BQB86 BZW83:BZX86 CJS83:CJT86 CTO83:CTP86 DDK83:DDL86 DNG83:DNH86 DXC83:DXD86 EGY83:EGZ86 EQU83:EQV86 FAQ83:FAR86 FKM83:FKN86 FUI83:FUJ86 GEE83:GEF86 GOA83:GOB86 GXW83:GXX86 HHS83:HHT86 HRO83:HRP86 IBK83:IBL86 ILG83:ILH86 IVC83:IVD86 JEY83:JEZ86 JOU83:JOV86 JYQ83:JYR86 KIM83:KIN86 KSI83:KSJ86 LCE83:LCF86 LMA83:LMB86 LVW83:LVX86 MFS83:MFT86 MPO83:MPP86 MZK83:MZL86 NJG83:NJH86 NTC83:NTD86 OCY83:OCZ86 OMU83:OMV86 OWQ83:OWR86 PGM83:PGN86 PQI83:PQJ86 QAE83:QAF86 QKA83:QKB86 QTW83:QTX86 RDS83:RDT86 RNO83:RNP86 RXK83:RXL86 SHG83:SHH86 SRC83:SRD86 TAY83:TAZ86 TKU83:TKV86 TUQ83:TUR86 UEM83:UEN86 UOI83:UOJ86 UYE83:UYF86 VIA83:VIB86 VRW83:VRX86 WBS83:WBT86 WLO83:WLP86 WVK83:WVL86 C65619:D65622 IY65619:IZ65622 SU65619:SV65622 ACQ65619:ACR65622 AMM65619:AMN65622 AWI65619:AWJ65622 BGE65619:BGF65622 BQA65619:BQB65622 BZW65619:BZX65622 CJS65619:CJT65622 CTO65619:CTP65622 DDK65619:DDL65622 DNG65619:DNH65622 DXC65619:DXD65622 EGY65619:EGZ65622 EQU65619:EQV65622 FAQ65619:FAR65622 FKM65619:FKN65622 FUI65619:FUJ65622 GEE65619:GEF65622 GOA65619:GOB65622 GXW65619:GXX65622 HHS65619:HHT65622 HRO65619:HRP65622 IBK65619:IBL65622 ILG65619:ILH65622 IVC65619:IVD65622 JEY65619:JEZ65622 JOU65619:JOV65622 JYQ65619:JYR65622 KIM65619:KIN65622 KSI65619:KSJ65622 LCE65619:LCF65622 LMA65619:LMB65622 LVW65619:LVX65622 MFS65619:MFT65622 MPO65619:MPP65622 MZK65619:MZL65622 NJG65619:NJH65622 NTC65619:NTD65622 OCY65619:OCZ65622 OMU65619:OMV65622 OWQ65619:OWR65622 PGM65619:PGN65622 PQI65619:PQJ65622 QAE65619:QAF65622 QKA65619:QKB65622 QTW65619:QTX65622 RDS65619:RDT65622 RNO65619:RNP65622 RXK65619:RXL65622 SHG65619:SHH65622 SRC65619:SRD65622 TAY65619:TAZ65622 TKU65619:TKV65622 TUQ65619:TUR65622 UEM65619:UEN65622 UOI65619:UOJ65622 UYE65619:UYF65622 VIA65619:VIB65622 VRW65619:VRX65622 WBS65619:WBT65622 WLO65619:WLP65622 WVK65619:WVL65622 C131155:D131158 IY131155:IZ131158 SU131155:SV131158 ACQ131155:ACR131158 AMM131155:AMN131158 AWI131155:AWJ131158 BGE131155:BGF131158 BQA131155:BQB131158 BZW131155:BZX131158 CJS131155:CJT131158 CTO131155:CTP131158 DDK131155:DDL131158 DNG131155:DNH131158 DXC131155:DXD131158 EGY131155:EGZ131158 EQU131155:EQV131158 FAQ131155:FAR131158 FKM131155:FKN131158 FUI131155:FUJ131158 GEE131155:GEF131158 GOA131155:GOB131158 GXW131155:GXX131158 HHS131155:HHT131158 HRO131155:HRP131158 IBK131155:IBL131158 ILG131155:ILH131158 IVC131155:IVD131158 JEY131155:JEZ131158 JOU131155:JOV131158 JYQ131155:JYR131158 KIM131155:KIN131158 KSI131155:KSJ131158 LCE131155:LCF131158 LMA131155:LMB131158 LVW131155:LVX131158 MFS131155:MFT131158 MPO131155:MPP131158 MZK131155:MZL131158 NJG131155:NJH131158 NTC131155:NTD131158 OCY131155:OCZ131158 OMU131155:OMV131158 OWQ131155:OWR131158 PGM131155:PGN131158 PQI131155:PQJ131158 QAE131155:QAF131158 QKA131155:QKB131158 QTW131155:QTX131158 RDS131155:RDT131158 RNO131155:RNP131158 RXK131155:RXL131158 SHG131155:SHH131158 SRC131155:SRD131158 TAY131155:TAZ131158 TKU131155:TKV131158 TUQ131155:TUR131158 UEM131155:UEN131158 UOI131155:UOJ131158 UYE131155:UYF131158 VIA131155:VIB131158 VRW131155:VRX131158 WBS131155:WBT131158 WLO131155:WLP131158 WVK131155:WVL131158 C196691:D196694 IY196691:IZ196694 SU196691:SV196694 ACQ196691:ACR196694 AMM196691:AMN196694 AWI196691:AWJ196694 BGE196691:BGF196694 BQA196691:BQB196694 BZW196691:BZX196694 CJS196691:CJT196694 CTO196691:CTP196694 DDK196691:DDL196694 DNG196691:DNH196694 DXC196691:DXD196694 EGY196691:EGZ196694 EQU196691:EQV196694 FAQ196691:FAR196694 FKM196691:FKN196694 FUI196691:FUJ196694 GEE196691:GEF196694 GOA196691:GOB196694 GXW196691:GXX196694 HHS196691:HHT196694 HRO196691:HRP196694 IBK196691:IBL196694 ILG196691:ILH196694 IVC196691:IVD196694 JEY196691:JEZ196694 JOU196691:JOV196694 JYQ196691:JYR196694 KIM196691:KIN196694 KSI196691:KSJ196694 LCE196691:LCF196694 LMA196691:LMB196694 LVW196691:LVX196694 MFS196691:MFT196694 MPO196691:MPP196694 MZK196691:MZL196694 NJG196691:NJH196694 NTC196691:NTD196694 OCY196691:OCZ196694 OMU196691:OMV196694 OWQ196691:OWR196694 PGM196691:PGN196694 PQI196691:PQJ196694 QAE196691:QAF196694 QKA196691:QKB196694 QTW196691:QTX196694 RDS196691:RDT196694 RNO196691:RNP196694 RXK196691:RXL196694 SHG196691:SHH196694 SRC196691:SRD196694 TAY196691:TAZ196694 TKU196691:TKV196694 TUQ196691:TUR196694 UEM196691:UEN196694 UOI196691:UOJ196694 UYE196691:UYF196694 VIA196691:VIB196694 VRW196691:VRX196694 WBS196691:WBT196694 WLO196691:WLP196694 WVK196691:WVL196694 C262227:D262230 IY262227:IZ262230 SU262227:SV262230 ACQ262227:ACR262230 AMM262227:AMN262230 AWI262227:AWJ262230 BGE262227:BGF262230 BQA262227:BQB262230 BZW262227:BZX262230 CJS262227:CJT262230 CTO262227:CTP262230 DDK262227:DDL262230 DNG262227:DNH262230 DXC262227:DXD262230 EGY262227:EGZ262230 EQU262227:EQV262230 FAQ262227:FAR262230 FKM262227:FKN262230 FUI262227:FUJ262230 GEE262227:GEF262230 GOA262227:GOB262230 GXW262227:GXX262230 HHS262227:HHT262230 HRO262227:HRP262230 IBK262227:IBL262230 ILG262227:ILH262230 IVC262227:IVD262230 JEY262227:JEZ262230 JOU262227:JOV262230 JYQ262227:JYR262230 KIM262227:KIN262230 KSI262227:KSJ262230 LCE262227:LCF262230 LMA262227:LMB262230 LVW262227:LVX262230 MFS262227:MFT262230 MPO262227:MPP262230 MZK262227:MZL262230 NJG262227:NJH262230 NTC262227:NTD262230 OCY262227:OCZ262230 OMU262227:OMV262230 OWQ262227:OWR262230 PGM262227:PGN262230 PQI262227:PQJ262230 QAE262227:QAF262230 QKA262227:QKB262230 QTW262227:QTX262230 RDS262227:RDT262230 RNO262227:RNP262230 RXK262227:RXL262230 SHG262227:SHH262230 SRC262227:SRD262230 TAY262227:TAZ262230 TKU262227:TKV262230 TUQ262227:TUR262230 UEM262227:UEN262230 UOI262227:UOJ262230 UYE262227:UYF262230 VIA262227:VIB262230 VRW262227:VRX262230 WBS262227:WBT262230 WLO262227:WLP262230 WVK262227:WVL262230 C327763:D327766 IY327763:IZ327766 SU327763:SV327766 ACQ327763:ACR327766 AMM327763:AMN327766 AWI327763:AWJ327766 BGE327763:BGF327766 BQA327763:BQB327766 BZW327763:BZX327766 CJS327763:CJT327766 CTO327763:CTP327766 DDK327763:DDL327766 DNG327763:DNH327766 DXC327763:DXD327766 EGY327763:EGZ327766 EQU327763:EQV327766 FAQ327763:FAR327766 FKM327763:FKN327766 FUI327763:FUJ327766 GEE327763:GEF327766 GOA327763:GOB327766 GXW327763:GXX327766 HHS327763:HHT327766 HRO327763:HRP327766 IBK327763:IBL327766 ILG327763:ILH327766 IVC327763:IVD327766 JEY327763:JEZ327766 JOU327763:JOV327766 JYQ327763:JYR327766 KIM327763:KIN327766 KSI327763:KSJ327766 LCE327763:LCF327766 LMA327763:LMB327766 LVW327763:LVX327766 MFS327763:MFT327766 MPO327763:MPP327766 MZK327763:MZL327766 NJG327763:NJH327766 NTC327763:NTD327766 OCY327763:OCZ327766 OMU327763:OMV327766 OWQ327763:OWR327766 PGM327763:PGN327766 PQI327763:PQJ327766 QAE327763:QAF327766 QKA327763:QKB327766 QTW327763:QTX327766 RDS327763:RDT327766 RNO327763:RNP327766 RXK327763:RXL327766 SHG327763:SHH327766 SRC327763:SRD327766 TAY327763:TAZ327766 TKU327763:TKV327766 TUQ327763:TUR327766 UEM327763:UEN327766 UOI327763:UOJ327766 UYE327763:UYF327766 VIA327763:VIB327766 VRW327763:VRX327766 WBS327763:WBT327766 WLO327763:WLP327766 WVK327763:WVL327766 C393299:D393302 IY393299:IZ393302 SU393299:SV393302 ACQ393299:ACR393302 AMM393299:AMN393302 AWI393299:AWJ393302 BGE393299:BGF393302 BQA393299:BQB393302 BZW393299:BZX393302 CJS393299:CJT393302 CTO393299:CTP393302 DDK393299:DDL393302 DNG393299:DNH393302 DXC393299:DXD393302 EGY393299:EGZ393302 EQU393299:EQV393302 FAQ393299:FAR393302 FKM393299:FKN393302 FUI393299:FUJ393302 GEE393299:GEF393302 GOA393299:GOB393302 GXW393299:GXX393302 HHS393299:HHT393302 HRO393299:HRP393302 IBK393299:IBL393302 ILG393299:ILH393302 IVC393299:IVD393302 JEY393299:JEZ393302 JOU393299:JOV393302 JYQ393299:JYR393302 KIM393299:KIN393302 KSI393299:KSJ393302 LCE393299:LCF393302 LMA393299:LMB393302 LVW393299:LVX393302 MFS393299:MFT393302 MPO393299:MPP393302 MZK393299:MZL393302 NJG393299:NJH393302 NTC393299:NTD393302 OCY393299:OCZ393302 OMU393299:OMV393302 OWQ393299:OWR393302 PGM393299:PGN393302 PQI393299:PQJ393302 QAE393299:QAF393302 QKA393299:QKB393302 QTW393299:QTX393302 RDS393299:RDT393302 RNO393299:RNP393302 RXK393299:RXL393302 SHG393299:SHH393302 SRC393299:SRD393302 TAY393299:TAZ393302 TKU393299:TKV393302 TUQ393299:TUR393302 UEM393299:UEN393302 UOI393299:UOJ393302 UYE393299:UYF393302 VIA393299:VIB393302 VRW393299:VRX393302 WBS393299:WBT393302 WLO393299:WLP393302 WVK393299:WVL393302 C458835:D458838 IY458835:IZ458838 SU458835:SV458838 ACQ458835:ACR458838 AMM458835:AMN458838 AWI458835:AWJ458838 BGE458835:BGF458838 BQA458835:BQB458838 BZW458835:BZX458838 CJS458835:CJT458838 CTO458835:CTP458838 DDK458835:DDL458838 DNG458835:DNH458838 DXC458835:DXD458838 EGY458835:EGZ458838 EQU458835:EQV458838 FAQ458835:FAR458838 FKM458835:FKN458838 FUI458835:FUJ458838 GEE458835:GEF458838 GOA458835:GOB458838 GXW458835:GXX458838 HHS458835:HHT458838 HRO458835:HRP458838 IBK458835:IBL458838 ILG458835:ILH458838 IVC458835:IVD458838 JEY458835:JEZ458838 JOU458835:JOV458838 JYQ458835:JYR458838 KIM458835:KIN458838 KSI458835:KSJ458838 LCE458835:LCF458838 LMA458835:LMB458838 LVW458835:LVX458838 MFS458835:MFT458838 MPO458835:MPP458838 MZK458835:MZL458838 NJG458835:NJH458838 NTC458835:NTD458838 OCY458835:OCZ458838 OMU458835:OMV458838 OWQ458835:OWR458838 PGM458835:PGN458838 PQI458835:PQJ458838 QAE458835:QAF458838 QKA458835:QKB458838 QTW458835:QTX458838 RDS458835:RDT458838 RNO458835:RNP458838 RXK458835:RXL458838 SHG458835:SHH458838 SRC458835:SRD458838 TAY458835:TAZ458838 TKU458835:TKV458838 TUQ458835:TUR458838 UEM458835:UEN458838 UOI458835:UOJ458838 UYE458835:UYF458838 VIA458835:VIB458838 VRW458835:VRX458838 WBS458835:WBT458838 WLO458835:WLP458838 WVK458835:WVL458838 C524371:D524374 IY524371:IZ524374 SU524371:SV524374 ACQ524371:ACR524374 AMM524371:AMN524374 AWI524371:AWJ524374 BGE524371:BGF524374 BQA524371:BQB524374 BZW524371:BZX524374 CJS524371:CJT524374 CTO524371:CTP524374 DDK524371:DDL524374 DNG524371:DNH524374 DXC524371:DXD524374 EGY524371:EGZ524374 EQU524371:EQV524374 FAQ524371:FAR524374 FKM524371:FKN524374 FUI524371:FUJ524374 GEE524371:GEF524374 GOA524371:GOB524374 GXW524371:GXX524374 HHS524371:HHT524374 HRO524371:HRP524374 IBK524371:IBL524374 ILG524371:ILH524374 IVC524371:IVD524374 JEY524371:JEZ524374 JOU524371:JOV524374 JYQ524371:JYR524374 KIM524371:KIN524374 KSI524371:KSJ524374 LCE524371:LCF524374 LMA524371:LMB524374 LVW524371:LVX524374 MFS524371:MFT524374 MPO524371:MPP524374 MZK524371:MZL524374 NJG524371:NJH524374 NTC524371:NTD524374 OCY524371:OCZ524374 OMU524371:OMV524374 OWQ524371:OWR524374 PGM524371:PGN524374 PQI524371:PQJ524374 QAE524371:QAF524374 QKA524371:QKB524374 QTW524371:QTX524374 RDS524371:RDT524374 RNO524371:RNP524374 RXK524371:RXL524374 SHG524371:SHH524374 SRC524371:SRD524374 TAY524371:TAZ524374 TKU524371:TKV524374 TUQ524371:TUR524374 UEM524371:UEN524374 UOI524371:UOJ524374 UYE524371:UYF524374 VIA524371:VIB524374 VRW524371:VRX524374 WBS524371:WBT524374 WLO524371:WLP524374 WVK524371:WVL524374 C589907:D589910 IY589907:IZ589910 SU589907:SV589910 ACQ589907:ACR589910 AMM589907:AMN589910 AWI589907:AWJ589910 BGE589907:BGF589910 BQA589907:BQB589910 BZW589907:BZX589910 CJS589907:CJT589910 CTO589907:CTP589910 DDK589907:DDL589910 DNG589907:DNH589910 DXC589907:DXD589910 EGY589907:EGZ589910 EQU589907:EQV589910 FAQ589907:FAR589910 FKM589907:FKN589910 FUI589907:FUJ589910 GEE589907:GEF589910 GOA589907:GOB589910 GXW589907:GXX589910 HHS589907:HHT589910 HRO589907:HRP589910 IBK589907:IBL589910 ILG589907:ILH589910 IVC589907:IVD589910 JEY589907:JEZ589910 JOU589907:JOV589910 JYQ589907:JYR589910 KIM589907:KIN589910 KSI589907:KSJ589910 LCE589907:LCF589910 LMA589907:LMB589910 LVW589907:LVX589910 MFS589907:MFT589910 MPO589907:MPP589910 MZK589907:MZL589910 NJG589907:NJH589910 NTC589907:NTD589910 OCY589907:OCZ589910 OMU589907:OMV589910 OWQ589907:OWR589910 PGM589907:PGN589910 PQI589907:PQJ589910 QAE589907:QAF589910 QKA589907:QKB589910 QTW589907:QTX589910 RDS589907:RDT589910 RNO589907:RNP589910 RXK589907:RXL589910 SHG589907:SHH589910 SRC589907:SRD589910 TAY589907:TAZ589910 TKU589907:TKV589910 TUQ589907:TUR589910 UEM589907:UEN589910 UOI589907:UOJ589910 UYE589907:UYF589910 VIA589907:VIB589910 VRW589907:VRX589910 WBS589907:WBT589910 WLO589907:WLP589910 WVK589907:WVL589910 C655443:D655446 IY655443:IZ655446 SU655443:SV655446 ACQ655443:ACR655446 AMM655443:AMN655446 AWI655443:AWJ655446 BGE655443:BGF655446 BQA655443:BQB655446 BZW655443:BZX655446 CJS655443:CJT655446 CTO655443:CTP655446 DDK655443:DDL655446 DNG655443:DNH655446 DXC655443:DXD655446 EGY655443:EGZ655446 EQU655443:EQV655446 FAQ655443:FAR655446 FKM655443:FKN655446 FUI655443:FUJ655446 GEE655443:GEF655446 GOA655443:GOB655446 GXW655443:GXX655446 HHS655443:HHT655446 HRO655443:HRP655446 IBK655443:IBL655446 ILG655443:ILH655446 IVC655443:IVD655446 JEY655443:JEZ655446 JOU655443:JOV655446 JYQ655443:JYR655446 KIM655443:KIN655446 KSI655443:KSJ655446 LCE655443:LCF655446 LMA655443:LMB655446 LVW655443:LVX655446 MFS655443:MFT655446 MPO655443:MPP655446 MZK655443:MZL655446 NJG655443:NJH655446 NTC655443:NTD655446 OCY655443:OCZ655446 OMU655443:OMV655446 OWQ655443:OWR655446 PGM655443:PGN655446 PQI655443:PQJ655446 QAE655443:QAF655446 QKA655443:QKB655446 QTW655443:QTX655446 RDS655443:RDT655446 RNO655443:RNP655446 RXK655443:RXL655446 SHG655443:SHH655446 SRC655443:SRD655446 TAY655443:TAZ655446 TKU655443:TKV655446 TUQ655443:TUR655446 UEM655443:UEN655446 UOI655443:UOJ655446 UYE655443:UYF655446 VIA655443:VIB655446 VRW655443:VRX655446 WBS655443:WBT655446 WLO655443:WLP655446 WVK655443:WVL655446 C720979:D720982 IY720979:IZ720982 SU720979:SV720982 ACQ720979:ACR720982 AMM720979:AMN720982 AWI720979:AWJ720982 BGE720979:BGF720982 BQA720979:BQB720982 BZW720979:BZX720982 CJS720979:CJT720982 CTO720979:CTP720982 DDK720979:DDL720982 DNG720979:DNH720982 DXC720979:DXD720982 EGY720979:EGZ720982 EQU720979:EQV720982 FAQ720979:FAR720982 FKM720979:FKN720982 FUI720979:FUJ720982 GEE720979:GEF720982 GOA720979:GOB720982 GXW720979:GXX720982 HHS720979:HHT720982 HRO720979:HRP720982 IBK720979:IBL720982 ILG720979:ILH720982 IVC720979:IVD720982 JEY720979:JEZ720982 JOU720979:JOV720982 JYQ720979:JYR720982 KIM720979:KIN720982 KSI720979:KSJ720982 LCE720979:LCF720982 LMA720979:LMB720982 LVW720979:LVX720982 MFS720979:MFT720982 MPO720979:MPP720982 MZK720979:MZL720982 NJG720979:NJH720982 NTC720979:NTD720982 OCY720979:OCZ720982 OMU720979:OMV720982 OWQ720979:OWR720982 PGM720979:PGN720982 PQI720979:PQJ720982 QAE720979:QAF720982 QKA720979:QKB720982 QTW720979:QTX720982 RDS720979:RDT720982 RNO720979:RNP720982 RXK720979:RXL720982 SHG720979:SHH720982 SRC720979:SRD720982 TAY720979:TAZ720982 TKU720979:TKV720982 TUQ720979:TUR720982 UEM720979:UEN720982 UOI720979:UOJ720982 UYE720979:UYF720982 VIA720979:VIB720982 VRW720979:VRX720982 WBS720979:WBT720982 WLO720979:WLP720982 WVK720979:WVL720982 C786515:D786518 IY786515:IZ786518 SU786515:SV786518 ACQ786515:ACR786518 AMM786515:AMN786518 AWI786515:AWJ786518 BGE786515:BGF786518 BQA786515:BQB786518 BZW786515:BZX786518 CJS786515:CJT786518 CTO786515:CTP786518 DDK786515:DDL786518 DNG786515:DNH786518 DXC786515:DXD786518 EGY786515:EGZ786518 EQU786515:EQV786518 FAQ786515:FAR786518 FKM786515:FKN786518 FUI786515:FUJ786518 GEE786515:GEF786518 GOA786515:GOB786518 GXW786515:GXX786518 HHS786515:HHT786518 HRO786515:HRP786518 IBK786515:IBL786518 ILG786515:ILH786518 IVC786515:IVD786518 JEY786515:JEZ786518 JOU786515:JOV786518 JYQ786515:JYR786518 KIM786515:KIN786518 KSI786515:KSJ786518 LCE786515:LCF786518 LMA786515:LMB786518 LVW786515:LVX786518 MFS786515:MFT786518 MPO786515:MPP786518 MZK786515:MZL786518 NJG786515:NJH786518 NTC786515:NTD786518 OCY786515:OCZ786518 OMU786515:OMV786518 OWQ786515:OWR786518 PGM786515:PGN786518 PQI786515:PQJ786518 QAE786515:QAF786518 QKA786515:QKB786518 QTW786515:QTX786518 RDS786515:RDT786518 RNO786515:RNP786518 RXK786515:RXL786518 SHG786515:SHH786518 SRC786515:SRD786518 TAY786515:TAZ786518 TKU786515:TKV786518 TUQ786515:TUR786518 UEM786515:UEN786518 UOI786515:UOJ786518 UYE786515:UYF786518 VIA786515:VIB786518 VRW786515:VRX786518 WBS786515:WBT786518 WLO786515:WLP786518 WVK786515:WVL786518 C852051:D852054 IY852051:IZ852054 SU852051:SV852054 ACQ852051:ACR852054 AMM852051:AMN852054 AWI852051:AWJ852054 BGE852051:BGF852054 BQA852051:BQB852054 BZW852051:BZX852054 CJS852051:CJT852054 CTO852051:CTP852054 DDK852051:DDL852054 DNG852051:DNH852054 DXC852051:DXD852054 EGY852051:EGZ852054 EQU852051:EQV852054 FAQ852051:FAR852054 FKM852051:FKN852054 FUI852051:FUJ852054 GEE852051:GEF852054 GOA852051:GOB852054 GXW852051:GXX852054 HHS852051:HHT852054 HRO852051:HRP852054 IBK852051:IBL852054 ILG852051:ILH852054 IVC852051:IVD852054 JEY852051:JEZ852054 JOU852051:JOV852054 JYQ852051:JYR852054 KIM852051:KIN852054 KSI852051:KSJ852054 LCE852051:LCF852054 LMA852051:LMB852054 LVW852051:LVX852054 MFS852051:MFT852054 MPO852051:MPP852054 MZK852051:MZL852054 NJG852051:NJH852054 NTC852051:NTD852054 OCY852051:OCZ852054 OMU852051:OMV852054 OWQ852051:OWR852054 PGM852051:PGN852054 PQI852051:PQJ852054 QAE852051:QAF852054 QKA852051:QKB852054 QTW852051:QTX852054 RDS852051:RDT852054 RNO852051:RNP852054 RXK852051:RXL852054 SHG852051:SHH852054 SRC852051:SRD852054 TAY852051:TAZ852054 TKU852051:TKV852054 TUQ852051:TUR852054 UEM852051:UEN852054 UOI852051:UOJ852054 UYE852051:UYF852054 VIA852051:VIB852054 VRW852051:VRX852054 WBS852051:WBT852054 WLO852051:WLP852054 WVK852051:WVL852054 C917587:D917590 IY917587:IZ917590 SU917587:SV917590 ACQ917587:ACR917590 AMM917587:AMN917590 AWI917587:AWJ917590 BGE917587:BGF917590 BQA917587:BQB917590 BZW917587:BZX917590 CJS917587:CJT917590 CTO917587:CTP917590 DDK917587:DDL917590 DNG917587:DNH917590 DXC917587:DXD917590 EGY917587:EGZ917590 EQU917587:EQV917590 FAQ917587:FAR917590 FKM917587:FKN917590 FUI917587:FUJ917590 GEE917587:GEF917590 GOA917587:GOB917590 GXW917587:GXX917590 HHS917587:HHT917590 HRO917587:HRP917590 IBK917587:IBL917590 ILG917587:ILH917590 IVC917587:IVD917590 JEY917587:JEZ917590 JOU917587:JOV917590 JYQ917587:JYR917590 KIM917587:KIN917590 KSI917587:KSJ917590 LCE917587:LCF917590 LMA917587:LMB917590 LVW917587:LVX917590 MFS917587:MFT917590 MPO917587:MPP917590 MZK917587:MZL917590 NJG917587:NJH917590 NTC917587:NTD917590 OCY917587:OCZ917590 OMU917587:OMV917590 OWQ917587:OWR917590 PGM917587:PGN917590 PQI917587:PQJ917590 QAE917587:QAF917590 QKA917587:QKB917590 QTW917587:QTX917590 RDS917587:RDT917590 RNO917587:RNP917590 RXK917587:RXL917590 SHG917587:SHH917590 SRC917587:SRD917590 TAY917587:TAZ917590 TKU917587:TKV917590 TUQ917587:TUR917590 UEM917587:UEN917590 UOI917587:UOJ917590 UYE917587:UYF917590 VIA917587:VIB917590 VRW917587:VRX917590 WBS917587:WBT917590 WLO917587:WLP917590 WVK917587:WVL917590 C983123:D983126 IY983123:IZ983126 SU983123:SV983126 ACQ983123:ACR983126 AMM983123:AMN983126 AWI983123:AWJ983126 BGE983123:BGF983126 BQA983123:BQB983126 BZW983123:BZX983126 CJS983123:CJT983126 CTO983123:CTP983126 DDK983123:DDL983126 DNG983123:DNH983126 DXC983123:DXD983126 EGY983123:EGZ983126 EQU983123:EQV983126 FAQ983123:FAR983126 FKM983123:FKN983126 FUI983123:FUJ983126 GEE983123:GEF983126 GOA983123:GOB983126 GXW983123:GXX983126 HHS983123:HHT983126 HRO983123:HRP983126 IBK983123:IBL983126 ILG983123:ILH983126 IVC983123:IVD983126 JEY983123:JEZ983126 JOU983123:JOV983126 JYQ983123:JYR983126 KIM983123:KIN983126 KSI983123:KSJ983126 LCE983123:LCF983126 LMA983123:LMB983126 LVW983123:LVX983126 MFS983123:MFT983126 MPO983123:MPP983126 MZK983123:MZL983126 NJG983123:NJH983126 NTC983123:NTD983126 OCY983123:OCZ983126 OMU983123:OMV983126 OWQ983123:OWR983126 PGM983123:PGN983126 PQI983123:PQJ983126 QAE983123:QAF983126 QKA983123:QKB983126 QTW983123:QTX983126 RDS983123:RDT983126 RNO983123:RNP983126 RXK983123:RXL983126 SHG983123:SHH983126 SRC983123:SRD983126 TAY983123:TAZ983126 TKU983123:TKV983126 TUQ983123:TUR983126 UEM983123:UEN983126 UOI983123:UOJ983126 UYE983123:UYF983126 VIA983123:VIB983126 VRW983123:VRX983126 WBS983123:WBT983126 WLO983123:WLP983126 WVK983123:WVL983126 F83:F86 JB83:JB86 SX83:SX86 ACT83:ACT86 AMP83:AMP86 AWL83:AWL86 BGH83:BGH86 BQD83:BQD86 BZZ83:BZZ86 CJV83:CJV86 CTR83:CTR86 DDN83:DDN86 DNJ83:DNJ86 DXF83:DXF86 EHB83:EHB86 EQX83:EQX86 FAT83:FAT86 FKP83:FKP86 FUL83:FUL86 GEH83:GEH86 GOD83:GOD86 GXZ83:GXZ86 HHV83:HHV86 HRR83:HRR86 IBN83:IBN86 ILJ83:ILJ86 IVF83:IVF86 JFB83:JFB86 JOX83:JOX86 JYT83:JYT86 KIP83:KIP86 KSL83:KSL86 LCH83:LCH86 LMD83:LMD86 LVZ83:LVZ86 MFV83:MFV86 MPR83:MPR86 MZN83:MZN86 NJJ83:NJJ86 NTF83:NTF86 ODB83:ODB86 OMX83:OMX86 OWT83:OWT86 PGP83:PGP86 PQL83:PQL86 QAH83:QAH86 QKD83:QKD86 QTZ83:QTZ86 RDV83:RDV86 RNR83:RNR86 RXN83:RXN86 SHJ83:SHJ86 SRF83:SRF86 TBB83:TBB86 TKX83:TKX86 TUT83:TUT86 UEP83:UEP86 UOL83:UOL86 UYH83:UYH86 VID83:VID86 VRZ83:VRZ86 WBV83:WBV86 WLR83:WLR86 WVN83:WVN86 F65619:F65622 JB65619:JB65622 SX65619:SX65622 ACT65619:ACT65622 AMP65619:AMP65622 AWL65619:AWL65622 BGH65619:BGH65622 BQD65619:BQD65622 BZZ65619:BZZ65622 CJV65619:CJV65622 CTR65619:CTR65622 DDN65619:DDN65622 DNJ65619:DNJ65622 DXF65619:DXF65622 EHB65619:EHB65622 EQX65619:EQX65622 FAT65619:FAT65622 FKP65619:FKP65622 FUL65619:FUL65622 GEH65619:GEH65622 GOD65619:GOD65622 GXZ65619:GXZ65622 HHV65619:HHV65622 HRR65619:HRR65622 IBN65619:IBN65622 ILJ65619:ILJ65622 IVF65619:IVF65622 JFB65619:JFB65622 JOX65619:JOX65622 JYT65619:JYT65622 KIP65619:KIP65622 KSL65619:KSL65622 LCH65619:LCH65622 LMD65619:LMD65622 LVZ65619:LVZ65622 MFV65619:MFV65622 MPR65619:MPR65622 MZN65619:MZN65622 NJJ65619:NJJ65622 NTF65619:NTF65622 ODB65619:ODB65622 OMX65619:OMX65622 OWT65619:OWT65622 PGP65619:PGP65622 PQL65619:PQL65622 QAH65619:QAH65622 QKD65619:QKD65622 QTZ65619:QTZ65622 RDV65619:RDV65622 RNR65619:RNR65622 RXN65619:RXN65622 SHJ65619:SHJ65622 SRF65619:SRF65622 TBB65619:TBB65622 TKX65619:TKX65622 TUT65619:TUT65622 UEP65619:UEP65622 UOL65619:UOL65622 UYH65619:UYH65622 VID65619:VID65622 VRZ65619:VRZ65622 WBV65619:WBV65622 WLR65619:WLR65622 WVN65619:WVN65622 F131155:F131158 JB131155:JB131158 SX131155:SX131158 ACT131155:ACT131158 AMP131155:AMP131158 AWL131155:AWL131158 BGH131155:BGH131158 BQD131155:BQD131158 BZZ131155:BZZ131158 CJV131155:CJV131158 CTR131155:CTR131158 DDN131155:DDN131158 DNJ131155:DNJ131158 DXF131155:DXF131158 EHB131155:EHB131158 EQX131155:EQX131158 FAT131155:FAT131158 FKP131155:FKP131158 FUL131155:FUL131158 GEH131155:GEH131158 GOD131155:GOD131158 GXZ131155:GXZ131158 HHV131155:HHV131158 HRR131155:HRR131158 IBN131155:IBN131158 ILJ131155:ILJ131158 IVF131155:IVF131158 JFB131155:JFB131158 JOX131155:JOX131158 JYT131155:JYT131158 KIP131155:KIP131158 KSL131155:KSL131158 LCH131155:LCH131158 LMD131155:LMD131158 LVZ131155:LVZ131158 MFV131155:MFV131158 MPR131155:MPR131158 MZN131155:MZN131158 NJJ131155:NJJ131158 NTF131155:NTF131158 ODB131155:ODB131158 OMX131155:OMX131158 OWT131155:OWT131158 PGP131155:PGP131158 PQL131155:PQL131158 QAH131155:QAH131158 QKD131155:QKD131158 QTZ131155:QTZ131158 RDV131155:RDV131158 RNR131155:RNR131158 RXN131155:RXN131158 SHJ131155:SHJ131158 SRF131155:SRF131158 TBB131155:TBB131158 TKX131155:TKX131158 TUT131155:TUT131158 UEP131155:UEP131158 UOL131155:UOL131158 UYH131155:UYH131158 VID131155:VID131158 VRZ131155:VRZ131158 WBV131155:WBV131158 WLR131155:WLR131158 WVN131155:WVN131158 F196691:F196694 JB196691:JB196694 SX196691:SX196694 ACT196691:ACT196694 AMP196691:AMP196694 AWL196691:AWL196694 BGH196691:BGH196694 BQD196691:BQD196694 BZZ196691:BZZ196694 CJV196691:CJV196694 CTR196691:CTR196694 DDN196691:DDN196694 DNJ196691:DNJ196694 DXF196691:DXF196694 EHB196691:EHB196694 EQX196691:EQX196694 FAT196691:FAT196694 FKP196691:FKP196694 FUL196691:FUL196694 GEH196691:GEH196694 GOD196691:GOD196694 GXZ196691:GXZ196694 HHV196691:HHV196694 HRR196691:HRR196694 IBN196691:IBN196694 ILJ196691:ILJ196694 IVF196691:IVF196694 JFB196691:JFB196694 JOX196691:JOX196694 JYT196691:JYT196694 KIP196691:KIP196694 KSL196691:KSL196694 LCH196691:LCH196694 LMD196691:LMD196694 LVZ196691:LVZ196694 MFV196691:MFV196694 MPR196691:MPR196694 MZN196691:MZN196694 NJJ196691:NJJ196694 NTF196691:NTF196694 ODB196691:ODB196694 OMX196691:OMX196694 OWT196691:OWT196694 PGP196691:PGP196694 PQL196691:PQL196694 QAH196691:QAH196694 QKD196691:QKD196694 QTZ196691:QTZ196694 RDV196691:RDV196694 RNR196691:RNR196694 RXN196691:RXN196694 SHJ196691:SHJ196694 SRF196691:SRF196694 TBB196691:TBB196694 TKX196691:TKX196694 TUT196691:TUT196694 UEP196691:UEP196694 UOL196691:UOL196694 UYH196691:UYH196694 VID196691:VID196694 VRZ196691:VRZ196694 WBV196691:WBV196694 WLR196691:WLR196694 WVN196691:WVN196694 F262227:F262230 JB262227:JB262230 SX262227:SX262230 ACT262227:ACT262230 AMP262227:AMP262230 AWL262227:AWL262230 BGH262227:BGH262230 BQD262227:BQD262230 BZZ262227:BZZ262230 CJV262227:CJV262230 CTR262227:CTR262230 DDN262227:DDN262230 DNJ262227:DNJ262230 DXF262227:DXF262230 EHB262227:EHB262230 EQX262227:EQX262230 FAT262227:FAT262230 FKP262227:FKP262230 FUL262227:FUL262230 GEH262227:GEH262230 GOD262227:GOD262230 GXZ262227:GXZ262230 HHV262227:HHV262230 HRR262227:HRR262230 IBN262227:IBN262230 ILJ262227:ILJ262230 IVF262227:IVF262230 JFB262227:JFB262230 JOX262227:JOX262230 JYT262227:JYT262230 KIP262227:KIP262230 KSL262227:KSL262230 LCH262227:LCH262230 LMD262227:LMD262230 LVZ262227:LVZ262230 MFV262227:MFV262230 MPR262227:MPR262230 MZN262227:MZN262230 NJJ262227:NJJ262230 NTF262227:NTF262230 ODB262227:ODB262230 OMX262227:OMX262230 OWT262227:OWT262230 PGP262227:PGP262230 PQL262227:PQL262230 QAH262227:QAH262230 QKD262227:QKD262230 QTZ262227:QTZ262230 RDV262227:RDV262230 RNR262227:RNR262230 RXN262227:RXN262230 SHJ262227:SHJ262230 SRF262227:SRF262230 TBB262227:TBB262230 TKX262227:TKX262230 TUT262227:TUT262230 UEP262227:UEP262230 UOL262227:UOL262230 UYH262227:UYH262230 VID262227:VID262230 VRZ262227:VRZ262230 WBV262227:WBV262230 WLR262227:WLR262230 WVN262227:WVN262230 F327763:F327766 JB327763:JB327766 SX327763:SX327766 ACT327763:ACT327766 AMP327763:AMP327766 AWL327763:AWL327766 BGH327763:BGH327766 BQD327763:BQD327766 BZZ327763:BZZ327766 CJV327763:CJV327766 CTR327763:CTR327766 DDN327763:DDN327766 DNJ327763:DNJ327766 DXF327763:DXF327766 EHB327763:EHB327766 EQX327763:EQX327766 FAT327763:FAT327766 FKP327763:FKP327766 FUL327763:FUL327766 GEH327763:GEH327766 GOD327763:GOD327766 GXZ327763:GXZ327766 HHV327763:HHV327766 HRR327763:HRR327766 IBN327763:IBN327766 ILJ327763:ILJ327766 IVF327763:IVF327766 JFB327763:JFB327766 JOX327763:JOX327766 JYT327763:JYT327766 KIP327763:KIP327766 KSL327763:KSL327766 LCH327763:LCH327766 LMD327763:LMD327766 LVZ327763:LVZ327766 MFV327763:MFV327766 MPR327763:MPR327766 MZN327763:MZN327766 NJJ327763:NJJ327766 NTF327763:NTF327766 ODB327763:ODB327766 OMX327763:OMX327766 OWT327763:OWT327766 PGP327763:PGP327766 PQL327763:PQL327766 QAH327763:QAH327766 QKD327763:QKD327766 QTZ327763:QTZ327766 RDV327763:RDV327766 RNR327763:RNR327766 RXN327763:RXN327766 SHJ327763:SHJ327766 SRF327763:SRF327766 TBB327763:TBB327766 TKX327763:TKX327766 TUT327763:TUT327766 UEP327763:UEP327766 UOL327763:UOL327766 UYH327763:UYH327766 VID327763:VID327766 VRZ327763:VRZ327766 WBV327763:WBV327766 WLR327763:WLR327766 WVN327763:WVN327766 F393299:F393302 JB393299:JB393302 SX393299:SX393302 ACT393299:ACT393302 AMP393299:AMP393302 AWL393299:AWL393302 BGH393299:BGH393302 BQD393299:BQD393302 BZZ393299:BZZ393302 CJV393299:CJV393302 CTR393299:CTR393302 DDN393299:DDN393302 DNJ393299:DNJ393302 DXF393299:DXF393302 EHB393299:EHB393302 EQX393299:EQX393302 FAT393299:FAT393302 FKP393299:FKP393302 FUL393299:FUL393302 GEH393299:GEH393302 GOD393299:GOD393302 GXZ393299:GXZ393302 HHV393299:HHV393302 HRR393299:HRR393302 IBN393299:IBN393302 ILJ393299:ILJ393302 IVF393299:IVF393302 JFB393299:JFB393302 JOX393299:JOX393302 JYT393299:JYT393302 KIP393299:KIP393302 KSL393299:KSL393302 LCH393299:LCH393302 LMD393299:LMD393302 LVZ393299:LVZ393302 MFV393299:MFV393302 MPR393299:MPR393302 MZN393299:MZN393302 NJJ393299:NJJ393302 NTF393299:NTF393302 ODB393299:ODB393302 OMX393299:OMX393302 OWT393299:OWT393302 PGP393299:PGP393302 PQL393299:PQL393302 QAH393299:QAH393302 QKD393299:QKD393302 QTZ393299:QTZ393302 RDV393299:RDV393302 RNR393299:RNR393302 RXN393299:RXN393302 SHJ393299:SHJ393302 SRF393299:SRF393302 TBB393299:TBB393302 TKX393299:TKX393302 TUT393299:TUT393302 UEP393299:UEP393302 UOL393299:UOL393302 UYH393299:UYH393302 VID393299:VID393302 VRZ393299:VRZ393302 WBV393299:WBV393302 WLR393299:WLR393302 WVN393299:WVN393302 F458835:F458838 JB458835:JB458838 SX458835:SX458838 ACT458835:ACT458838 AMP458835:AMP458838 AWL458835:AWL458838 BGH458835:BGH458838 BQD458835:BQD458838 BZZ458835:BZZ458838 CJV458835:CJV458838 CTR458835:CTR458838 DDN458835:DDN458838 DNJ458835:DNJ458838 DXF458835:DXF458838 EHB458835:EHB458838 EQX458835:EQX458838 FAT458835:FAT458838 FKP458835:FKP458838 FUL458835:FUL458838 GEH458835:GEH458838 GOD458835:GOD458838 GXZ458835:GXZ458838 HHV458835:HHV458838 HRR458835:HRR458838 IBN458835:IBN458838 ILJ458835:ILJ458838 IVF458835:IVF458838 JFB458835:JFB458838 JOX458835:JOX458838 JYT458835:JYT458838 KIP458835:KIP458838 KSL458835:KSL458838 LCH458835:LCH458838 LMD458835:LMD458838 LVZ458835:LVZ458838 MFV458835:MFV458838 MPR458835:MPR458838 MZN458835:MZN458838 NJJ458835:NJJ458838 NTF458835:NTF458838 ODB458835:ODB458838 OMX458835:OMX458838 OWT458835:OWT458838 PGP458835:PGP458838 PQL458835:PQL458838 QAH458835:QAH458838 QKD458835:QKD458838 QTZ458835:QTZ458838 RDV458835:RDV458838 RNR458835:RNR458838 RXN458835:RXN458838 SHJ458835:SHJ458838 SRF458835:SRF458838 TBB458835:TBB458838 TKX458835:TKX458838 TUT458835:TUT458838 UEP458835:UEP458838 UOL458835:UOL458838 UYH458835:UYH458838 VID458835:VID458838 VRZ458835:VRZ458838 WBV458835:WBV458838 WLR458835:WLR458838 WVN458835:WVN458838 F524371:F524374 JB524371:JB524374 SX524371:SX524374 ACT524371:ACT524374 AMP524371:AMP524374 AWL524371:AWL524374 BGH524371:BGH524374 BQD524371:BQD524374 BZZ524371:BZZ524374 CJV524371:CJV524374 CTR524371:CTR524374 DDN524371:DDN524374 DNJ524371:DNJ524374 DXF524371:DXF524374 EHB524371:EHB524374 EQX524371:EQX524374 FAT524371:FAT524374 FKP524371:FKP524374 FUL524371:FUL524374 GEH524371:GEH524374 GOD524371:GOD524374 GXZ524371:GXZ524374 HHV524371:HHV524374 HRR524371:HRR524374 IBN524371:IBN524374 ILJ524371:ILJ524374 IVF524371:IVF524374 JFB524371:JFB524374 JOX524371:JOX524374 JYT524371:JYT524374 KIP524371:KIP524374 KSL524371:KSL524374 LCH524371:LCH524374 LMD524371:LMD524374 LVZ524371:LVZ524374 MFV524371:MFV524374 MPR524371:MPR524374 MZN524371:MZN524374 NJJ524371:NJJ524374 NTF524371:NTF524374 ODB524371:ODB524374 OMX524371:OMX524374 OWT524371:OWT524374 PGP524371:PGP524374 PQL524371:PQL524374 QAH524371:QAH524374 QKD524371:QKD524374 QTZ524371:QTZ524374 RDV524371:RDV524374 RNR524371:RNR524374 RXN524371:RXN524374 SHJ524371:SHJ524374 SRF524371:SRF524374 TBB524371:TBB524374 TKX524371:TKX524374 TUT524371:TUT524374 UEP524371:UEP524374 UOL524371:UOL524374 UYH524371:UYH524374 VID524371:VID524374 VRZ524371:VRZ524374 WBV524371:WBV524374 WLR524371:WLR524374 WVN524371:WVN524374 F589907:F589910 JB589907:JB589910 SX589907:SX589910 ACT589907:ACT589910 AMP589907:AMP589910 AWL589907:AWL589910 BGH589907:BGH589910 BQD589907:BQD589910 BZZ589907:BZZ589910 CJV589907:CJV589910 CTR589907:CTR589910 DDN589907:DDN589910 DNJ589907:DNJ589910 DXF589907:DXF589910 EHB589907:EHB589910 EQX589907:EQX589910 FAT589907:FAT589910 FKP589907:FKP589910 FUL589907:FUL589910 GEH589907:GEH589910 GOD589907:GOD589910 GXZ589907:GXZ589910 HHV589907:HHV589910 HRR589907:HRR589910 IBN589907:IBN589910 ILJ589907:ILJ589910 IVF589907:IVF589910 JFB589907:JFB589910 JOX589907:JOX589910 JYT589907:JYT589910 KIP589907:KIP589910 KSL589907:KSL589910 LCH589907:LCH589910 LMD589907:LMD589910 LVZ589907:LVZ589910 MFV589907:MFV589910 MPR589907:MPR589910 MZN589907:MZN589910 NJJ589907:NJJ589910 NTF589907:NTF589910 ODB589907:ODB589910 OMX589907:OMX589910 OWT589907:OWT589910 PGP589907:PGP589910 PQL589907:PQL589910 QAH589907:QAH589910 QKD589907:QKD589910 QTZ589907:QTZ589910 RDV589907:RDV589910 RNR589907:RNR589910 RXN589907:RXN589910 SHJ589907:SHJ589910 SRF589907:SRF589910 TBB589907:TBB589910 TKX589907:TKX589910 TUT589907:TUT589910 UEP589907:UEP589910 UOL589907:UOL589910 UYH589907:UYH589910 VID589907:VID589910 VRZ589907:VRZ589910 WBV589907:WBV589910 WLR589907:WLR589910 WVN589907:WVN589910 F655443:F655446 JB655443:JB655446 SX655443:SX655446 ACT655443:ACT655446 AMP655443:AMP655446 AWL655443:AWL655446 BGH655443:BGH655446 BQD655443:BQD655446 BZZ655443:BZZ655446 CJV655443:CJV655446 CTR655443:CTR655446 DDN655443:DDN655446 DNJ655443:DNJ655446 DXF655443:DXF655446 EHB655443:EHB655446 EQX655443:EQX655446 FAT655443:FAT655446 FKP655443:FKP655446 FUL655443:FUL655446 GEH655443:GEH655446 GOD655443:GOD655446 GXZ655443:GXZ655446 HHV655443:HHV655446 HRR655443:HRR655446 IBN655443:IBN655446 ILJ655443:ILJ655446 IVF655443:IVF655446 JFB655443:JFB655446 JOX655443:JOX655446 JYT655443:JYT655446 KIP655443:KIP655446 KSL655443:KSL655446 LCH655443:LCH655446 LMD655443:LMD655446 LVZ655443:LVZ655446 MFV655443:MFV655446 MPR655443:MPR655446 MZN655443:MZN655446 NJJ655443:NJJ655446 NTF655443:NTF655446 ODB655443:ODB655446 OMX655443:OMX655446 OWT655443:OWT655446 PGP655443:PGP655446 PQL655443:PQL655446 QAH655443:QAH655446 QKD655443:QKD655446 QTZ655443:QTZ655446 RDV655443:RDV655446 RNR655443:RNR655446 RXN655443:RXN655446 SHJ655443:SHJ655446 SRF655443:SRF655446 TBB655443:TBB655446 TKX655443:TKX655446 TUT655443:TUT655446 UEP655443:UEP655446 UOL655443:UOL655446 UYH655443:UYH655446 VID655443:VID655446 VRZ655443:VRZ655446 WBV655443:WBV655446 WLR655443:WLR655446 WVN655443:WVN655446 F720979:F720982 JB720979:JB720982 SX720979:SX720982 ACT720979:ACT720982 AMP720979:AMP720982 AWL720979:AWL720982 BGH720979:BGH720982 BQD720979:BQD720982 BZZ720979:BZZ720982 CJV720979:CJV720982 CTR720979:CTR720982 DDN720979:DDN720982 DNJ720979:DNJ720982 DXF720979:DXF720982 EHB720979:EHB720982 EQX720979:EQX720982 FAT720979:FAT720982 FKP720979:FKP720982 FUL720979:FUL720982 GEH720979:GEH720982 GOD720979:GOD720982 GXZ720979:GXZ720982 HHV720979:HHV720982 HRR720979:HRR720982 IBN720979:IBN720982 ILJ720979:ILJ720982 IVF720979:IVF720982 JFB720979:JFB720982 JOX720979:JOX720982 JYT720979:JYT720982 KIP720979:KIP720982 KSL720979:KSL720982 LCH720979:LCH720982 LMD720979:LMD720982 LVZ720979:LVZ720982 MFV720979:MFV720982 MPR720979:MPR720982 MZN720979:MZN720982 NJJ720979:NJJ720982 NTF720979:NTF720982 ODB720979:ODB720982 OMX720979:OMX720982 OWT720979:OWT720982 PGP720979:PGP720982 PQL720979:PQL720982 QAH720979:QAH720982 QKD720979:QKD720982 QTZ720979:QTZ720982 RDV720979:RDV720982 RNR720979:RNR720982 RXN720979:RXN720982 SHJ720979:SHJ720982 SRF720979:SRF720982 TBB720979:TBB720982 TKX720979:TKX720982 TUT720979:TUT720982 UEP720979:UEP720982 UOL720979:UOL720982 UYH720979:UYH720982 VID720979:VID720982 VRZ720979:VRZ720982 WBV720979:WBV720982 WLR720979:WLR720982 WVN720979:WVN720982 F786515:F786518 JB786515:JB786518 SX786515:SX786518 ACT786515:ACT786518 AMP786515:AMP786518 AWL786515:AWL786518 BGH786515:BGH786518 BQD786515:BQD786518 BZZ786515:BZZ786518 CJV786515:CJV786518 CTR786515:CTR786518 DDN786515:DDN786518 DNJ786515:DNJ786518 DXF786515:DXF786518 EHB786515:EHB786518 EQX786515:EQX786518 FAT786515:FAT786518 FKP786515:FKP786518 FUL786515:FUL786518 GEH786515:GEH786518 GOD786515:GOD786518 GXZ786515:GXZ786518 HHV786515:HHV786518 HRR786515:HRR786518 IBN786515:IBN786518 ILJ786515:ILJ786518 IVF786515:IVF786518 JFB786515:JFB786518 JOX786515:JOX786518 JYT786515:JYT786518 KIP786515:KIP786518 KSL786515:KSL786518 LCH786515:LCH786518 LMD786515:LMD786518 LVZ786515:LVZ786518 MFV786515:MFV786518 MPR786515:MPR786518 MZN786515:MZN786518 NJJ786515:NJJ786518 NTF786515:NTF786518 ODB786515:ODB786518 OMX786515:OMX786518 OWT786515:OWT786518 PGP786515:PGP786518 PQL786515:PQL786518 QAH786515:QAH786518 QKD786515:QKD786518 QTZ786515:QTZ786518 RDV786515:RDV786518 RNR786515:RNR786518 RXN786515:RXN786518 SHJ786515:SHJ786518 SRF786515:SRF786518 TBB786515:TBB786518 TKX786515:TKX786518 TUT786515:TUT786518 UEP786515:UEP786518 UOL786515:UOL786518 UYH786515:UYH786518 VID786515:VID786518 VRZ786515:VRZ786518 WBV786515:WBV786518 WLR786515:WLR786518 WVN786515:WVN786518 F852051:F852054 JB852051:JB852054 SX852051:SX852054 ACT852051:ACT852054 AMP852051:AMP852054 AWL852051:AWL852054 BGH852051:BGH852054 BQD852051:BQD852054 BZZ852051:BZZ852054 CJV852051:CJV852054 CTR852051:CTR852054 DDN852051:DDN852054 DNJ852051:DNJ852054 DXF852051:DXF852054 EHB852051:EHB852054 EQX852051:EQX852054 FAT852051:FAT852054 FKP852051:FKP852054 FUL852051:FUL852054 GEH852051:GEH852054 GOD852051:GOD852054 GXZ852051:GXZ852054 HHV852051:HHV852054 HRR852051:HRR852054 IBN852051:IBN852054 ILJ852051:ILJ852054 IVF852051:IVF852054 JFB852051:JFB852054 JOX852051:JOX852054 JYT852051:JYT852054 KIP852051:KIP852054 KSL852051:KSL852054 LCH852051:LCH852054 LMD852051:LMD852054 LVZ852051:LVZ852054 MFV852051:MFV852054 MPR852051:MPR852054 MZN852051:MZN852054 NJJ852051:NJJ852054 NTF852051:NTF852054 ODB852051:ODB852054 OMX852051:OMX852054 OWT852051:OWT852054 PGP852051:PGP852054 PQL852051:PQL852054 QAH852051:QAH852054 QKD852051:QKD852054 QTZ852051:QTZ852054 RDV852051:RDV852054 RNR852051:RNR852054 RXN852051:RXN852054 SHJ852051:SHJ852054 SRF852051:SRF852054 TBB852051:TBB852054 TKX852051:TKX852054 TUT852051:TUT852054 UEP852051:UEP852054 UOL852051:UOL852054 UYH852051:UYH852054 VID852051:VID852054 VRZ852051:VRZ852054 WBV852051:WBV852054 WLR852051:WLR852054 WVN852051:WVN852054 F917587:F917590 JB917587:JB917590 SX917587:SX917590 ACT917587:ACT917590 AMP917587:AMP917590 AWL917587:AWL917590 BGH917587:BGH917590 BQD917587:BQD917590 BZZ917587:BZZ917590 CJV917587:CJV917590 CTR917587:CTR917590 DDN917587:DDN917590 DNJ917587:DNJ917590 DXF917587:DXF917590 EHB917587:EHB917590 EQX917587:EQX917590 FAT917587:FAT917590 FKP917587:FKP917590 FUL917587:FUL917590 GEH917587:GEH917590 GOD917587:GOD917590 GXZ917587:GXZ917590 HHV917587:HHV917590 HRR917587:HRR917590 IBN917587:IBN917590 ILJ917587:ILJ917590 IVF917587:IVF917590 JFB917587:JFB917590 JOX917587:JOX917590 JYT917587:JYT917590 KIP917587:KIP917590 KSL917587:KSL917590 LCH917587:LCH917590 LMD917587:LMD917590 LVZ917587:LVZ917590 MFV917587:MFV917590 MPR917587:MPR917590 MZN917587:MZN917590 NJJ917587:NJJ917590 NTF917587:NTF917590 ODB917587:ODB917590 OMX917587:OMX917590 OWT917587:OWT917590 PGP917587:PGP917590 PQL917587:PQL917590 QAH917587:QAH917590 QKD917587:QKD917590 QTZ917587:QTZ917590 RDV917587:RDV917590 RNR917587:RNR917590 RXN917587:RXN917590 SHJ917587:SHJ917590 SRF917587:SRF917590 TBB917587:TBB917590 TKX917587:TKX917590 TUT917587:TUT917590 UEP917587:UEP917590 UOL917587:UOL917590 UYH917587:UYH917590 VID917587:VID917590 VRZ917587:VRZ917590 WBV917587:WBV917590 WLR917587:WLR917590 WVN917587:WVN917590 F983123:F983126 JB983123:JB983126 SX983123:SX983126 ACT983123:ACT983126 AMP983123:AMP983126 AWL983123:AWL983126 BGH983123:BGH983126 BQD983123:BQD983126 BZZ983123:BZZ983126 CJV983123:CJV983126 CTR983123:CTR983126 DDN983123:DDN983126 DNJ983123:DNJ983126 DXF983123:DXF983126 EHB983123:EHB983126 EQX983123:EQX983126 FAT983123:FAT983126 FKP983123:FKP983126 FUL983123:FUL983126 GEH983123:GEH983126 GOD983123:GOD983126 GXZ983123:GXZ983126 HHV983123:HHV983126 HRR983123:HRR983126 IBN983123:IBN983126 ILJ983123:ILJ983126 IVF983123:IVF983126 JFB983123:JFB983126 JOX983123:JOX983126 JYT983123:JYT983126 KIP983123:KIP983126 KSL983123:KSL983126 LCH983123:LCH983126 LMD983123:LMD983126 LVZ983123:LVZ983126 MFV983123:MFV983126 MPR983123:MPR983126 MZN983123:MZN983126 NJJ983123:NJJ983126 NTF983123:NTF983126 ODB983123:ODB983126 OMX983123:OMX983126 OWT983123:OWT983126 PGP983123:PGP983126 PQL983123:PQL983126 QAH983123:QAH983126 QKD983123:QKD983126 QTZ983123:QTZ983126 RDV983123:RDV983126 RNR983123:RNR983126 RXN983123:RXN983126 SHJ983123:SHJ983126 SRF983123:SRF983126 TBB983123:TBB983126 TKX983123:TKX983126 TUT983123:TUT983126 UEP983123:UEP983126 UOL983123:UOL983126 UYH983123:UYH983126 VID983123:VID983126 VRZ983123:VRZ983126 WBV983123:WBV983126 WLR983123:WLR983126 WVN983123:WVN983126 C88:D91 IY88:IZ91 SU88:SV91 ACQ88:ACR91 AMM88:AMN91 AWI88:AWJ91 BGE88:BGF91 BQA88:BQB91 BZW88:BZX91 CJS88:CJT91 CTO88:CTP91 DDK88:DDL91 DNG88:DNH91 DXC88:DXD91 EGY88:EGZ91 EQU88:EQV91 FAQ88:FAR91 FKM88:FKN91 FUI88:FUJ91 GEE88:GEF91 GOA88:GOB91 GXW88:GXX91 HHS88:HHT91 HRO88:HRP91 IBK88:IBL91 ILG88:ILH91 IVC88:IVD91 JEY88:JEZ91 JOU88:JOV91 JYQ88:JYR91 KIM88:KIN91 KSI88:KSJ91 LCE88:LCF91 LMA88:LMB91 LVW88:LVX91 MFS88:MFT91 MPO88:MPP91 MZK88:MZL91 NJG88:NJH91 NTC88:NTD91 OCY88:OCZ91 OMU88:OMV91 OWQ88:OWR91 PGM88:PGN91 PQI88:PQJ91 QAE88:QAF91 QKA88:QKB91 QTW88:QTX91 RDS88:RDT91 RNO88:RNP91 RXK88:RXL91 SHG88:SHH91 SRC88:SRD91 TAY88:TAZ91 TKU88:TKV91 TUQ88:TUR91 UEM88:UEN91 UOI88:UOJ91 UYE88:UYF91 VIA88:VIB91 VRW88:VRX91 WBS88:WBT91 WLO88:WLP91 WVK88:WVL91 C65624:D65627 IY65624:IZ65627 SU65624:SV65627 ACQ65624:ACR65627 AMM65624:AMN65627 AWI65624:AWJ65627 BGE65624:BGF65627 BQA65624:BQB65627 BZW65624:BZX65627 CJS65624:CJT65627 CTO65624:CTP65627 DDK65624:DDL65627 DNG65624:DNH65627 DXC65624:DXD65627 EGY65624:EGZ65627 EQU65624:EQV65627 FAQ65624:FAR65627 FKM65624:FKN65627 FUI65624:FUJ65627 GEE65624:GEF65627 GOA65624:GOB65627 GXW65624:GXX65627 HHS65624:HHT65627 HRO65624:HRP65627 IBK65624:IBL65627 ILG65624:ILH65627 IVC65624:IVD65627 JEY65624:JEZ65627 JOU65624:JOV65627 JYQ65624:JYR65627 KIM65624:KIN65627 KSI65624:KSJ65627 LCE65624:LCF65627 LMA65624:LMB65627 LVW65624:LVX65627 MFS65624:MFT65627 MPO65624:MPP65627 MZK65624:MZL65627 NJG65624:NJH65627 NTC65624:NTD65627 OCY65624:OCZ65627 OMU65624:OMV65627 OWQ65624:OWR65627 PGM65624:PGN65627 PQI65624:PQJ65627 QAE65624:QAF65627 QKA65624:QKB65627 QTW65624:QTX65627 RDS65624:RDT65627 RNO65624:RNP65627 RXK65624:RXL65627 SHG65624:SHH65627 SRC65624:SRD65627 TAY65624:TAZ65627 TKU65624:TKV65627 TUQ65624:TUR65627 UEM65624:UEN65627 UOI65624:UOJ65627 UYE65624:UYF65627 VIA65624:VIB65627 VRW65624:VRX65627 WBS65624:WBT65627 WLO65624:WLP65627 WVK65624:WVL65627 C131160:D131163 IY131160:IZ131163 SU131160:SV131163 ACQ131160:ACR131163 AMM131160:AMN131163 AWI131160:AWJ131163 BGE131160:BGF131163 BQA131160:BQB131163 BZW131160:BZX131163 CJS131160:CJT131163 CTO131160:CTP131163 DDK131160:DDL131163 DNG131160:DNH131163 DXC131160:DXD131163 EGY131160:EGZ131163 EQU131160:EQV131163 FAQ131160:FAR131163 FKM131160:FKN131163 FUI131160:FUJ131163 GEE131160:GEF131163 GOA131160:GOB131163 GXW131160:GXX131163 HHS131160:HHT131163 HRO131160:HRP131163 IBK131160:IBL131163 ILG131160:ILH131163 IVC131160:IVD131163 JEY131160:JEZ131163 JOU131160:JOV131163 JYQ131160:JYR131163 KIM131160:KIN131163 KSI131160:KSJ131163 LCE131160:LCF131163 LMA131160:LMB131163 LVW131160:LVX131163 MFS131160:MFT131163 MPO131160:MPP131163 MZK131160:MZL131163 NJG131160:NJH131163 NTC131160:NTD131163 OCY131160:OCZ131163 OMU131160:OMV131163 OWQ131160:OWR131163 PGM131160:PGN131163 PQI131160:PQJ131163 QAE131160:QAF131163 QKA131160:QKB131163 QTW131160:QTX131163 RDS131160:RDT131163 RNO131160:RNP131163 RXK131160:RXL131163 SHG131160:SHH131163 SRC131160:SRD131163 TAY131160:TAZ131163 TKU131160:TKV131163 TUQ131160:TUR131163 UEM131160:UEN131163 UOI131160:UOJ131163 UYE131160:UYF131163 VIA131160:VIB131163 VRW131160:VRX131163 WBS131160:WBT131163 WLO131160:WLP131163 WVK131160:WVL131163 C196696:D196699 IY196696:IZ196699 SU196696:SV196699 ACQ196696:ACR196699 AMM196696:AMN196699 AWI196696:AWJ196699 BGE196696:BGF196699 BQA196696:BQB196699 BZW196696:BZX196699 CJS196696:CJT196699 CTO196696:CTP196699 DDK196696:DDL196699 DNG196696:DNH196699 DXC196696:DXD196699 EGY196696:EGZ196699 EQU196696:EQV196699 FAQ196696:FAR196699 FKM196696:FKN196699 FUI196696:FUJ196699 GEE196696:GEF196699 GOA196696:GOB196699 GXW196696:GXX196699 HHS196696:HHT196699 HRO196696:HRP196699 IBK196696:IBL196699 ILG196696:ILH196699 IVC196696:IVD196699 JEY196696:JEZ196699 JOU196696:JOV196699 JYQ196696:JYR196699 KIM196696:KIN196699 KSI196696:KSJ196699 LCE196696:LCF196699 LMA196696:LMB196699 LVW196696:LVX196699 MFS196696:MFT196699 MPO196696:MPP196699 MZK196696:MZL196699 NJG196696:NJH196699 NTC196696:NTD196699 OCY196696:OCZ196699 OMU196696:OMV196699 OWQ196696:OWR196699 PGM196696:PGN196699 PQI196696:PQJ196699 QAE196696:QAF196699 QKA196696:QKB196699 QTW196696:QTX196699 RDS196696:RDT196699 RNO196696:RNP196699 RXK196696:RXL196699 SHG196696:SHH196699 SRC196696:SRD196699 TAY196696:TAZ196699 TKU196696:TKV196699 TUQ196696:TUR196699 UEM196696:UEN196699 UOI196696:UOJ196699 UYE196696:UYF196699 VIA196696:VIB196699 VRW196696:VRX196699 WBS196696:WBT196699 WLO196696:WLP196699 WVK196696:WVL196699 C262232:D262235 IY262232:IZ262235 SU262232:SV262235 ACQ262232:ACR262235 AMM262232:AMN262235 AWI262232:AWJ262235 BGE262232:BGF262235 BQA262232:BQB262235 BZW262232:BZX262235 CJS262232:CJT262235 CTO262232:CTP262235 DDK262232:DDL262235 DNG262232:DNH262235 DXC262232:DXD262235 EGY262232:EGZ262235 EQU262232:EQV262235 FAQ262232:FAR262235 FKM262232:FKN262235 FUI262232:FUJ262235 GEE262232:GEF262235 GOA262232:GOB262235 GXW262232:GXX262235 HHS262232:HHT262235 HRO262232:HRP262235 IBK262232:IBL262235 ILG262232:ILH262235 IVC262232:IVD262235 JEY262232:JEZ262235 JOU262232:JOV262235 JYQ262232:JYR262235 KIM262232:KIN262235 KSI262232:KSJ262235 LCE262232:LCF262235 LMA262232:LMB262235 LVW262232:LVX262235 MFS262232:MFT262235 MPO262232:MPP262235 MZK262232:MZL262235 NJG262232:NJH262235 NTC262232:NTD262235 OCY262232:OCZ262235 OMU262232:OMV262235 OWQ262232:OWR262235 PGM262232:PGN262235 PQI262232:PQJ262235 QAE262232:QAF262235 QKA262232:QKB262235 QTW262232:QTX262235 RDS262232:RDT262235 RNO262232:RNP262235 RXK262232:RXL262235 SHG262232:SHH262235 SRC262232:SRD262235 TAY262232:TAZ262235 TKU262232:TKV262235 TUQ262232:TUR262235 UEM262232:UEN262235 UOI262232:UOJ262235 UYE262232:UYF262235 VIA262232:VIB262235 VRW262232:VRX262235 WBS262232:WBT262235 WLO262232:WLP262235 WVK262232:WVL262235 C327768:D327771 IY327768:IZ327771 SU327768:SV327771 ACQ327768:ACR327771 AMM327768:AMN327771 AWI327768:AWJ327771 BGE327768:BGF327771 BQA327768:BQB327771 BZW327768:BZX327771 CJS327768:CJT327771 CTO327768:CTP327771 DDK327768:DDL327771 DNG327768:DNH327771 DXC327768:DXD327771 EGY327768:EGZ327771 EQU327768:EQV327771 FAQ327768:FAR327771 FKM327768:FKN327771 FUI327768:FUJ327771 GEE327768:GEF327771 GOA327768:GOB327771 GXW327768:GXX327771 HHS327768:HHT327771 HRO327768:HRP327771 IBK327768:IBL327771 ILG327768:ILH327771 IVC327768:IVD327771 JEY327768:JEZ327771 JOU327768:JOV327771 JYQ327768:JYR327771 KIM327768:KIN327771 KSI327768:KSJ327771 LCE327768:LCF327771 LMA327768:LMB327771 LVW327768:LVX327771 MFS327768:MFT327771 MPO327768:MPP327771 MZK327768:MZL327771 NJG327768:NJH327771 NTC327768:NTD327771 OCY327768:OCZ327771 OMU327768:OMV327771 OWQ327768:OWR327771 PGM327768:PGN327771 PQI327768:PQJ327771 QAE327768:QAF327771 QKA327768:QKB327771 QTW327768:QTX327771 RDS327768:RDT327771 RNO327768:RNP327771 RXK327768:RXL327771 SHG327768:SHH327771 SRC327768:SRD327771 TAY327768:TAZ327771 TKU327768:TKV327771 TUQ327768:TUR327771 UEM327768:UEN327771 UOI327768:UOJ327771 UYE327768:UYF327771 VIA327768:VIB327771 VRW327768:VRX327771 WBS327768:WBT327771 WLO327768:WLP327771 WVK327768:WVL327771 C393304:D393307 IY393304:IZ393307 SU393304:SV393307 ACQ393304:ACR393307 AMM393304:AMN393307 AWI393304:AWJ393307 BGE393304:BGF393307 BQA393304:BQB393307 BZW393304:BZX393307 CJS393304:CJT393307 CTO393304:CTP393307 DDK393304:DDL393307 DNG393304:DNH393307 DXC393304:DXD393307 EGY393304:EGZ393307 EQU393304:EQV393307 FAQ393304:FAR393307 FKM393304:FKN393307 FUI393304:FUJ393307 GEE393304:GEF393307 GOA393304:GOB393307 GXW393304:GXX393307 HHS393304:HHT393307 HRO393304:HRP393307 IBK393304:IBL393307 ILG393304:ILH393307 IVC393304:IVD393307 JEY393304:JEZ393307 JOU393304:JOV393307 JYQ393304:JYR393307 KIM393304:KIN393307 KSI393304:KSJ393307 LCE393304:LCF393307 LMA393304:LMB393307 LVW393304:LVX393307 MFS393304:MFT393307 MPO393304:MPP393307 MZK393304:MZL393307 NJG393304:NJH393307 NTC393304:NTD393307 OCY393304:OCZ393307 OMU393304:OMV393307 OWQ393304:OWR393307 PGM393304:PGN393307 PQI393304:PQJ393307 QAE393304:QAF393307 QKA393304:QKB393307 QTW393304:QTX393307 RDS393304:RDT393307 RNO393304:RNP393307 RXK393304:RXL393307 SHG393304:SHH393307 SRC393304:SRD393307 TAY393304:TAZ393307 TKU393304:TKV393307 TUQ393304:TUR393307 UEM393304:UEN393307 UOI393304:UOJ393307 UYE393304:UYF393307 VIA393304:VIB393307 VRW393304:VRX393307 WBS393304:WBT393307 WLO393304:WLP393307 WVK393304:WVL393307 C458840:D458843 IY458840:IZ458843 SU458840:SV458843 ACQ458840:ACR458843 AMM458840:AMN458843 AWI458840:AWJ458843 BGE458840:BGF458843 BQA458840:BQB458843 BZW458840:BZX458843 CJS458840:CJT458843 CTO458840:CTP458843 DDK458840:DDL458843 DNG458840:DNH458843 DXC458840:DXD458843 EGY458840:EGZ458843 EQU458840:EQV458843 FAQ458840:FAR458843 FKM458840:FKN458843 FUI458840:FUJ458843 GEE458840:GEF458843 GOA458840:GOB458843 GXW458840:GXX458843 HHS458840:HHT458843 HRO458840:HRP458843 IBK458840:IBL458843 ILG458840:ILH458843 IVC458840:IVD458843 JEY458840:JEZ458843 JOU458840:JOV458843 JYQ458840:JYR458843 KIM458840:KIN458843 KSI458840:KSJ458843 LCE458840:LCF458843 LMA458840:LMB458843 LVW458840:LVX458843 MFS458840:MFT458843 MPO458840:MPP458843 MZK458840:MZL458843 NJG458840:NJH458843 NTC458840:NTD458843 OCY458840:OCZ458843 OMU458840:OMV458843 OWQ458840:OWR458843 PGM458840:PGN458843 PQI458840:PQJ458843 QAE458840:QAF458843 QKA458840:QKB458843 QTW458840:QTX458843 RDS458840:RDT458843 RNO458840:RNP458843 RXK458840:RXL458843 SHG458840:SHH458843 SRC458840:SRD458843 TAY458840:TAZ458843 TKU458840:TKV458843 TUQ458840:TUR458843 UEM458840:UEN458843 UOI458840:UOJ458843 UYE458840:UYF458843 VIA458840:VIB458843 VRW458840:VRX458843 WBS458840:WBT458843 WLO458840:WLP458843 WVK458840:WVL458843 C524376:D524379 IY524376:IZ524379 SU524376:SV524379 ACQ524376:ACR524379 AMM524376:AMN524379 AWI524376:AWJ524379 BGE524376:BGF524379 BQA524376:BQB524379 BZW524376:BZX524379 CJS524376:CJT524379 CTO524376:CTP524379 DDK524376:DDL524379 DNG524376:DNH524379 DXC524376:DXD524379 EGY524376:EGZ524379 EQU524376:EQV524379 FAQ524376:FAR524379 FKM524376:FKN524379 FUI524376:FUJ524379 GEE524376:GEF524379 GOA524376:GOB524379 GXW524376:GXX524379 HHS524376:HHT524379 HRO524376:HRP524379 IBK524376:IBL524379 ILG524376:ILH524379 IVC524376:IVD524379 JEY524376:JEZ524379 JOU524376:JOV524379 JYQ524376:JYR524379 KIM524376:KIN524379 KSI524376:KSJ524379 LCE524376:LCF524379 LMA524376:LMB524379 LVW524376:LVX524379 MFS524376:MFT524379 MPO524376:MPP524379 MZK524376:MZL524379 NJG524376:NJH524379 NTC524376:NTD524379 OCY524376:OCZ524379 OMU524376:OMV524379 OWQ524376:OWR524379 PGM524376:PGN524379 PQI524376:PQJ524379 QAE524376:QAF524379 QKA524376:QKB524379 QTW524376:QTX524379 RDS524376:RDT524379 RNO524376:RNP524379 RXK524376:RXL524379 SHG524376:SHH524379 SRC524376:SRD524379 TAY524376:TAZ524379 TKU524376:TKV524379 TUQ524376:TUR524379 UEM524376:UEN524379 UOI524376:UOJ524379 UYE524376:UYF524379 VIA524376:VIB524379 VRW524376:VRX524379 WBS524376:WBT524379 WLO524376:WLP524379 WVK524376:WVL524379 C589912:D589915 IY589912:IZ589915 SU589912:SV589915 ACQ589912:ACR589915 AMM589912:AMN589915 AWI589912:AWJ589915 BGE589912:BGF589915 BQA589912:BQB589915 BZW589912:BZX589915 CJS589912:CJT589915 CTO589912:CTP589915 DDK589912:DDL589915 DNG589912:DNH589915 DXC589912:DXD589915 EGY589912:EGZ589915 EQU589912:EQV589915 FAQ589912:FAR589915 FKM589912:FKN589915 FUI589912:FUJ589915 GEE589912:GEF589915 GOA589912:GOB589915 GXW589912:GXX589915 HHS589912:HHT589915 HRO589912:HRP589915 IBK589912:IBL589915 ILG589912:ILH589915 IVC589912:IVD589915 JEY589912:JEZ589915 JOU589912:JOV589915 JYQ589912:JYR589915 KIM589912:KIN589915 KSI589912:KSJ589915 LCE589912:LCF589915 LMA589912:LMB589915 LVW589912:LVX589915 MFS589912:MFT589915 MPO589912:MPP589915 MZK589912:MZL589915 NJG589912:NJH589915 NTC589912:NTD589915 OCY589912:OCZ589915 OMU589912:OMV589915 OWQ589912:OWR589915 PGM589912:PGN589915 PQI589912:PQJ589915 QAE589912:QAF589915 QKA589912:QKB589915 QTW589912:QTX589915 RDS589912:RDT589915 RNO589912:RNP589915 RXK589912:RXL589915 SHG589912:SHH589915 SRC589912:SRD589915 TAY589912:TAZ589915 TKU589912:TKV589915 TUQ589912:TUR589915 UEM589912:UEN589915 UOI589912:UOJ589915 UYE589912:UYF589915 VIA589912:VIB589915 VRW589912:VRX589915 WBS589912:WBT589915 WLO589912:WLP589915 WVK589912:WVL589915 C655448:D655451 IY655448:IZ655451 SU655448:SV655451 ACQ655448:ACR655451 AMM655448:AMN655451 AWI655448:AWJ655451 BGE655448:BGF655451 BQA655448:BQB655451 BZW655448:BZX655451 CJS655448:CJT655451 CTO655448:CTP655451 DDK655448:DDL655451 DNG655448:DNH655451 DXC655448:DXD655451 EGY655448:EGZ655451 EQU655448:EQV655451 FAQ655448:FAR655451 FKM655448:FKN655451 FUI655448:FUJ655451 GEE655448:GEF655451 GOA655448:GOB655451 GXW655448:GXX655451 HHS655448:HHT655451 HRO655448:HRP655451 IBK655448:IBL655451 ILG655448:ILH655451 IVC655448:IVD655451 JEY655448:JEZ655451 JOU655448:JOV655451 JYQ655448:JYR655451 KIM655448:KIN655451 KSI655448:KSJ655451 LCE655448:LCF655451 LMA655448:LMB655451 LVW655448:LVX655451 MFS655448:MFT655451 MPO655448:MPP655451 MZK655448:MZL655451 NJG655448:NJH655451 NTC655448:NTD655451 OCY655448:OCZ655451 OMU655448:OMV655451 OWQ655448:OWR655451 PGM655448:PGN655451 PQI655448:PQJ655451 QAE655448:QAF655451 QKA655448:QKB655451 QTW655448:QTX655451 RDS655448:RDT655451 RNO655448:RNP655451 RXK655448:RXL655451 SHG655448:SHH655451 SRC655448:SRD655451 TAY655448:TAZ655451 TKU655448:TKV655451 TUQ655448:TUR655451 UEM655448:UEN655451 UOI655448:UOJ655451 UYE655448:UYF655451 VIA655448:VIB655451 VRW655448:VRX655451 WBS655448:WBT655451 WLO655448:WLP655451 WVK655448:WVL655451 C720984:D720987 IY720984:IZ720987 SU720984:SV720987 ACQ720984:ACR720987 AMM720984:AMN720987 AWI720984:AWJ720987 BGE720984:BGF720987 BQA720984:BQB720987 BZW720984:BZX720987 CJS720984:CJT720987 CTO720984:CTP720987 DDK720984:DDL720987 DNG720984:DNH720987 DXC720984:DXD720987 EGY720984:EGZ720987 EQU720984:EQV720987 FAQ720984:FAR720987 FKM720984:FKN720987 FUI720984:FUJ720987 GEE720984:GEF720987 GOA720984:GOB720987 GXW720984:GXX720987 HHS720984:HHT720987 HRO720984:HRP720987 IBK720984:IBL720987 ILG720984:ILH720987 IVC720984:IVD720987 JEY720984:JEZ720987 JOU720984:JOV720987 JYQ720984:JYR720987 KIM720984:KIN720987 KSI720984:KSJ720987 LCE720984:LCF720987 LMA720984:LMB720987 LVW720984:LVX720987 MFS720984:MFT720987 MPO720984:MPP720987 MZK720984:MZL720987 NJG720984:NJH720987 NTC720984:NTD720987 OCY720984:OCZ720987 OMU720984:OMV720987 OWQ720984:OWR720987 PGM720984:PGN720987 PQI720984:PQJ720987 QAE720984:QAF720987 QKA720984:QKB720987 QTW720984:QTX720987 RDS720984:RDT720987 RNO720984:RNP720987 RXK720984:RXL720987 SHG720984:SHH720987 SRC720984:SRD720987 TAY720984:TAZ720987 TKU720984:TKV720987 TUQ720984:TUR720987 UEM720984:UEN720987 UOI720984:UOJ720987 UYE720984:UYF720987 VIA720984:VIB720987 VRW720984:VRX720987 WBS720984:WBT720987 WLO720984:WLP720987 WVK720984:WVL720987 C786520:D786523 IY786520:IZ786523 SU786520:SV786523 ACQ786520:ACR786523 AMM786520:AMN786523 AWI786520:AWJ786523 BGE786520:BGF786523 BQA786520:BQB786523 BZW786520:BZX786523 CJS786520:CJT786523 CTO786520:CTP786523 DDK786520:DDL786523 DNG786520:DNH786523 DXC786520:DXD786523 EGY786520:EGZ786523 EQU786520:EQV786523 FAQ786520:FAR786523 FKM786520:FKN786523 FUI786520:FUJ786523 GEE786520:GEF786523 GOA786520:GOB786523 GXW786520:GXX786523 HHS786520:HHT786523 HRO786520:HRP786523 IBK786520:IBL786523 ILG786520:ILH786523 IVC786520:IVD786523 JEY786520:JEZ786523 JOU786520:JOV786523 JYQ786520:JYR786523 KIM786520:KIN786523 KSI786520:KSJ786523 LCE786520:LCF786523 LMA786520:LMB786523 LVW786520:LVX786523 MFS786520:MFT786523 MPO786520:MPP786523 MZK786520:MZL786523 NJG786520:NJH786523 NTC786520:NTD786523 OCY786520:OCZ786523 OMU786520:OMV786523 OWQ786520:OWR786523 PGM786520:PGN786523 PQI786520:PQJ786523 QAE786520:QAF786523 QKA786520:QKB786523 QTW786520:QTX786523 RDS786520:RDT786523 RNO786520:RNP786523 RXK786520:RXL786523 SHG786520:SHH786523 SRC786520:SRD786523 TAY786520:TAZ786523 TKU786520:TKV786523 TUQ786520:TUR786523 UEM786520:UEN786523 UOI786520:UOJ786523 UYE786520:UYF786523 VIA786520:VIB786523 VRW786520:VRX786523 WBS786520:WBT786523 WLO786520:WLP786523 WVK786520:WVL786523 C852056:D852059 IY852056:IZ852059 SU852056:SV852059 ACQ852056:ACR852059 AMM852056:AMN852059 AWI852056:AWJ852059 BGE852056:BGF852059 BQA852056:BQB852059 BZW852056:BZX852059 CJS852056:CJT852059 CTO852056:CTP852059 DDK852056:DDL852059 DNG852056:DNH852059 DXC852056:DXD852059 EGY852056:EGZ852059 EQU852056:EQV852059 FAQ852056:FAR852059 FKM852056:FKN852059 FUI852056:FUJ852059 GEE852056:GEF852059 GOA852056:GOB852059 GXW852056:GXX852059 HHS852056:HHT852059 HRO852056:HRP852059 IBK852056:IBL852059 ILG852056:ILH852059 IVC852056:IVD852059 JEY852056:JEZ852059 JOU852056:JOV852059 JYQ852056:JYR852059 KIM852056:KIN852059 KSI852056:KSJ852059 LCE852056:LCF852059 LMA852056:LMB852059 LVW852056:LVX852059 MFS852056:MFT852059 MPO852056:MPP852059 MZK852056:MZL852059 NJG852056:NJH852059 NTC852056:NTD852059 OCY852056:OCZ852059 OMU852056:OMV852059 OWQ852056:OWR852059 PGM852056:PGN852059 PQI852056:PQJ852059 QAE852056:QAF852059 QKA852056:QKB852059 QTW852056:QTX852059 RDS852056:RDT852059 RNO852056:RNP852059 RXK852056:RXL852059 SHG852056:SHH852059 SRC852056:SRD852059 TAY852056:TAZ852059 TKU852056:TKV852059 TUQ852056:TUR852059 UEM852056:UEN852059 UOI852056:UOJ852059 UYE852056:UYF852059 VIA852056:VIB852059 VRW852056:VRX852059 WBS852056:WBT852059 WLO852056:WLP852059 WVK852056:WVL852059 C917592:D917595 IY917592:IZ917595 SU917592:SV917595 ACQ917592:ACR917595 AMM917592:AMN917595 AWI917592:AWJ917595 BGE917592:BGF917595 BQA917592:BQB917595 BZW917592:BZX917595 CJS917592:CJT917595 CTO917592:CTP917595 DDK917592:DDL917595 DNG917592:DNH917595 DXC917592:DXD917595 EGY917592:EGZ917595 EQU917592:EQV917595 FAQ917592:FAR917595 FKM917592:FKN917595 FUI917592:FUJ917595 GEE917592:GEF917595 GOA917592:GOB917595 GXW917592:GXX917595 HHS917592:HHT917595 HRO917592:HRP917595 IBK917592:IBL917595 ILG917592:ILH917595 IVC917592:IVD917595 JEY917592:JEZ917595 JOU917592:JOV917595 JYQ917592:JYR917595 KIM917592:KIN917595 KSI917592:KSJ917595 LCE917592:LCF917595 LMA917592:LMB917595 LVW917592:LVX917595 MFS917592:MFT917595 MPO917592:MPP917595 MZK917592:MZL917595 NJG917592:NJH917595 NTC917592:NTD917595 OCY917592:OCZ917595 OMU917592:OMV917595 OWQ917592:OWR917595 PGM917592:PGN917595 PQI917592:PQJ917595 QAE917592:QAF917595 QKA917592:QKB917595 QTW917592:QTX917595 RDS917592:RDT917595 RNO917592:RNP917595 RXK917592:RXL917595 SHG917592:SHH917595 SRC917592:SRD917595 TAY917592:TAZ917595 TKU917592:TKV917595 TUQ917592:TUR917595 UEM917592:UEN917595 UOI917592:UOJ917595 UYE917592:UYF917595 VIA917592:VIB917595 VRW917592:VRX917595 WBS917592:WBT917595 WLO917592:WLP917595 WVK917592:WVL917595 C983128:D983131 IY983128:IZ983131 SU983128:SV983131 ACQ983128:ACR983131 AMM983128:AMN983131 AWI983128:AWJ983131 BGE983128:BGF983131 BQA983128:BQB983131 BZW983128:BZX983131 CJS983128:CJT983131 CTO983128:CTP983131 DDK983128:DDL983131 DNG983128:DNH983131 DXC983128:DXD983131 EGY983128:EGZ983131 EQU983128:EQV983131 FAQ983128:FAR983131 FKM983128:FKN983131 FUI983128:FUJ983131 GEE983128:GEF983131 GOA983128:GOB983131 GXW983128:GXX983131 HHS983128:HHT983131 HRO983128:HRP983131 IBK983128:IBL983131 ILG983128:ILH983131 IVC983128:IVD983131 JEY983128:JEZ983131 JOU983128:JOV983131 JYQ983128:JYR983131 KIM983128:KIN983131 KSI983128:KSJ983131 LCE983128:LCF983131 LMA983128:LMB983131 LVW983128:LVX983131 MFS983128:MFT983131 MPO983128:MPP983131 MZK983128:MZL983131 NJG983128:NJH983131 NTC983128:NTD983131 OCY983128:OCZ983131 OMU983128:OMV983131 OWQ983128:OWR983131 PGM983128:PGN983131 PQI983128:PQJ983131 QAE983128:QAF983131 QKA983128:QKB983131 QTW983128:QTX983131 RDS983128:RDT983131 RNO983128:RNP983131 RXK983128:RXL983131 SHG983128:SHH983131 SRC983128:SRD983131 TAY983128:TAZ983131 TKU983128:TKV983131 TUQ983128:TUR983131 UEM983128:UEN983131 UOI983128:UOJ983131 UYE983128:UYF983131 VIA983128:VIB983131 VRW983128:VRX983131 WBS983128:WBT983131 WLO983128:WLP983131 WVK983128:WVL983131 F88:F91 JB88:JB91 SX88:SX91 ACT88:ACT91 AMP88:AMP91 AWL88:AWL91 BGH88:BGH91 BQD88:BQD91 BZZ88:BZZ91 CJV88:CJV91 CTR88:CTR91 DDN88:DDN91 DNJ88:DNJ91 DXF88:DXF91 EHB88:EHB91 EQX88:EQX91 FAT88:FAT91 FKP88:FKP91 FUL88:FUL91 GEH88:GEH91 GOD88:GOD91 GXZ88:GXZ91 HHV88:HHV91 HRR88:HRR91 IBN88:IBN91 ILJ88:ILJ91 IVF88:IVF91 JFB88:JFB91 JOX88:JOX91 JYT88:JYT91 KIP88:KIP91 KSL88:KSL91 LCH88:LCH91 LMD88:LMD91 LVZ88:LVZ91 MFV88:MFV91 MPR88:MPR91 MZN88:MZN91 NJJ88:NJJ91 NTF88:NTF91 ODB88:ODB91 OMX88:OMX91 OWT88:OWT91 PGP88:PGP91 PQL88:PQL91 QAH88:QAH91 QKD88:QKD91 QTZ88:QTZ91 RDV88:RDV91 RNR88:RNR91 RXN88:RXN91 SHJ88:SHJ91 SRF88:SRF91 TBB88:TBB91 TKX88:TKX91 TUT88:TUT91 UEP88:UEP91 UOL88:UOL91 UYH88:UYH91 VID88:VID91 VRZ88:VRZ91 WBV88:WBV91 WLR88:WLR91 WVN88:WVN91 F65624:F65627 JB65624:JB65627 SX65624:SX65627 ACT65624:ACT65627 AMP65624:AMP65627 AWL65624:AWL65627 BGH65624:BGH65627 BQD65624:BQD65627 BZZ65624:BZZ65627 CJV65624:CJV65627 CTR65624:CTR65627 DDN65624:DDN65627 DNJ65624:DNJ65627 DXF65624:DXF65627 EHB65624:EHB65627 EQX65624:EQX65627 FAT65624:FAT65627 FKP65624:FKP65627 FUL65624:FUL65627 GEH65624:GEH65627 GOD65624:GOD65627 GXZ65624:GXZ65627 HHV65624:HHV65627 HRR65624:HRR65627 IBN65624:IBN65627 ILJ65624:ILJ65627 IVF65624:IVF65627 JFB65624:JFB65627 JOX65624:JOX65627 JYT65624:JYT65627 KIP65624:KIP65627 KSL65624:KSL65627 LCH65624:LCH65627 LMD65624:LMD65627 LVZ65624:LVZ65627 MFV65624:MFV65627 MPR65624:MPR65627 MZN65624:MZN65627 NJJ65624:NJJ65627 NTF65624:NTF65627 ODB65624:ODB65627 OMX65624:OMX65627 OWT65624:OWT65627 PGP65624:PGP65627 PQL65624:PQL65627 QAH65624:QAH65627 QKD65624:QKD65627 QTZ65624:QTZ65627 RDV65624:RDV65627 RNR65624:RNR65627 RXN65624:RXN65627 SHJ65624:SHJ65627 SRF65624:SRF65627 TBB65624:TBB65627 TKX65624:TKX65627 TUT65624:TUT65627 UEP65624:UEP65627 UOL65624:UOL65627 UYH65624:UYH65627 VID65624:VID65627 VRZ65624:VRZ65627 WBV65624:WBV65627 WLR65624:WLR65627 WVN65624:WVN65627 F131160:F131163 JB131160:JB131163 SX131160:SX131163 ACT131160:ACT131163 AMP131160:AMP131163 AWL131160:AWL131163 BGH131160:BGH131163 BQD131160:BQD131163 BZZ131160:BZZ131163 CJV131160:CJV131163 CTR131160:CTR131163 DDN131160:DDN131163 DNJ131160:DNJ131163 DXF131160:DXF131163 EHB131160:EHB131163 EQX131160:EQX131163 FAT131160:FAT131163 FKP131160:FKP131163 FUL131160:FUL131163 GEH131160:GEH131163 GOD131160:GOD131163 GXZ131160:GXZ131163 HHV131160:HHV131163 HRR131160:HRR131163 IBN131160:IBN131163 ILJ131160:ILJ131163 IVF131160:IVF131163 JFB131160:JFB131163 JOX131160:JOX131163 JYT131160:JYT131163 KIP131160:KIP131163 KSL131160:KSL131163 LCH131160:LCH131163 LMD131160:LMD131163 LVZ131160:LVZ131163 MFV131160:MFV131163 MPR131160:MPR131163 MZN131160:MZN131163 NJJ131160:NJJ131163 NTF131160:NTF131163 ODB131160:ODB131163 OMX131160:OMX131163 OWT131160:OWT131163 PGP131160:PGP131163 PQL131160:PQL131163 QAH131160:QAH131163 QKD131160:QKD131163 QTZ131160:QTZ131163 RDV131160:RDV131163 RNR131160:RNR131163 RXN131160:RXN131163 SHJ131160:SHJ131163 SRF131160:SRF131163 TBB131160:TBB131163 TKX131160:TKX131163 TUT131160:TUT131163 UEP131160:UEP131163 UOL131160:UOL131163 UYH131160:UYH131163 VID131160:VID131163 VRZ131160:VRZ131163 WBV131160:WBV131163 WLR131160:WLR131163 WVN131160:WVN131163 F196696:F196699 JB196696:JB196699 SX196696:SX196699 ACT196696:ACT196699 AMP196696:AMP196699 AWL196696:AWL196699 BGH196696:BGH196699 BQD196696:BQD196699 BZZ196696:BZZ196699 CJV196696:CJV196699 CTR196696:CTR196699 DDN196696:DDN196699 DNJ196696:DNJ196699 DXF196696:DXF196699 EHB196696:EHB196699 EQX196696:EQX196699 FAT196696:FAT196699 FKP196696:FKP196699 FUL196696:FUL196699 GEH196696:GEH196699 GOD196696:GOD196699 GXZ196696:GXZ196699 HHV196696:HHV196699 HRR196696:HRR196699 IBN196696:IBN196699 ILJ196696:ILJ196699 IVF196696:IVF196699 JFB196696:JFB196699 JOX196696:JOX196699 JYT196696:JYT196699 KIP196696:KIP196699 KSL196696:KSL196699 LCH196696:LCH196699 LMD196696:LMD196699 LVZ196696:LVZ196699 MFV196696:MFV196699 MPR196696:MPR196699 MZN196696:MZN196699 NJJ196696:NJJ196699 NTF196696:NTF196699 ODB196696:ODB196699 OMX196696:OMX196699 OWT196696:OWT196699 PGP196696:PGP196699 PQL196696:PQL196699 QAH196696:QAH196699 QKD196696:QKD196699 QTZ196696:QTZ196699 RDV196696:RDV196699 RNR196696:RNR196699 RXN196696:RXN196699 SHJ196696:SHJ196699 SRF196696:SRF196699 TBB196696:TBB196699 TKX196696:TKX196699 TUT196696:TUT196699 UEP196696:UEP196699 UOL196696:UOL196699 UYH196696:UYH196699 VID196696:VID196699 VRZ196696:VRZ196699 WBV196696:WBV196699 WLR196696:WLR196699 WVN196696:WVN196699 F262232:F262235 JB262232:JB262235 SX262232:SX262235 ACT262232:ACT262235 AMP262232:AMP262235 AWL262232:AWL262235 BGH262232:BGH262235 BQD262232:BQD262235 BZZ262232:BZZ262235 CJV262232:CJV262235 CTR262232:CTR262235 DDN262232:DDN262235 DNJ262232:DNJ262235 DXF262232:DXF262235 EHB262232:EHB262235 EQX262232:EQX262235 FAT262232:FAT262235 FKP262232:FKP262235 FUL262232:FUL262235 GEH262232:GEH262235 GOD262232:GOD262235 GXZ262232:GXZ262235 HHV262232:HHV262235 HRR262232:HRR262235 IBN262232:IBN262235 ILJ262232:ILJ262235 IVF262232:IVF262235 JFB262232:JFB262235 JOX262232:JOX262235 JYT262232:JYT262235 KIP262232:KIP262235 KSL262232:KSL262235 LCH262232:LCH262235 LMD262232:LMD262235 LVZ262232:LVZ262235 MFV262232:MFV262235 MPR262232:MPR262235 MZN262232:MZN262235 NJJ262232:NJJ262235 NTF262232:NTF262235 ODB262232:ODB262235 OMX262232:OMX262235 OWT262232:OWT262235 PGP262232:PGP262235 PQL262232:PQL262235 QAH262232:QAH262235 QKD262232:QKD262235 QTZ262232:QTZ262235 RDV262232:RDV262235 RNR262232:RNR262235 RXN262232:RXN262235 SHJ262232:SHJ262235 SRF262232:SRF262235 TBB262232:TBB262235 TKX262232:TKX262235 TUT262232:TUT262235 UEP262232:UEP262235 UOL262232:UOL262235 UYH262232:UYH262235 VID262232:VID262235 VRZ262232:VRZ262235 WBV262232:WBV262235 WLR262232:WLR262235 WVN262232:WVN262235 F327768:F327771 JB327768:JB327771 SX327768:SX327771 ACT327768:ACT327771 AMP327768:AMP327771 AWL327768:AWL327771 BGH327768:BGH327771 BQD327768:BQD327771 BZZ327768:BZZ327771 CJV327768:CJV327771 CTR327768:CTR327771 DDN327768:DDN327771 DNJ327768:DNJ327771 DXF327768:DXF327771 EHB327768:EHB327771 EQX327768:EQX327771 FAT327768:FAT327771 FKP327768:FKP327771 FUL327768:FUL327771 GEH327768:GEH327771 GOD327768:GOD327771 GXZ327768:GXZ327771 HHV327768:HHV327771 HRR327768:HRR327771 IBN327768:IBN327771 ILJ327768:ILJ327771 IVF327768:IVF327771 JFB327768:JFB327771 JOX327768:JOX327771 JYT327768:JYT327771 KIP327768:KIP327771 KSL327768:KSL327771 LCH327768:LCH327771 LMD327768:LMD327771 LVZ327768:LVZ327771 MFV327768:MFV327771 MPR327768:MPR327771 MZN327768:MZN327771 NJJ327768:NJJ327771 NTF327768:NTF327771 ODB327768:ODB327771 OMX327768:OMX327771 OWT327768:OWT327771 PGP327768:PGP327771 PQL327768:PQL327771 QAH327768:QAH327771 QKD327768:QKD327771 QTZ327768:QTZ327771 RDV327768:RDV327771 RNR327768:RNR327771 RXN327768:RXN327771 SHJ327768:SHJ327771 SRF327768:SRF327771 TBB327768:TBB327771 TKX327768:TKX327771 TUT327768:TUT327771 UEP327768:UEP327771 UOL327768:UOL327771 UYH327768:UYH327771 VID327768:VID327771 VRZ327768:VRZ327771 WBV327768:WBV327771 WLR327768:WLR327771 WVN327768:WVN327771 F393304:F393307 JB393304:JB393307 SX393304:SX393307 ACT393304:ACT393307 AMP393304:AMP393307 AWL393304:AWL393307 BGH393304:BGH393307 BQD393304:BQD393307 BZZ393304:BZZ393307 CJV393304:CJV393307 CTR393304:CTR393307 DDN393304:DDN393307 DNJ393304:DNJ393307 DXF393304:DXF393307 EHB393304:EHB393307 EQX393304:EQX393307 FAT393304:FAT393307 FKP393304:FKP393307 FUL393304:FUL393307 GEH393304:GEH393307 GOD393304:GOD393307 GXZ393304:GXZ393307 HHV393304:HHV393307 HRR393304:HRR393307 IBN393304:IBN393307 ILJ393304:ILJ393307 IVF393304:IVF393307 JFB393304:JFB393307 JOX393304:JOX393307 JYT393304:JYT393307 KIP393304:KIP393307 KSL393304:KSL393307 LCH393304:LCH393307 LMD393304:LMD393307 LVZ393304:LVZ393307 MFV393304:MFV393307 MPR393304:MPR393307 MZN393304:MZN393307 NJJ393304:NJJ393307 NTF393304:NTF393307 ODB393304:ODB393307 OMX393304:OMX393307 OWT393304:OWT393307 PGP393304:PGP393307 PQL393304:PQL393307 QAH393304:QAH393307 QKD393304:QKD393307 QTZ393304:QTZ393307 RDV393304:RDV393307 RNR393304:RNR393307 RXN393304:RXN393307 SHJ393304:SHJ393307 SRF393304:SRF393307 TBB393304:TBB393307 TKX393304:TKX393307 TUT393304:TUT393307 UEP393304:UEP393307 UOL393304:UOL393307 UYH393304:UYH393307 VID393304:VID393307 VRZ393304:VRZ393307 WBV393304:WBV393307 WLR393304:WLR393307 WVN393304:WVN393307 F458840:F458843 JB458840:JB458843 SX458840:SX458843 ACT458840:ACT458843 AMP458840:AMP458843 AWL458840:AWL458843 BGH458840:BGH458843 BQD458840:BQD458843 BZZ458840:BZZ458843 CJV458840:CJV458843 CTR458840:CTR458843 DDN458840:DDN458843 DNJ458840:DNJ458843 DXF458840:DXF458843 EHB458840:EHB458843 EQX458840:EQX458843 FAT458840:FAT458843 FKP458840:FKP458843 FUL458840:FUL458843 GEH458840:GEH458843 GOD458840:GOD458843 GXZ458840:GXZ458843 HHV458840:HHV458843 HRR458840:HRR458843 IBN458840:IBN458843 ILJ458840:ILJ458843 IVF458840:IVF458843 JFB458840:JFB458843 JOX458840:JOX458843 JYT458840:JYT458843 KIP458840:KIP458843 KSL458840:KSL458843 LCH458840:LCH458843 LMD458840:LMD458843 LVZ458840:LVZ458843 MFV458840:MFV458843 MPR458840:MPR458843 MZN458840:MZN458843 NJJ458840:NJJ458843 NTF458840:NTF458843 ODB458840:ODB458843 OMX458840:OMX458843 OWT458840:OWT458843 PGP458840:PGP458843 PQL458840:PQL458843 QAH458840:QAH458843 QKD458840:QKD458843 QTZ458840:QTZ458843 RDV458840:RDV458843 RNR458840:RNR458843 RXN458840:RXN458843 SHJ458840:SHJ458843 SRF458840:SRF458843 TBB458840:TBB458843 TKX458840:TKX458843 TUT458840:TUT458843 UEP458840:UEP458843 UOL458840:UOL458843 UYH458840:UYH458843 VID458840:VID458843 VRZ458840:VRZ458843 WBV458840:WBV458843 WLR458840:WLR458843 WVN458840:WVN458843 F524376:F524379 JB524376:JB524379 SX524376:SX524379 ACT524376:ACT524379 AMP524376:AMP524379 AWL524376:AWL524379 BGH524376:BGH524379 BQD524376:BQD524379 BZZ524376:BZZ524379 CJV524376:CJV524379 CTR524376:CTR524379 DDN524376:DDN524379 DNJ524376:DNJ524379 DXF524376:DXF524379 EHB524376:EHB524379 EQX524376:EQX524379 FAT524376:FAT524379 FKP524376:FKP524379 FUL524376:FUL524379 GEH524376:GEH524379 GOD524376:GOD524379 GXZ524376:GXZ524379 HHV524376:HHV524379 HRR524376:HRR524379 IBN524376:IBN524379 ILJ524376:ILJ524379 IVF524376:IVF524379 JFB524376:JFB524379 JOX524376:JOX524379 JYT524376:JYT524379 KIP524376:KIP524379 KSL524376:KSL524379 LCH524376:LCH524379 LMD524376:LMD524379 LVZ524376:LVZ524379 MFV524376:MFV524379 MPR524376:MPR524379 MZN524376:MZN524379 NJJ524376:NJJ524379 NTF524376:NTF524379 ODB524376:ODB524379 OMX524376:OMX524379 OWT524376:OWT524379 PGP524376:PGP524379 PQL524376:PQL524379 QAH524376:QAH524379 QKD524376:QKD524379 QTZ524376:QTZ524379 RDV524376:RDV524379 RNR524376:RNR524379 RXN524376:RXN524379 SHJ524376:SHJ524379 SRF524376:SRF524379 TBB524376:TBB524379 TKX524376:TKX524379 TUT524376:TUT524379 UEP524376:UEP524379 UOL524376:UOL524379 UYH524376:UYH524379 VID524376:VID524379 VRZ524376:VRZ524379 WBV524376:WBV524379 WLR524376:WLR524379 WVN524376:WVN524379 F589912:F589915 JB589912:JB589915 SX589912:SX589915 ACT589912:ACT589915 AMP589912:AMP589915 AWL589912:AWL589915 BGH589912:BGH589915 BQD589912:BQD589915 BZZ589912:BZZ589915 CJV589912:CJV589915 CTR589912:CTR589915 DDN589912:DDN589915 DNJ589912:DNJ589915 DXF589912:DXF589915 EHB589912:EHB589915 EQX589912:EQX589915 FAT589912:FAT589915 FKP589912:FKP589915 FUL589912:FUL589915 GEH589912:GEH589915 GOD589912:GOD589915 GXZ589912:GXZ589915 HHV589912:HHV589915 HRR589912:HRR589915 IBN589912:IBN589915 ILJ589912:ILJ589915 IVF589912:IVF589915 JFB589912:JFB589915 JOX589912:JOX589915 JYT589912:JYT589915 KIP589912:KIP589915 KSL589912:KSL589915 LCH589912:LCH589915 LMD589912:LMD589915 LVZ589912:LVZ589915 MFV589912:MFV589915 MPR589912:MPR589915 MZN589912:MZN589915 NJJ589912:NJJ589915 NTF589912:NTF589915 ODB589912:ODB589915 OMX589912:OMX589915 OWT589912:OWT589915 PGP589912:PGP589915 PQL589912:PQL589915 QAH589912:QAH589915 QKD589912:QKD589915 QTZ589912:QTZ589915 RDV589912:RDV589915 RNR589912:RNR589915 RXN589912:RXN589915 SHJ589912:SHJ589915 SRF589912:SRF589915 TBB589912:TBB589915 TKX589912:TKX589915 TUT589912:TUT589915 UEP589912:UEP589915 UOL589912:UOL589915 UYH589912:UYH589915 VID589912:VID589915 VRZ589912:VRZ589915 WBV589912:WBV589915 WLR589912:WLR589915 WVN589912:WVN589915 F655448:F655451 JB655448:JB655451 SX655448:SX655451 ACT655448:ACT655451 AMP655448:AMP655451 AWL655448:AWL655451 BGH655448:BGH655451 BQD655448:BQD655451 BZZ655448:BZZ655451 CJV655448:CJV655451 CTR655448:CTR655451 DDN655448:DDN655451 DNJ655448:DNJ655451 DXF655448:DXF655451 EHB655448:EHB655451 EQX655448:EQX655451 FAT655448:FAT655451 FKP655448:FKP655451 FUL655448:FUL655451 GEH655448:GEH655451 GOD655448:GOD655451 GXZ655448:GXZ655451 HHV655448:HHV655451 HRR655448:HRR655451 IBN655448:IBN655451 ILJ655448:ILJ655451 IVF655448:IVF655451 JFB655448:JFB655451 JOX655448:JOX655451 JYT655448:JYT655451 KIP655448:KIP655451 KSL655448:KSL655451 LCH655448:LCH655451 LMD655448:LMD655451 LVZ655448:LVZ655451 MFV655448:MFV655451 MPR655448:MPR655451 MZN655448:MZN655451 NJJ655448:NJJ655451 NTF655448:NTF655451 ODB655448:ODB655451 OMX655448:OMX655451 OWT655448:OWT655451 PGP655448:PGP655451 PQL655448:PQL655451 QAH655448:QAH655451 QKD655448:QKD655451 QTZ655448:QTZ655451 RDV655448:RDV655451 RNR655448:RNR655451 RXN655448:RXN655451 SHJ655448:SHJ655451 SRF655448:SRF655451 TBB655448:TBB655451 TKX655448:TKX655451 TUT655448:TUT655451 UEP655448:UEP655451 UOL655448:UOL655451 UYH655448:UYH655451 VID655448:VID655451 VRZ655448:VRZ655451 WBV655448:WBV655451 WLR655448:WLR655451 WVN655448:WVN655451 F720984:F720987 JB720984:JB720987 SX720984:SX720987 ACT720984:ACT720987 AMP720984:AMP720987 AWL720984:AWL720987 BGH720984:BGH720987 BQD720984:BQD720987 BZZ720984:BZZ720987 CJV720984:CJV720987 CTR720984:CTR720987 DDN720984:DDN720987 DNJ720984:DNJ720987 DXF720984:DXF720987 EHB720984:EHB720987 EQX720984:EQX720987 FAT720984:FAT720987 FKP720984:FKP720987 FUL720984:FUL720987 GEH720984:GEH720987 GOD720984:GOD720987 GXZ720984:GXZ720987 HHV720984:HHV720987 HRR720984:HRR720987 IBN720984:IBN720987 ILJ720984:ILJ720987 IVF720984:IVF720987 JFB720984:JFB720987 JOX720984:JOX720987 JYT720984:JYT720987 KIP720984:KIP720987 KSL720984:KSL720987 LCH720984:LCH720987 LMD720984:LMD720987 LVZ720984:LVZ720987 MFV720984:MFV720987 MPR720984:MPR720987 MZN720984:MZN720987 NJJ720984:NJJ720987 NTF720984:NTF720987 ODB720984:ODB720987 OMX720984:OMX720987 OWT720984:OWT720987 PGP720984:PGP720987 PQL720984:PQL720987 QAH720984:QAH720987 QKD720984:QKD720987 QTZ720984:QTZ720987 RDV720984:RDV720987 RNR720984:RNR720987 RXN720984:RXN720987 SHJ720984:SHJ720987 SRF720984:SRF720987 TBB720984:TBB720987 TKX720984:TKX720987 TUT720984:TUT720987 UEP720984:UEP720987 UOL720984:UOL720987 UYH720984:UYH720987 VID720984:VID720987 VRZ720984:VRZ720987 WBV720984:WBV720987 WLR720984:WLR720987 WVN720984:WVN720987 F786520:F786523 JB786520:JB786523 SX786520:SX786523 ACT786520:ACT786523 AMP786520:AMP786523 AWL786520:AWL786523 BGH786520:BGH786523 BQD786520:BQD786523 BZZ786520:BZZ786523 CJV786520:CJV786523 CTR786520:CTR786523 DDN786520:DDN786523 DNJ786520:DNJ786523 DXF786520:DXF786523 EHB786520:EHB786523 EQX786520:EQX786523 FAT786520:FAT786523 FKP786520:FKP786523 FUL786520:FUL786523 GEH786520:GEH786523 GOD786520:GOD786523 GXZ786520:GXZ786523 HHV786520:HHV786523 HRR786520:HRR786523 IBN786520:IBN786523 ILJ786520:ILJ786523 IVF786520:IVF786523 JFB786520:JFB786523 JOX786520:JOX786523 JYT786520:JYT786523 KIP786520:KIP786523 KSL786520:KSL786523 LCH786520:LCH786523 LMD786520:LMD786523 LVZ786520:LVZ786523 MFV786520:MFV786523 MPR786520:MPR786523 MZN786520:MZN786523 NJJ786520:NJJ786523 NTF786520:NTF786523 ODB786520:ODB786523 OMX786520:OMX786523 OWT786520:OWT786523 PGP786520:PGP786523 PQL786520:PQL786523 QAH786520:QAH786523 QKD786520:QKD786523 QTZ786520:QTZ786523 RDV786520:RDV786523 RNR786520:RNR786523 RXN786520:RXN786523 SHJ786520:SHJ786523 SRF786520:SRF786523 TBB786520:TBB786523 TKX786520:TKX786523 TUT786520:TUT786523 UEP786520:UEP786523 UOL786520:UOL786523 UYH786520:UYH786523 VID786520:VID786523 VRZ786520:VRZ786523 WBV786520:WBV786523 WLR786520:WLR786523 WVN786520:WVN786523 F852056:F852059 JB852056:JB852059 SX852056:SX852059 ACT852056:ACT852059 AMP852056:AMP852059 AWL852056:AWL852059 BGH852056:BGH852059 BQD852056:BQD852059 BZZ852056:BZZ852059 CJV852056:CJV852059 CTR852056:CTR852059 DDN852056:DDN852059 DNJ852056:DNJ852059 DXF852056:DXF852059 EHB852056:EHB852059 EQX852056:EQX852059 FAT852056:FAT852059 FKP852056:FKP852059 FUL852056:FUL852059 GEH852056:GEH852059 GOD852056:GOD852059 GXZ852056:GXZ852059 HHV852056:HHV852059 HRR852056:HRR852059 IBN852056:IBN852059 ILJ852056:ILJ852059 IVF852056:IVF852059 JFB852056:JFB852059 JOX852056:JOX852059 JYT852056:JYT852059 KIP852056:KIP852059 KSL852056:KSL852059 LCH852056:LCH852059 LMD852056:LMD852059 LVZ852056:LVZ852059 MFV852056:MFV852059 MPR852056:MPR852059 MZN852056:MZN852059 NJJ852056:NJJ852059 NTF852056:NTF852059 ODB852056:ODB852059 OMX852056:OMX852059 OWT852056:OWT852059 PGP852056:PGP852059 PQL852056:PQL852059 QAH852056:QAH852059 QKD852056:QKD852059 QTZ852056:QTZ852059 RDV852056:RDV852059 RNR852056:RNR852059 RXN852056:RXN852059 SHJ852056:SHJ852059 SRF852056:SRF852059 TBB852056:TBB852059 TKX852056:TKX852059 TUT852056:TUT852059 UEP852056:UEP852059 UOL852056:UOL852059 UYH852056:UYH852059 VID852056:VID852059 VRZ852056:VRZ852059 WBV852056:WBV852059 WLR852056:WLR852059 WVN852056:WVN852059 F917592:F917595 JB917592:JB917595 SX917592:SX917595 ACT917592:ACT917595 AMP917592:AMP917595 AWL917592:AWL917595 BGH917592:BGH917595 BQD917592:BQD917595 BZZ917592:BZZ917595 CJV917592:CJV917595 CTR917592:CTR917595 DDN917592:DDN917595 DNJ917592:DNJ917595 DXF917592:DXF917595 EHB917592:EHB917595 EQX917592:EQX917595 FAT917592:FAT917595 FKP917592:FKP917595 FUL917592:FUL917595 GEH917592:GEH917595 GOD917592:GOD917595 GXZ917592:GXZ917595 HHV917592:HHV917595 HRR917592:HRR917595 IBN917592:IBN917595 ILJ917592:ILJ917595 IVF917592:IVF917595 JFB917592:JFB917595 JOX917592:JOX917595 JYT917592:JYT917595 KIP917592:KIP917595 KSL917592:KSL917595 LCH917592:LCH917595 LMD917592:LMD917595 LVZ917592:LVZ917595 MFV917592:MFV917595 MPR917592:MPR917595 MZN917592:MZN917595 NJJ917592:NJJ917595 NTF917592:NTF917595 ODB917592:ODB917595 OMX917592:OMX917595 OWT917592:OWT917595 PGP917592:PGP917595 PQL917592:PQL917595 QAH917592:QAH917595 QKD917592:QKD917595 QTZ917592:QTZ917595 RDV917592:RDV917595 RNR917592:RNR917595 RXN917592:RXN917595 SHJ917592:SHJ917595 SRF917592:SRF917595 TBB917592:TBB917595 TKX917592:TKX917595 TUT917592:TUT917595 UEP917592:UEP917595 UOL917592:UOL917595 UYH917592:UYH917595 VID917592:VID917595 VRZ917592:VRZ917595 WBV917592:WBV917595 WLR917592:WLR917595 WVN917592:WVN917595 F983128:F983131 JB983128:JB983131 SX983128:SX983131 ACT983128:ACT983131 AMP983128:AMP983131 AWL983128:AWL983131 BGH983128:BGH983131 BQD983128:BQD983131 BZZ983128:BZZ983131 CJV983128:CJV983131 CTR983128:CTR983131 DDN983128:DDN983131 DNJ983128:DNJ983131 DXF983128:DXF983131 EHB983128:EHB983131 EQX983128:EQX983131 FAT983128:FAT983131 FKP983128:FKP983131 FUL983128:FUL983131 GEH983128:GEH983131 GOD983128:GOD983131 GXZ983128:GXZ983131 HHV983128:HHV983131 HRR983128:HRR983131 IBN983128:IBN983131 ILJ983128:ILJ983131 IVF983128:IVF983131 JFB983128:JFB983131 JOX983128:JOX983131 JYT983128:JYT983131 KIP983128:KIP983131 KSL983128:KSL983131 LCH983128:LCH983131 LMD983128:LMD983131 LVZ983128:LVZ983131 MFV983128:MFV983131 MPR983128:MPR983131 MZN983128:MZN983131 NJJ983128:NJJ983131 NTF983128:NTF983131 ODB983128:ODB983131 OMX983128:OMX983131 OWT983128:OWT983131 PGP983128:PGP983131 PQL983128:PQL983131 QAH983128:QAH983131 QKD983128:QKD983131 QTZ983128:QTZ983131 RDV983128:RDV983131 RNR983128:RNR983131 RXN983128:RXN983131 SHJ983128:SHJ983131 SRF983128:SRF983131 TBB983128:TBB983131 TKX983128:TKX983131 TUT983128:TUT983131 UEP983128:UEP983131 UOL983128:UOL983131 UYH983128:UYH983131 VID983128:VID983131 VRZ983128:VRZ983131 WBV983128:WBV983131 WLR983128:WLR983131 WVN983128:WVN983131 C93:D97 IY93:IZ97 SU93:SV97 ACQ93:ACR97 AMM93:AMN97 AWI93:AWJ97 BGE93:BGF97 BQA93:BQB97 BZW93:BZX97 CJS93:CJT97 CTO93:CTP97 DDK93:DDL97 DNG93:DNH97 DXC93:DXD97 EGY93:EGZ97 EQU93:EQV97 FAQ93:FAR97 FKM93:FKN97 FUI93:FUJ97 GEE93:GEF97 GOA93:GOB97 GXW93:GXX97 HHS93:HHT97 HRO93:HRP97 IBK93:IBL97 ILG93:ILH97 IVC93:IVD97 JEY93:JEZ97 JOU93:JOV97 JYQ93:JYR97 KIM93:KIN97 KSI93:KSJ97 LCE93:LCF97 LMA93:LMB97 LVW93:LVX97 MFS93:MFT97 MPO93:MPP97 MZK93:MZL97 NJG93:NJH97 NTC93:NTD97 OCY93:OCZ97 OMU93:OMV97 OWQ93:OWR97 PGM93:PGN97 PQI93:PQJ97 QAE93:QAF97 QKA93:QKB97 QTW93:QTX97 RDS93:RDT97 RNO93:RNP97 RXK93:RXL97 SHG93:SHH97 SRC93:SRD97 TAY93:TAZ97 TKU93:TKV97 TUQ93:TUR97 UEM93:UEN97 UOI93:UOJ97 UYE93:UYF97 VIA93:VIB97 VRW93:VRX97 WBS93:WBT97 WLO93:WLP97 WVK93:WVL97 C65629:D65633 IY65629:IZ65633 SU65629:SV65633 ACQ65629:ACR65633 AMM65629:AMN65633 AWI65629:AWJ65633 BGE65629:BGF65633 BQA65629:BQB65633 BZW65629:BZX65633 CJS65629:CJT65633 CTO65629:CTP65633 DDK65629:DDL65633 DNG65629:DNH65633 DXC65629:DXD65633 EGY65629:EGZ65633 EQU65629:EQV65633 FAQ65629:FAR65633 FKM65629:FKN65633 FUI65629:FUJ65633 GEE65629:GEF65633 GOA65629:GOB65633 GXW65629:GXX65633 HHS65629:HHT65633 HRO65629:HRP65633 IBK65629:IBL65633 ILG65629:ILH65633 IVC65629:IVD65633 JEY65629:JEZ65633 JOU65629:JOV65633 JYQ65629:JYR65633 KIM65629:KIN65633 KSI65629:KSJ65633 LCE65629:LCF65633 LMA65629:LMB65633 LVW65629:LVX65633 MFS65629:MFT65633 MPO65629:MPP65633 MZK65629:MZL65633 NJG65629:NJH65633 NTC65629:NTD65633 OCY65629:OCZ65633 OMU65629:OMV65633 OWQ65629:OWR65633 PGM65629:PGN65633 PQI65629:PQJ65633 QAE65629:QAF65633 QKA65629:QKB65633 QTW65629:QTX65633 RDS65629:RDT65633 RNO65629:RNP65633 RXK65629:RXL65633 SHG65629:SHH65633 SRC65629:SRD65633 TAY65629:TAZ65633 TKU65629:TKV65633 TUQ65629:TUR65633 UEM65629:UEN65633 UOI65629:UOJ65633 UYE65629:UYF65633 VIA65629:VIB65633 VRW65629:VRX65633 WBS65629:WBT65633 WLO65629:WLP65633 WVK65629:WVL65633 C131165:D131169 IY131165:IZ131169 SU131165:SV131169 ACQ131165:ACR131169 AMM131165:AMN131169 AWI131165:AWJ131169 BGE131165:BGF131169 BQA131165:BQB131169 BZW131165:BZX131169 CJS131165:CJT131169 CTO131165:CTP131169 DDK131165:DDL131169 DNG131165:DNH131169 DXC131165:DXD131169 EGY131165:EGZ131169 EQU131165:EQV131169 FAQ131165:FAR131169 FKM131165:FKN131169 FUI131165:FUJ131169 GEE131165:GEF131169 GOA131165:GOB131169 GXW131165:GXX131169 HHS131165:HHT131169 HRO131165:HRP131169 IBK131165:IBL131169 ILG131165:ILH131169 IVC131165:IVD131169 JEY131165:JEZ131169 JOU131165:JOV131169 JYQ131165:JYR131169 KIM131165:KIN131169 KSI131165:KSJ131169 LCE131165:LCF131169 LMA131165:LMB131169 LVW131165:LVX131169 MFS131165:MFT131169 MPO131165:MPP131169 MZK131165:MZL131169 NJG131165:NJH131169 NTC131165:NTD131169 OCY131165:OCZ131169 OMU131165:OMV131169 OWQ131165:OWR131169 PGM131165:PGN131169 PQI131165:PQJ131169 QAE131165:QAF131169 QKA131165:QKB131169 QTW131165:QTX131169 RDS131165:RDT131169 RNO131165:RNP131169 RXK131165:RXL131169 SHG131165:SHH131169 SRC131165:SRD131169 TAY131165:TAZ131169 TKU131165:TKV131169 TUQ131165:TUR131169 UEM131165:UEN131169 UOI131165:UOJ131169 UYE131165:UYF131169 VIA131165:VIB131169 VRW131165:VRX131169 WBS131165:WBT131169 WLO131165:WLP131169 WVK131165:WVL131169 C196701:D196705 IY196701:IZ196705 SU196701:SV196705 ACQ196701:ACR196705 AMM196701:AMN196705 AWI196701:AWJ196705 BGE196701:BGF196705 BQA196701:BQB196705 BZW196701:BZX196705 CJS196701:CJT196705 CTO196701:CTP196705 DDK196701:DDL196705 DNG196701:DNH196705 DXC196701:DXD196705 EGY196701:EGZ196705 EQU196701:EQV196705 FAQ196701:FAR196705 FKM196701:FKN196705 FUI196701:FUJ196705 GEE196701:GEF196705 GOA196701:GOB196705 GXW196701:GXX196705 HHS196701:HHT196705 HRO196701:HRP196705 IBK196701:IBL196705 ILG196701:ILH196705 IVC196701:IVD196705 JEY196701:JEZ196705 JOU196701:JOV196705 JYQ196701:JYR196705 KIM196701:KIN196705 KSI196701:KSJ196705 LCE196701:LCF196705 LMA196701:LMB196705 LVW196701:LVX196705 MFS196701:MFT196705 MPO196701:MPP196705 MZK196701:MZL196705 NJG196701:NJH196705 NTC196701:NTD196705 OCY196701:OCZ196705 OMU196701:OMV196705 OWQ196701:OWR196705 PGM196701:PGN196705 PQI196701:PQJ196705 QAE196701:QAF196705 QKA196701:QKB196705 QTW196701:QTX196705 RDS196701:RDT196705 RNO196701:RNP196705 RXK196701:RXL196705 SHG196701:SHH196705 SRC196701:SRD196705 TAY196701:TAZ196705 TKU196701:TKV196705 TUQ196701:TUR196705 UEM196701:UEN196705 UOI196701:UOJ196705 UYE196701:UYF196705 VIA196701:VIB196705 VRW196701:VRX196705 WBS196701:WBT196705 WLO196701:WLP196705 WVK196701:WVL196705 C262237:D262241 IY262237:IZ262241 SU262237:SV262241 ACQ262237:ACR262241 AMM262237:AMN262241 AWI262237:AWJ262241 BGE262237:BGF262241 BQA262237:BQB262241 BZW262237:BZX262241 CJS262237:CJT262241 CTO262237:CTP262241 DDK262237:DDL262241 DNG262237:DNH262241 DXC262237:DXD262241 EGY262237:EGZ262241 EQU262237:EQV262241 FAQ262237:FAR262241 FKM262237:FKN262241 FUI262237:FUJ262241 GEE262237:GEF262241 GOA262237:GOB262241 GXW262237:GXX262241 HHS262237:HHT262241 HRO262237:HRP262241 IBK262237:IBL262241 ILG262237:ILH262241 IVC262237:IVD262241 JEY262237:JEZ262241 JOU262237:JOV262241 JYQ262237:JYR262241 KIM262237:KIN262241 KSI262237:KSJ262241 LCE262237:LCF262241 LMA262237:LMB262241 LVW262237:LVX262241 MFS262237:MFT262241 MPO262237:MPP262241 MZK262237:MZL262241 NJG262237:NJH262241 NTC262237:NTD262241 OCY262237:OCZ262241 OMU262237:OMV262241 OWQ262237:OWR262241 PGM262237:PGN262241 PQI262237:PQJ262241 QAE262237:QAF262241 QKA262237:QKB262241 QTW262237:QTX262241 RDS262237:RDT262241 RNO262237:RNP262241 RXK262237:RXL262241 SHG262237:SHH262241 SRC262237:SRD262241 TAY262237:TAZ262241 TKU262237:TKV262241 TUQ262237:TUR262241 UEM262237:UEN262241 UOI262237:UOJ262241 UYE262237:UYF262241 VIA262237:VIB262241 VRW262237:VRX262241 WBS262237:WBT262241 WLO262237:WLP262241 WVK262237:WVL262241 C327773:D327777 IY327773:IZ327777 SU327773:SV327777 ACQ327773:ACR327777 AMM327773:AMN327777 AWI327773:AWJ327777 BGE327773:BGF327777 BQA327773:BQB327777 BZW327773:BZX327777 CJS327773:CJT327777 CTO327773:CTP327777 DDK327773:DDL327777 DNG327773:DNH327777 DXC327773:DXD327777 EGY327773:EGZ327777 EQU327773:EQV327777 FAQ327773:FAR327777 FKM327773:FKN327777 FUI327773:FUJ327777 GEE327773:GEF327777 GOA327773:GOB327777 GXW327773:GXX327777 HHS327773:HHT327777 HRO327773:HRP327777 IBK327773:IBL327777 ILG327773:ILH327777 IVC327773:IVD327777 JEY327773:JEZ327777 JOU327773:JOV327777 JYQ327773:JYR327777 KIM327773:KIN327777 KSI327773:KSJ327777 LCE327773:LCF327777 LMA327773:LMB327777 LVW327773:LVX327777 MFS327773:MFT327777 MPO327773:MPP327777 MZK327773:MZL327777 NJG327773:NJH327777 NTC327773:NTD327777 OCY327773:OCZ327777 OMU327773:OMV327777 OWQ327773:OWR327777 PGM327773:PGN327777 PQI327773:PQJ327777 QAE327773:QAF327777 QKA327773:QKB327777 QTW327773:QTX327777 RDS327773:RDT327777 RNO327773:RNP327777 RXK327773:RXL327777 SHG327773:SHH327777 SRC327773:SRD327777 TAY327773:TAZ327777 TKU327773:TKV327777 TUQ327773:TUR327777 UEM327773:UEN327777 UOI327773:UOJ327777 UYE327773:UYF327777 VIA327773:VIB327777 VRW327773:VRX327777 WBS327773:WBT327777 WLO327773:WLP327777 WVK327773:WVL327777 C393309:D393313 IY393309:IZ393313 SU393309:SV393313 ACQ393309:ACR393313 AMM393309:AMN393313 AWI393309:AWJ393313 BGE393309:BGF393313 BQA393309:BQB393313 BZW393309:BZX393313 CJS393309:CJT393313 CTO393309:CTP393313 DDK393309:DDL393313 DNG393309:DNH393313 DXC393309:DXD393313 EGY393309:EGZ393313 EQU393309:EQV393313 FAQ393309:FAR393313 FKM393309:FKN393313 FUI393309:FUJ393313 GEE393309:GEF393313 GOA393309:GOB393313 GXW393309:GXX393313 HHS393309:HHT393313 HRO393309:HRP393313 IBK393309:IBL393313 ILG393309:ILH393313 IVC393309:IVD393313 JEY393309:JEZ393313 JOU393309:JOV393313 JYQ393309:JYR393313 KIM393309:KIN393313 KSI393309:KSJ393313 LCE393309:LCF393313 LMA393309:LMB393313 LVW393309:LVX393313 MFS393309:MFT393313 MPO393309:MPP393313 MZK393309:MZL393313 NJG393309:NJH393313 NTC393309:NTD393313 OCY393309:OCZ393313 OMU393309:OMV393313 OWQ393309:OWR393313 PGM393309:PGN393313 PQI393309:PQJ393313 QAE393309:QAF393313 QKA393309:QKB393313 QTW393309:QTX393313 RDS393309:RDT393313 RNO393309:RNP393313 RXK393309:RXL393313 SHG393309:SHH393313 SRC393309:SRD393313 TAY393309:TAZ393313 TKU393309:TKV393313 TUQ393309:TUR393313 UEM393309:UEN393313 UOI393309:UOJ393313 UYE393309:UYF393313 VIA393309:VIB393313 VRW393309:VRX393313 WBS393309:WBT393313 WLO393309:WLP393313 WVK393309:WVL393313 C458845:D458849 IY458845:IZ458849 SU458845:SV458849 ACQ458845:ACR458849 AMM458845:AMN458849 AWI458845:AWJ458849 BGE458845:BGF458849 BQA458845:BQB458849 BZW458845:BZX458849 CJS458845:CJT458849 CTO458845:CTP458849 DDK458845:DDL458849 DNG458845:DNH458849 DXC458845:DXD458849 EGY458845:EGZ458849 EQU458845:EQV458849 FAQ458845:FAR458849 FKM458845:FKN458849 FUI458845:FUJ458849 GEE458845:GEF458849 GOA458845:GOB458849 GXW458845:GXX458849 HHS458845:HHT458849 HRO458845:HRP458849 IBK458845:IBL458849 ILG458845:ILH458849 IVC458845:IVD458849 JEY458845:JEZ458849 JOU458845:JOV458849 JYQ458845:JYR458849 KIM458845:KIN458849 KSI458845:KSJ458849 LCE458845:LCF458849 LMA458845:LMB458849 LVW458845:LVX458849 MFS458845:MFT458849 MPO458845:MPP458849 MZK458845:MZL458849 NJG458845:NJH458849 NTC458845:NTD458849 OCY458845:OCZ458849 OMU458845:OMV458849 OWQ458845:OWR458849 PGM458845:PGN458849 PQI458845:PQJ458849 QAE458845:QAF458849 QKA458845:QKB458849 QTW458845:QTX458849 RDS458845:RDT458849 RNO458845:RNP458849 RXK458845:RXL458849 SHG458845:SHH458849 SRC458845:SRD458849 TAY458845:TAZ458849 TKU458845:TKV458849 TUQ458845:TUR458849 UEM458845:UEN458849 UOI458845:UOJ458849 UYE458845:UYF458849 VIA458845:VIB458849 VRW458845:VRX458849 WBS458845:WBT458849 WLO458845:WLP458849 WVK458845:WVL458849 C524381:D524385 IY524381:IZ524385 SU524381:SV524385 ACQ524381:ACR524385 AMM524381:AMN524385 AWI524381:AWJ524385 BGE524381:BGF524385 BQA524381:BQB524385 BZW524381:BZX524385 CJS524381:CJT524385 CTO524381:CTP524385 DDK524381:DDL524385 DNG524381:DNH524385 DXC524381:DXD524385 EGY524381:EGZ524385 EQU524381:EQV524385 FAQ524381:FAR524385 FKM524381:FKN524385 FUI524381:FUJ524385 GEE524381:GEF524385 GOA524381:GOB524385 GXW524381:GXX524385 HHS524381:HHT524385 HRO524381:HRP524385 IBK524381:IBL524385 ILG524381:ILH524385 IVC524381:IVD524385 JEY524381:JEZ524385 JOU524381:JOV524385 JYQ524381:JYR524385 KIM524381:KIN524385 KSI524381:KSJ524385 LCE524381:LCF524385 LMA524381:LMB524385 LVW524381:LVX524385 MFS524381:MFT524385 MPO524381:MPP524385 MZK524381:MZL524385 NJG524381:NJH524385 NTC524381:NTD524385 OCY524381:OCZ524385 OMU524381:OMV524385 OWQ524381:OWR524385 PGM524381:PGN524385 PQI524381:PQJ524385 QAE524381:QAF524385 QKA524381:QKB524385 QTW524381:QTX524385 RDS524381:RDT524385 RNO524381:RNP524385 RXK524381:RXL524385 SHG524381:SHH524385 SRC524381:SRD524385 TAY524381:TAZ524385 TKU524381:TKV524385 TUQ524381:TUR524385 UEM524381:UEN524385 UOI524381:UOJ524385 UYE524381:UYF524385 VIA524381:VIB524385 VRW524381:VRX524385 WBS524381:WBT524385 WLO524381:WLP524385 WVK524381:WVL524385 C589917:D589921 IY589917:IZ589921 SU589917:SV589921 ACQ589917:ACR589921 AMM589917:AMN589921 AWI589917:AWJ589921 BGE589917:BGF589921 BQA589917:BQB589921 BZW589917:BZX589921 CJS589917:CJT589921 CTO589917:CTP589921 DDK589917:DDL589921 DNG589917:DNH589921 DXC589917:DXD589921 EGY589917:EGZ589921 EQU589917:EQV589921 FAQ589917:FAR589921 FKM589917:FKN589921 FUI589917:FUJ589921 GEE589917:GEF589921 GOA589917:GOB589921 GXW589917:GXX589921 HHS589917:HHT589921 HRO589917:HRP589921 IBK589917:IBL589921 ILG589917:ILH589921 IVC589917:IVD589921 JEY589917:JEZ589921 JOU589917:JOV589921 JYQ589917:JYR589921 KIM589917:KIN589921 KSI589917:KSJ589921 LCE589917:LCF589921 LMA589917:LMB589921 LVW589917:LVX589921 MFS589917:MFT589921 MPO589917:MPP589921 MZK589917:MZL589921 NJG589917:NJH589921 NTC589917:NTD589921 OCY589917:OCZ589921 OMU589917:OMV589921 OWQ589917:OWR589921 PGM589917:PGN589921 PQI589917:PQJ589921 QAE589917:QAF589921 QKA589917:QKB589921 QTW589917:QTX589921 RDS589917:RDT589921 RNO589917:RNP589921 RXK589917:RXL589921 SHG589917:SHH589921 SRC589917:SRD589921 TAY589917:TAZ589921 TKU589917:TKV589921 TUQ589917:TUR589921 UEM589917:UEN589921 UOI589917:UOJ589921 UYE589917:UYF589921 VIA589917:VIB589921 VRW589917:VRX589921 WBS589917:WBT589921 WLO589917:WLP589921 WVK589917:WVL589921 C655453:D655457 IY655453:IZ655457 SU655453:SV655457 ACQ655453:ACR655457 AMM655453:AMN655457 AWI655453:AWJ655457 BGE655453:BGF655457 BQA655453:BQB655457 BZW655453:BZX655457 CJS655453:CJT655457 CTO655453:CTP655457 DDK655453:DDL655457 DNG655453:DNH655457 DXC655453:DXD655457 EGY655453:EGZ655457 EQU655453:EQV655457 FAQ655453:FAR655457 FKM655453:FKN655457 FUI655453:FUJ655457 GEE655453:GEF655457 GOA655453:GOB655457 GXW655453:GXX655457 HHS655453:HHT655457 HRO655453:HRP655457 IBK655453:IBL655457 ILG655453:ILH655457 IVC655453:IVD655457 JEY655453:JEZ655457 JOU655453:JOV655457 JYQ655453:JYR655457 KIM655453:KIN655457 KSI655453:KSJ655457 LCE655453:LCF655457 LMA655453:LMB655457 LVW655453:LVX655457 MFS655453:MFT655457 MPO655453:MPP655457 MZK655453:MZL655457 NJG655453:NJH655457 NTC655453:NTD655457 OCY655453:OCZ655457 OMU655453:OMV655457 OWQ655453:OWR655457 PGM655453:PGN655457 PQI655453:PQJ655457 QAE655453:QAF655457 QKA655453:QKB655457 QTW655453:QTX655457 RDS655453:RDT655457 RNO655453:RNP655457 RXK655453:RXL655457 SHG655453:SHH655457 SRC655453:SRD655457 TAY655453:TAZ655457 TKU655453:TKV655457 TUQ655453:TUR655457 UEM655453:UEN655457 UOI655453:UOJ655457 UYE655453:UYF655457 VIA655453:VIB655457 VRW655453:VRX655457 WBS655453:WBT655457 WLO655453:WLP655457 WVK655453:WVL655457 C720989:D720993 IY720989:IZ720993 SU720989:SV720993 ACQ720989:ACR720993 AMM720989:AMN720993 AWI720989:AWJ720993 BGE720989:BGF720993 BQA720989:BQB720993 BZW720989:BZX720993 CJS720989:CJT720993 CTO720989:CTP720993 DDK720989:DDL720993 DNG720989:DNH720993 DXC720989:DXD720993 EGY720989:EGZ720993 EQU720989:EQV720993 FAQ720989:FAR720993 FKM720989:FKN720993 FUI720989:FUJ720993 GEE720989:GEF720993 GOA720989:GOB720993 GXW720989:GXX720993 HHS720989:HHT720993 HRO720989:HRP720993 IBK720989:IBL720993 ILG720989:ILH720993 IVC720989:IVD720993 JEY720989:JEZ720993 JOU720989:JOV720993 JYQ720989:JYR720993 KIM720989:KIN720993 KSI720989:KSJ720993 LCE720989:LCF720993 LMA720989:LMB720993 LVW720989:LVX720993 MFS720989:MFT720993 MPO720989:MPP720993 MZK720989:MZL720993 NJG720989:NJH720993 NTC720989:NTD720993 OCY720989:OCZ720993 OMU720989:OMV720993 OWQ720989:OWR720993 PGM720989:PGN720993 PQI720989:PQJ720993 QAE720989:QAF720993 QKA720989:QKB720993 QTW720989:QTX720993 RDS720989:RDT720993 RNO720989:RNP720993 RXK720989:RXL720993 SHG720989:SHH720993 SRC720989:SRD720993 TAY720989:TAZ720993 TKU720989:TKV720993 TUQ720989:TUR720993 UEM720989:UEN720993 UOI720989:UOJ720993 UYE720989:UYF720993 VIA720989:VIB720993 VRW720989:VRX720993 WBS720989:WBT720993 WLO720989:WLP720993 WVK720989:WVL720993 C786525:D786529 IY786525:IZ786529 SU786525:SV786529 ACQ786525:ACR786529 AMM786525:AMN786529 AWI786525:AWJ786529 BGE786525:BGF786529 BQA786525:BQB786529 BZW786525:BZX786529 CJS786525:CJT786529 CTO786525:CTP786529 DDK786525:DDL786529 DNG786525:DNH786529 DXC786525:DXD786529 EGY786525:EGZ786529 EQU786525:EQV786529 FAQ786525:FAR786529 FKM786525:FKN786529 FUI786525:FUJ786529 GEE786525:GEF786529 GOA786525:GOB786529 GXW786525:GXX786529 HHS786525:HHT786529 HRO786525:HRP786529 IBK786525:IBL786529 ILG786525:ILH786529 IVC786525:IVD786529 JEY786525:JEZ786529 JOU786525:JOV786529 JYQ786525:JYR786529 KIM786525:KIN786529 KSI786525:KSJ786529 LCE786525:LCF786529 LMA786525:LMB786529 LVW786525:LVX786529 MFS786525:MFT786529 MPO786525:MPP786529 MZK786525:MZL786529 NJG786525:NJH786529 NTC786525:NTD786529 OCY786525:OCZ786529 OMU786525:OMV786529 OWQ786525:OWR786529 PGM786525:PGN786529 PQI786525:PQJ786529 QAE786525:QAF786529 QKA786525:QKB786529 QTW786525:QTX786529 RDS786525:RDT786529 RNO786525:RNP786529 RXK786525:RXL786529 SHG786525:SHH786529 SRC786525:SRD786529 TAY786525:TAZ786529 TKU786525:TKV786529 TUQ786525:TUR786529 UEM786525:UEN786529 UOI786525:UOJ786529 UYE786525:UYF786529 VIA786525:VIB786529 VRW786525:VRX786529 WBS786525:WBT786529 WLO786525:WLP786529 WVK786525:WVL786529 C852061:D852065 IY852061:IZ852065 SU852061:SV852065 ACQ852061:ACR852065 AMM852061:AMN852065 AWI852061:AWJ852065 BGE852061:BGF852065 BQA852061:BQB852065 BZW852061:BZX852065 CJS852061:CJT852065 CTO852061:CTP852065 DDK852061:DDL852065 DNG852061:DNH852065 DXC852061:DXD852065 EGY852061:EGZ852065 EQU852061:EQV852065 FAQ852061:FAR852065 FKM852061:FKN852065 FUI852061:FUJ852065 GEE852061:GEF852065 GOA852061:GOB852065 GXW852061:GXX852065 HHS852061:HHT852065 HRO852061:HRP852065 IBK852061:IBL852065 ILG852061:ILH852065 IVC852061:IVD852065 JEY852061:JEZ852065 JOU852061:JOV852065 JYQ852061:JYR852065 KIM852061:KIN852065 KSI852061:KSJ852065 LCE852061:LCF852065 LMA852061:LMB852065 LVW852061:LVX852065 MFS852061:MFT852065 MPO852061:MPP852065 MZK852061:MZL852065 NJG852061:NJH852065 NTC852061:NTD852065 OCY852061:OCZ852065 OMU852061:OMV852065 OWQ852061:OWR852065 PGM852061:PGN852065 PQI852061:PQJ852065 QAE852061:QAF852065 QKA852061:QKB852065 QTW852061:QTX852065 RDS852061:RDT852065 RNO852061:RNP852065 RXK852061:RXL852065 SHG852061:SHH852065 SRC852061:SRD852065 TAY852061:TAZ852065 TKU852061:TKV852065 TUQ852061:TUR852065 UEM852061:UEN852065 UOI852061:UOJ852065 UYE852061:UYF852065 VIA852061:VIB852065 VRW852061:VRX852065 WBS852061:WBT852065 WLO852061:WLP852065 WVK852061:WVL852065 C917597:D917601 IY917597:IZ917601 SU917597:SV917601 ACQ917597:ACR917601 AMM917597:AMN917601 AWI917597:AWJ917601 BGE917597:BGF917601 BQA917597:BQB917601 BZW917597:BZX917601 CJS917597:CJT917601 CTO917597:CTP917601 DDK917597:DDL917601 DNG917597:DNH917601 DXC917597:DXD917601 EGY917597:EGZ917601 EQU917597:EQV917601 FAQ917597:FAR917601 FKM917597:FKN917601 FUI917597:FUJ917601 GEE917597:GEF917601 GOA917597:GOB917601 GXW917597:GXX917601 HHS917597:HHT917601 HRO917597:HRP917601 IBK917597:IBL917601 ILG917597:ILH917601 IVC917597:IVD917601 JEY917597:JEZ917601 JOU917597:JOV917601 JYQ917597:JYR917601 KIM917597:KIN917601 KSI917597:KSJ917601 LCE917597:LCF917601 LMA917597:LMB917601 LVW917597:LVX917601 MFS917597:MFT917601 MPO917597:MPP917601 MZK917597:MZL917601 NJG917597:NJH917601 NTC917597:NTD917601 OCY917597:OCZ917601 OMU917597:OMV917601 OWQ917597:OWR917601 PGM917597:PGN917601 PQI917597:PQJ917601 QAE917597:QAF917601 QKA917597:QKB917601 QTW917597:QTX917601 RDS917597:RDT917601 RNO917597:RNP917601 RXK917597:RXL917601 SHG917597:SHH917601 SRC917597:SRD917601 TAY917597:TAZ917601 TKU917597:TKV917601 TUQ917597:TUR917601 UEM917597:UEN917601 UOI917597:UOJ917601 UYE917597:UYF917601 VIA917597:VIB917601 VRW917597:VRX917601 WBS917597:WBT917601 WLO917597:WLP917601 WVK917597:WVL917601 C983133:D983137 IY983133:IZ983137 SU983133:SV983137 ACQ983133:ACR983137 AMM983133:AMN983137 AWI983133:AWJ983137 BGE983133:BGF983137 BQA983133:BQB983137 BZW983133:BZX983137 CJS983133:CJT983137 CTO983133:CTP983137 DDK983133:DDL983137 DNG983133:DNH983137 DXC983133:DXD983137 EGY983133:EGZ983137 EQU983133:EQV983137 FAQ983133:FAR983137 FKM983133:FKN983137 FUI983133:FUJ983137 GEE983133:GEF983137 GOA983133:GOB983137 GXW983133:GXX983137 HHS983133:HHT983137 HRO983133:HRP983137 IBK983133:IBL983137 ILG983133:ILH983137 IVC983133:IVD983137 JEY983133:JEZ983137 JOU983133:JOV983137 JYQ983133:JYR983137 KIM983133:KIN983137 KSI983133:KSJ983137 LCE983133:LCF983137 LMA983133:LMB983137 LVW983133:LVX983137 MFS983133:MFT983137 MPO983133:MPP983137 MZK983133:MZL983137 NJG983133:NJH983137 NTC983133:NTD983137 OCY983133:OCZ983137 OMU983133:OMV983137 OWQ983133:OWR983137 PGM983133:PGN983137 PQI983133:PQJ983137 QAE983133:QAF983137 QKA983133:QKB983137 QTW983133:QTX983137 RDS983133:RDT983137 RNO983133:RNP983137 RXK983133:RXL983137 SHG983133:SHH983137 SRC983133:SRD983137 TAY983133:TAZ983137 TKU983133:TKV983137 TUQ983133:TUR983137 UEM983133:UEN983137 UOI983133:UOJ983137 UYE983133:UYF983137 VIA983133:VIB983137 VRW983133:VRX983137 WBS983133:WBT983137 WLO983133:WLP983137 WVK983133:WVL983137 F93:F97 JB93:JB97 SX93:SX97 ACT93:ACT97 AMP93:AMP97 AWL93:AWL97 BGH93:BGH97 BQD93:BQD97 BZZ93:BZZ97 CJV93:CJV97 CTR93:CTR97 DDN93:DDN97 DNJ93:DNJ97 DXF93:DXF97 EHB93:EHB97 EQX93:EQX97 FAT93:FAT97 FKP93:FKP97 FUL93:FUL97 GEH93:GEH97 GOD93:GOD97 GXZ93:GXZ97 HHV93:HHV97 HRR93:HRR97 IBN93:IBN97 ILJ93:ILJ97 IVF93:IVF97 JFB93:JFB97 JOX93:JOX97 JYT93:JYT97 KIP93:KIP97 KSL93:KSL97 LCH93:LCH97 LMD93:LMD97 LVZ93:LVZ97 MFV93:MFV97 MPR93:MPR97 MZN93:MZN97 NJJ93:NJJ97 NTF93:NTF97 ODB93:ODB97 OMX93:OMX97 OWT93:OWT97 PGP93:PGP97 PQL93:PQL97 QAH93:QAH97 QKD93:QKD97 QTZ93:QTZ97 RDV93:RDV97 RNR93:RNR97 RXN93:RXN97 SHJ93:SHJ97 SRF93:SRF97 TBB93:TBB97 TKX93:TKX97 TUT93:TUT97 UEP93:UEP97 UOL93:UOL97 UYH93:UYH97 VID93:VID97 VRZ93:VRZ97 WBV93:WBV97 WLR93:WLR97 WVN93:WVN97 F65629:F65633 JB65629:JB65633 SX65629:SX65633 ACT65629:ACT65633 AMP65629:AMP65633 AWL65629:AWL65633 BGH65629:BGH65633 BQD65629:BQD65633 BZZ65629:BZZ65633 CJV65629:CJV65633 CTR65629:CTR65633 DDN65629:DDN65633 DNJ65629:DNJ65633 DXF65629:DXF65633 EHB65629:EHB65633 EQX65629:EQX65633 FAT65629:FAT65633 FKP65629:FKP65633 FUL65629:FUL65633 GEH65629:GEH65633 GOD65629:GOD65633 GXZ65629:GXZ65633 HHV65629:HHV65633 HRR65629:HRR65633 IBN65629:IBN65633 ILJ65629:ILJ65633 IVF65629:IVF65633 JFB65629:JFB65633 JOX65629:JOX65633 JYT65629:JYT65633 KIP65629:KIP65633 KSL65629:KSL65633 LCH65629:LCH65633 LMD65629:LMD65633 LVZ65629:LVZ65633 MFV65629:MFV65633 MPR65629:MPR65633 MZN65629:MZN65633 NJJ65629:NJJ65633 NTF65629:NTF65633 ODB65629:ODB65633 OMX65629:OMX65633 OWT65629:OWT65633 PGP65629:PGP65633 PQL65629:PQL65633 QAH65629:QAH65633 QKD65629:QKD65633 QTZ65629:QTZ65633 RDV65629:RDV65633 RNR65629:RNR65633 RXN65629:RXN65633 SHJ65629:SHJ65633 SRF65629:SRF65633 TBB65629:TBB65633 TKX65629:TKX65633 TUT65629:TUT65633 UEP65629:UEP65633 UOL65629:UOL65633 UYH65629:UYH65633 VID65629:VID65633 VRZ65629:VRZ65633 WBV65629:WBV65633 WLR65629:WLR65633 WVN65629:WVN65633 F131165:F131169 JB131165:JB131169 SX131165:SX131169 ACT131165:ACT131169 AMP131165:AMP131169 AWL131165:AWL131169 BGH131165:BGH131169 BQD131165:BQD131169 BZZ131165:BZZ131169 CJV131165:CJV131169 CTR131165:CTR131169 DDN131165:DDN131169 DNJ131165:DNJ131169 DXF131165:DXF131169 EHB131165:EHB131169 EQX131165:EQX131169 FAT131165:FAT131169 FKP131165:FKP131169 FUL131165:FUL131169 GEH131165:GEH131169 GOD131165:GOD131169 GXZ131165:GXZ131169 HHV131165:HHV131169 HRR131165:HRR131169 IBN131165:IBN131169 ILJ131165:ILJ131169 IVF131165:IVF131169 JFB131165:JFB131169 JOX131165:JOX131169 JYT131165:JYT131169 KIP131165:KIP131169 KSL131165:KSL131169 LCH131165:LCH131169 LMD131165:LMD131169 LVZ131165:LVZ131169 MFV131165:MFV131169 MPR131165:MPR131169 MZN131165:MZN131169 NJJ131165:NJJ131169 NTF131165:NTF131169 ODB131165:ODB131169 OMX131165:OMX131169 OWT131165:OWT131169 PGP131165:PGP131169 PQL131165:PQL131169 QAH131165:QAH131169 QKD131165:QKD131169 QTZ131165:QTZ131169 RDV131165:RDV131169 RNR131165:RNR131169 RXN131165:RXN131169 SHJ131165:SHJ131169 SRF131165:SRF131169 TBB131165:TBB131169 TKX131165:TKX131169 TUT131165:TUT131169 UEP131165:UEP131169 UOL131165:UOL131169 UYH131165:UYH131169 VID131165:VID131169 VRZ131165:VRZ131169 WBV131165:WBV131169 WLR131165:WLR131169 WVN131165:WVN131169 F196701:F196705 JB196701:JB196705 SX196701:SX196705 ACT196701:ACT196705 AMP196701:AMP196705 AWL196701:AWL196705 BGH196701:BGH196705 BQD196701:BQD196705 BZZ196701:BZZ196705 CJV196701:CJV196705 CTR196701:CTR196705 DDN196701:DDN196705 DNJ196701:DNJ196705 DXF196701:DXF196705 EHB196701:EHB196705 EQX196701:EQX196705 FAT196701:FAT196705 FKP196701:FKP196705 FUL196701:FUL196705 GEH196701:GEH196705 GOD196701:GOD196705 GXZ196701:GXZ196705 HHV196701:HHV196705 HRR196701:HRR196705 IBN196701:IBN196705 ILJ196701:ILJ196705 IVF196701:IVF196705 JFB196701:JFB196705 JOX196701:JOX196705 JYT196701:JYT196705 KIP196701:KIP196705 KSL196701:KSL196705 LCH196701:LCH196705 LMD196701:LMD196705 LVZ196701:LVZ196705 MFV196701:MFV196705 MPR196701:MPR196705 MZN196701:MZN196705 NJJ196701:NJJ196705 NTF196701:NTF196705 ODB196701:ODB196705 OMX196701:OMX196705 OWT196701:OWT196705 PGP196701:PGP196705 PQL196701:PQL196705 QAH196701:QAH196705 QKD196701:QKD196705 QTZ196701:QTZ196705 RDV196701:RDV196705 RNR196701:RNR196705 RXN196701:RXN196705 SHJ196701:SHJ196705 SRF196701:SRF196705 TBB196701:TBB196705 TKX196701:TKX196705 TUT196701:TUT196705 UEP196701:UEP196705 UOL196701:UOL196705 UYH196701:UYH196705 VID196701:VID196705 VRZ196701:VRZ196705 WBV196701:WBV196705 WLR196701:WLR196705 WVN196701:WVN196705 F262237:F262241 JB262237:JB262241 SX262237:SX262241 ACT262237:ACT262241 AMP262237:AMP262241 AWL262237:AWL262241 BGH262237:BGH262241 BQD262237:BQD262241 BZZ262237:BZZ262241 CJV262237:CJV262241 CTR262237:CTR262241 DDN262237:DDN262241 DNJ262237:DNJ262241 DXF262237:DXF262241 EHB262237:EHB262241 EQX262237:EQX262241 FAT262237:FAT262241 FKP262237:FKP262241 FUL262237:FUL262241 GEH262237:GEH262241 GOD262237:GOD262241 GXZ262237:GXZ262241 HHV262237:HHV262241 HRR262237:HRR262241 IBN262237:IBN262241 ILJ262237:ILJ262241 IVF262237:IVF262241 JFB262237:JFB262241 JOX262237:JOX262241 JYT262237:JYT262241 KIP262237:KIP262241 KSL262237:KSL262241 LCH262237:LCH262241 LMD262237:LMD262241 LVZ262237:LVZ262241 MFV262237:MFV262241 MPR262237:MPR262241 MZN262237:MZN262241 NJJ262237:NJJ262241 NTF262237:NTF262241 ODB262237:ODB262241 OMX262237:OMX262241 OWT262237:OWT262241 PGP262237:PGP262241 PQL262237:PQL262241 QAH262237:QAH262241 QKD262237:QKD262241 QTZ262237:QTZ262241 RDV262237:RDV262241 RNR262237:RNR262241 RXN262237:RXN262241 SHJ262237:SHJ262241 SRF262237:SRF262241 TBB262237:TBB262241 TKX262237:TKX262241 TUT262237:TUT262241 UEP262237:UEP262241 UOL262237:UOL262241 UYH262237:UYH262241 VID262237:VID262241 VRZ262237:VRZ262241 WBV262237:WBV262241 WLR262237:WLR262241 WVN262237:WVN262241 F327773:F327777 JB327773:JB327777 SX327773:SX327777 ACT327773:ACT327777 AMP327773:AMP327777 AWL327773:AWL327777 BGH327773:BGH327777 BQD327773:BQD327777 BZZ327773:BZZ327777 CJV327773:CJV327777 CTR327773:CTR327777 DDN327773:DDN327777 DNJ327773:DNJ327777 DXF327773:DXF327777 EHB327773:EHB327777 EQX327773:EQX327777 FAT327773:FAT327777 FKP327773:FKP327777 FUL327773:FUL327777 GEH327773:GEH327777 GOD327773:GOD327777 GXZ327773:GXZ327777 HHV327773:HHV327777 HRR327773:HRR327777 IBN327773:IBN327777 ILJ327773:ILJ327777 IVF327773:IVF327777 JFB327773:JFB327777 JOX327773:JOX327777 JYT327773:JYT327777 KIP327773:KIP327777 KSL327773:KSL327777 LCH327773:LCH327777 LMD327773:LMD327777 LVZ327773:LVZ327777 MFV327773:MFV327777 MPR327773:MPR327777 MZN327773:MZN327777 NJJ327773:NJJ327777 NTF327773:NTF327777 ODB327773:ODB327777 OMX327773:OMX327777 OWT327773:OWT327777 PGP327773:PGP327777 PQL327773:PQL327777 QAH327773:QAH327777 QKD327773:QKD327777 QTZ327773:QTZ327777 RDV327773:RDV327777 RNR327773:RNR327777 RXN327773:RXN327777 SHJ327773:SHJ327777 SRF327773:SRF327777 TBB327773:TBB327777 TKX327773:TKX327777 TUT327773:TUT327777 UEP327773:UEP327777 UOL327773:UOL327777 UYH327773:UYH327777 VID327773:VID327777 VRZ327773:VRZ327777 WBV327773:WBV327777 WLR327773:WLR327777 WVN327773:WVN327777 F393309:F393313 JB393309:JB393313 SX393309:SX393313 ACT393309:ACT393313 AMP393309:AMP393313 AWL393309:AWL393313 BGH393309:BGH393313 BQD393309:BQD393313 BZZ393309:BZZ393313 CJV393309:CJV393313 CTR393309:CTR393313 DDN393309:DDN393313 DNJ393309:DNJ393313 DXF393309:DXF393313 EHB393309:EHB393313 EQX393309:EQX393313 FAT393309:FAT393313 FKP393309:FKP393313 FUL393309:FUL393313 GEH393309:GEH393313 GOD393309:GOD393313 GXZ393309:GXZ393313 HHV393309:HHV393313 HRR393309:HRR393313 IBN393309:IBN393313 ILJ393309:ILJ393313 IVF393309:IVF393313 JFB393309:JFB393313 JOX393309:JOX393313 JYT393309:JYT393313 KIP393309:KIP393313 KSL393309:KSL393313 LCH393309:LCH393313 LMD393309:LMD393313 LVZ393309:LVZ393313 MFV393309:MFV393313 MPR393309:MPR393313 MZN393309:MZN393313 NJJ393309:NJJ393313 NTF393309:NTF393313 ODB393309:ODB393313 OMX393309:OMX393313 OWT393309:OWT393313 PGP393309:PGP393313 PQL393309:PQL393313 QAH393309:QAH393313 QKD393309:QKD393313 QTZ393309:QTZ393313 RDV393309:RDV393313 RNR393309:RNR393313 RXN393309:RXN393313 SHJ393309:SHJ393313 SRF393309:SRF393313 TBB393309:TBB393313 TKX393309:TKX393313 TUT393309:TUT393313 UEP393309:UEP393313 UOL393309:UOL393313 UYH393309:UYH393313 VID393309:VID393313 VRZ393309:VRZ393313 WBV393309:WBV393313 WLR393309:WLR393313 WVN393309:WVN393313 F458845:F458849 JB458845:JB458849 SX458845:SX458849 ACT458845:ACT458849 AMP458845:AMP458849 AWL458845:AWL458849 BGH458845:BGH458849 BQD458845:BQD458849 BZZ458845:BZZ458849 CJV458845:CJV458849 CTR458845:CTR458849 DDN458845:DDN458849 DNJ458845:DNJ458849 DXF458845:DXF458849 EHB458845:EHB458849 EQX458845:EQX458849 FAT458845:FAT458849 FKP458845:FKP458849 FUL458845:FUL458849 GEH458845:GEH458849 GOD458845:GOD458849 GXZ458845:GXZ458849 HHV458845:HHV458849 HRR458845:HRR458849 IBN458845:IBN458849 ILJ458845:ILJ458849 IVF458845:IVF458849 JFB458845:JFB458849 JOX458845:JOX458849 JYT458845:JYT458849 KIP458845:KIP458849 KSL458845:KSL458849 LCH458845:LCH458849 LMD458845:LMD458849 LVZ458845:LVZ458849 MFV458845:MFV458849 MPR458845:MPR458849 MZN458845:MZN458849 NJJ458845:NJJ458849 NTF458845:NTF458849 ODB458845:ODB458849 OMX458845:OMX458849 OWT458845:OWT458849 PGP458845:PGP458849 PQL458845:PQL458849 QAH458845:QAH458849 QKD458845:QKD458849 QTZ458845:QTZ458849 RDV458845:RDV458849 RNR458845:RNR458849 RXN458845:RXN458849 SHJ458845:SHJ458849 SRF458845:SRF458849 TBB458845:TBB458849 TKX458845:TKX458849 TUT458845:TUT458849 UEP458845:UEP458849 UOL458845:UOL458849 UYH458845:UYH458849 VID458845:VID458849 VRZ458845:VRZ458849 WBV458845:WBV458849 WLR458845:WLR458849 WVN458845:WVN458849 F524381:F524385 JB524381:JB524385 SX524381:SX524385 ACT524381:ACT524385 AMP524381:AMP524385 AWL524381:AWL524385 BGH524381:BGH524385 BQD524381:BQD524385 BZZ524381:BZZ524385 CJV524381:CJV524385 CTR524381:CTR524385 DDN524381:DDN524385 DNJ524381:DNJ524385 DXF524381:DXF524385 EHB524381:EHB524385 EQX524381:EQX524385 FAT524381:FAT524385 FKP524381:FKP524385 FUL524381:FUL524385 GEH524381:GEH524385 GOD524381:GOD524385 GXZ524381:GXZ524385 HHV524381:HHV524385 HRR524381:HRR524385 IBN524381:IBN524385 ILJ524381:ILJ524385 IVF524381:IVF524385 JFB524381:JFB524385 JOX524381:JOX524385 JYT524381:JYT524385 KIP524381:KIP524385 KSL524381:KSL524385 LCH524381:LCH524385 LMD524381:LMD524385 LVZ524381:LVZ524385 MFV524381:MFV524385 MPR524381:MPR524385 MZN524381:MZN524385 NJJ524381:NJJ524385 NTF524381:NTF524385 ODB524381:ODB524385 OMX524381:OMX524385 OWT524381:OWT524385 PGP524381:PGP524385 PQL524381:PQL524385 QAH524381:QAH524385 QKD524381:QKD524385 QTZ524381:QTZ524385 RDV524381:RDV524385 RNR524381:RNR524385 RXN524381:RXN524385 SHJ524381:SHJ524385 SRF524381:SRF524385 TBB524381:TBB524385 TKX524381:TKX524385 TUT524381:TUT524385 UEP524381:UEP524385 UOL524381:UOL524385 UYH524381:UYH524385 VID524381:VID524385 VRZ524381:VRZ524385 WBV524381:WBV524385 WLR524381:WLR524385 WVN524381:WVN524385 F589917:F589921 JB589917:JB589921 SX589917:SX589921 ACT589917:ACT589921 AMP589917:AMP589921 AWL589917:AWL589921 BGH589917:BGH589921 BQD589917:BQD589921 BZZ589917:BZZ589921 CJV589917:CJV589921 CTR589917:CTR589921 DDN589917:DDN589921 DNJ589917:DNJ589921 DXF589917:DXF589921 EHB589917:EHB589921 EQX589917:EQX589921 FAT589917:FAT589921 FKP589917:FKP589921 FUL589917:FUL589921 GEH589917:GEH589921 GOD589917:GOD589921 GXZ589917:GXZ589921 HHV589917:HHV589921 HRR589917:HRR589921 IBN589917:IBN589921 ILJ589917:ILJ589921 IVF589917:IVF589921 JFB589917:JFB589921 JOX589917:JOX589921 JYT589917:JYT589921 KIP589917:KIP589921 KSL589917:KSL589921 LCH589917:LCH589921 LMD589917:LMD589921 LVZ589917:LVZ589921 MFV589917:MFV589921 MPR589917:MPR589921 MZN589917:MZN589921 NJJ589917:NJJ589921 NTF589917:NTF589921 ODB589917:ODB589921 OMX589917:OMX589921 OWT589917:OWT589921 PGP589917:PGP589921 PQL589917:PQL589921 QAH589917:QAH589921 QKD589917:QKD589921 QTZ589917:QTZ589921 RDV589917:RDV589921 RNR589917:RNR589921 RXN589917:RXN589921 SHJ589917:SHJ589921 SRF589917:SRF589921 TBB589917:TBB589921 TKX589917:TKX589921 TUT589917:TUT589921 UEP589917:UEP589921 UOL589917:UOL589921 UYH589917:UYH589921 VID589917:VID589921 VRZ589917:VRZ589921 WBV589917:WBV589921 WLR589917:WLR589921 WVN589917:WVN589921 F655453:F655457 JB655453:JB655457 SX655453:SX655457 ACT655453:ACT655457 AMP655453:AMP655457 AWL655453:AWL655457 BGH655453:BGH655457 BQD655453:BQD655457 BZZ655453:BZZ655457 CJV655453:CJV655457 CTR655453:CTR655457 DDN655453:DDN655457 DNJ655453:DNJ655457 DXF655453:DXF655457 EHB655453:EHB655457 EQX655453:EQX655457 FAT655453:FAT655457 FKP655453:FKP655457 FUL655453:FUL655457 GEH655453:GEH655457 GOD655453:GOD655457 GXZ655453:GXZ655457 HHV655453:HHV655457 HRR655453:HRR655457 IBN655453:IBN655457 ILJ655453:ILJ655457 IVF655453:IVF655457 JFB655453:JFB655457 JOX655453:JOX655457 JYT655453:JYT655457 KIP655453:KIP655457 KSL655453:KSL655457 LCH655453:LCH655457 LMD655453:LMD655457 LVZ655453:LVZ655457 MFV655453:MFV655457 MPR655453:MPR655457 MZN655453:MZN655457 NJJ655453:NJJ655457 NTF655453:NTF655457 ODB655453:ODB655457 OMX655453:OMX655457 OWT655453:OWT655457 PGP655453:PGP655457 PQL655453:PQL655457 QAH655453:QAH655457 QKD655453:QKD655457 QTZ655453:QTZ655457 RDV655453:RDV655457 RNR655453:RNR655457 RXN655453:RXN655457 SHJ655453:SHJ655457 SRF655453:SRF655457 TBB655453:TBB655457 TKX655453:TKX655457 TUT655453:TUT655457 UEP655453:UEP655457 UOL655453:UOL655457 UYH655453:UYH655457 VID655453:VID655457 VRZ655453:VRZ655457 WBV655453:WBV655457 WLR655453:WLR655457 WVN655453:WVN655457 F720989:F720993 JB720989:JB720993 SX720989:SX720993 ACT720989:ACT720993 AMP720989:AMP720993 AWL720989:AWL720993 BGH720989:BGH720993 BQD720989:BQD720993 BZZ720989:BZZ720993 CJV720989:CJV720993 CTR720989:CTR720993 DDN720989:DDN720993 DNJ720989:DNJ720993 DXF720989:DXF720993 EHB720989:EHB720993 EQX720989:EQX720993 FAT720989:FAT720993 FKP720989:FKP720993 FUL720989:FUL720993 GEH720989:GEH720993 GOD720989:GOD720993 GXZ720989:GXZ720993 HHV720989:HHV720993 HRR720989:HRR720993 IBN720989:IBN720993 ILJ720989:ILJ720993 IVF720989:IVF720993 JFB720989:JFB720993 JOX720989:JOX720993 JYT720989:JYT720993 KIP720989:KIP720993 KSL720989:KSL720993 LCH720989:LCH720993 LMD720989:LMD720993 LVZ720989:LVZ720993 MFV720989:MFV720993 MPR720989:MPR720993 MZN720989:MZN720993 NJJ720989:NJJ720993 NTF720989:NTF720993 ODB720989:ODB720993 OMX720989:OMX720993 OWT720989:OWT720993 PGP720989:PGP720993 PQL720989:PQL720993 QAH720989:QAH720993 QKD720989:QKD720993 QTZ720989:QTZ720993 RDV720989:RDV720993 RNR720989:RNR720993 RXN720989:RXN720993 SHJ720989:SHJ720993 SRF720989:SRF720993 TBB720989:TBB720993 TKX720989:TKX720993 TUT720989:TUT720993 UEP720989:UEP720993 UOL720989:UOL720993 UYH720989:UYH720993 VID720989:VID720993 VRZ720989:VRZ720993 WBV720989:WBV720993 WLR720989:WLR720993 WVN720989:WVN720993 F786525:F786529 JB786525:JB786529 SX786525:SX786529 ACT786525:ACT786529 AMP786525:AMP786529 AWL786525:AWL786529 BGH786525:BGH786529 BQD786525:BQD786529 BZZ786525:BZZ786529 CJV786525:CJV786529 CTR786525:CTR786529 DDN786525:DDN786529 DNJ786525:DNJ786529 DXF786525:DXF786529 EHB786525:EHB786529 EQX786525:EQX786529 FAT786525:FAT786529 FKP786525:FKP786529 FUL786525:FUL786529 GEH786525:GEH786529 GOD786525:GOD786529 GXZ786525:GXZ786529 HHV786525:HHV786529 HRR786525:HRR786529 IBN786525:IBN786529 ILJ786525:ILJ786529 IVF786525:IVF786529 JFB786525:JFB786529 JOX786525:JOX786529 JYT786525:JYT786529 KIP786525:KIP786529 KSL786525:KSL786529 LCH786525:LCH786529 LMD786525:LMD786529 LVZ786525:LVZ786529 MFV786525:MFV786529 MPR786525:MPR786529 MZN786525:MZN786529 NJJ786525:NJJ786529 NTF786525:NTF786529 ODB786525:ODB786529 OMX786525:OMX786529 OWT786525:OWT786529 PGP786525:PGP786529 PQL786525:PQL786529 QAH786525:QAH786529 QKD786525:QKD786529 QTZ786525:QTZ786529 RDV786525:RDV786529 RNR786525:RNR786529 RXN786525:RXN786529 SHJ786525:SHJ786529 SRF786525:SRF786529 TBB786525:TBB786529 TKX786525:TKX786529 TUT786525:TUT786529 UEP786525:UEP786529 UOL786525:UOL786529 UYH786525:UYH786529 VID786525:VID786529 VRZ786525:VRZ786529 WBV786525:WBV786529 WLR786525:WLR786529 WVN786525:WVN786529 F852061:F852065 JB852061:JB852065 SX852061:SX852065 ACT852061:ACT852065 AMP852061:AMP852065 AWL852061:AWL852065 BGH852061:BGH852065 BQD852061:BQD852065 BZZ852061:BZZ852065 CJV852061:CJV852065 CTR852061:CTR852065 DDN852061:DDN852065 DNJ852061:DNJ852065 DXF852061:DXF852065 EHB852061:EHB852065 EQX852061:EQX852065 FAT852061:FAT852065 FKP852061:FKP852065 FUL852061:FUL852065 GEH852061:GEH852065 GOD852061:GOD852065 GXZ852061:GXZ852065 HHV852061:HHV852065 HRR852061:HRR852065 IBN852061:IBN852065 ILJ852061:ILJ852065 IVF852061:IVF852065 JFB852061:JFB852065 JOX852061:JOX852065 JYT852061:JYT852065 KIP852061:KIP852065 KSL852061:KSL852065 LCH852061:LCH852065 LMD852061:LMD852065 LVZ852061:LVZ852065 MFV852061:MFV852065 MPR852061:MPR852065 MZN852061:MZN852065 NJJ852061:NJJ852065 NTF852061:NTF852065 ODB852061:ODB852065 OMX852061:OMX852065 OWT852061:OWT852065 PGP852061:PGP852065 PQL852061:PQL852065 QAH852061:QAH852065 QKD852061:QKD852065 QTZ852061:QTZ852065 RDV852061:RDV852065 RNR852061:RNR852065 RXN852061:RXN852065 SHJ852061:SHJ852065 SRF852061:SRF852065 TBB852061:TBB852065 TKX852061:TKX852065 TUT852061:TUT852065 UEP852061:UEP852065 UOL852061:UOL852065 UYH852061:UYH852065 VID852061:VID852065 VRZ852061:VRZ852065 WBV852061:WBV852065 WLR852061:WLR852065 WVN852061:WVN852065 F917597:F917601 JB917597:JB917601 SX917597:SX917601 ACT917597:ACT917601 AMP917597:AMP917601 AWL917597:AWL917601 BGH917597:BGH917601 BQD917597:BQD917601 BZZ917597:BZZ917601 CJV917597:CJV917601 CTR917597:CTR917601 DDN917597:DDN917601 DNJ917597:DNJ917601 DXF917597:DXF917601 EHB917597:EHB917601 EQX917597:EQX917601 FAT917597:FAT917601 FKP917597:FKP917601 FUL917597:FUL917601 GEH917597:GEH917601 GOD917597:GOD917601 GXZ917597:GXZ917601 HHV917597:HHV917601 HRR917597:HRR917601 IBN917597:IBN917601 ILJ917597:ILJ917601 IVF917597:IVF917601 JFB917597:JFB917601 JOX917597:JOX917601 JYT917597:JYT917601 KIP917597:KIP917601 KSL917597:KSL917601 LCH917597:LCH917601 LMD917597:LMD917601 LVZ917597:LVZ917601 MFV917597:MFV917601 MPR917597:MPR917601 MZN917597:MZN917601 NJJ917597:NJJ917601 NTF917597:NTF917601 ODB917597:ODB917601 OMX917597:OMX917601 OWT917597:OWT917601 PGP917597:PGP917601 PQL917597:PQL917601 QAH917597:QAH917601 QKD917597:QKD917601 QTZ917597:QTZ917601 RDV917597:RDV917601 RNR917597:RNR917601 RXN917597:RXN917601 SHJ917597:SHJ917601 SRF917597:SRF917601 TBB917597:TBB917601 TKX917597:TKX917601 TUT917597:TUT917601 UEP917597:UEP917601 UOL917597:UOL917601 UYH917597:UYH917601 VID917597:VID917601 VRZ917597:VRZ917601 WBV917597:WBV917601 WLR917597:WLR917601 WVN917597:WVN917601 F983133:F983137 JB983133:JB983137 SX983133:SX983137 ACT983133:ACT983137 AMP983133:AMP983137 AWL983133:AWL983137 BGH983133:BGH983137 BQD983133:BQD983137 BZZ983133:BZZ983137 CJV983133:CJV983137 CTR983133:CTR983137 DDN983133:DDN983137 DNJ983133:DNJ983137 DXF983133:DXF983137 EHB983133:EHB983137 EQX983133:EQX983137 FAT983133:FAT983137 FKP983133:FKP983137 FUL983133:FUL983137 GEH983133:GEH983137 GOD983133:GOD983137 GXZ983133:GXZ983137 HHV983133:HHV983137 HRR983133:HRR983137 IBN983133:IBN983137 ILJ983133:ILJ983137 IVF983133:IVF983137 JFB983133:JFB983137 JOX983133:JOX983137 JYT983133:JYT983137 KIP983133:KIP983137 KSL983133:KSL983137 LCH983133:LCH983137 LMD983133:LMD983137 LVZ983133:LVZ983137 MFV983133:MFV983137 MPR983133:MPR983137 MZN983133:MZN983137 NJJ983133:NJJ983137 NTF983133:NTF983137 ODB983133:ODB983137 OMX983133:OMX983137 OWT983133:OWT983137 PGP983133:PGP983137 PQL983133:PQL983137 QAH983133:QAH983137 QKD983133:QKD983137 QTZ983133:QTZ983137 RDV983133:RDV983137 RNR983133:RNR983137 RXN983133:RXN983137 SHJ983133:SHJ983137 SRF983133:SRF983137 TBB983133:TBB983137 TKX983133:TKX983137 TUT983133:TUT983137 UEP983133:UEP983137 UOL983133:UOL983137 UYH983133:UYH983137 VID983133:VID983137 VRZ983133:VRZ983137 WBV983133:WBV983137 WLR983133:WLR983137 WVN983133:WVN983137 C104:E106 IY104:JA106 SU104:SW106 ACQ104:ACS106 AMM104:AMO106 AWI104:AWK106 BGE104:BGG106 BQA104:BQC106 BZW104:BZY106 CJS104:CJU106 CTO104:CTQ106 DDK104:DDM106 DNG104:DNI106 DXC104:DXE106 EGY104:EHA106 EQU104:EQW106 FAQ104:FAS106 FKM104:FKO106 FUI104:FUK106 GEE104:GEG106 GOA104:GOC106 GXW104:GXY106 HHS104:HHU106 HRO104:HRQ106 IBK104:IBM106 ILG104:ILI106 IVC104:IVE106 JEY104:JFA106 JOU104:JOW106 JYQ104:JYS106 KIM104:KIO106 KSI104:KSK106 LCE104:LCG106 LMA104:LMC106 LVW104:LVY106 MFS104:MFU106 MPO104:MPQ106 MZK104:MZM106 NJG104:NJI106 NTC104:NTE106 OCY104:ODA106 OMU104:OMW106 OWQ104:OWS106 PGM104:PGO106 PQI104:PQK106 QAE104:QAG106 QKA104:QKC106 QTW104:QTY106 RDS104:RDU106 RNO104:RNQ106 RXK104:RXM106 SHG104:SHI106 SRC104:SRE106 TAY104:TBA106 TKU104:TKW106 TUQ104:TUS106 UEM104:UEO106 UOI104:UOK106 UYE104:UYG106 VIA104:VIC106 VRW104:VRY106 WBS104:WBU106 WLO104:WLQ106 WVK104:WVM106 C65640:E65642 IY65640:JA65642 SU65640:SW65642 ACQ65640:ACS65642 AMM65640:AMO65642 AWI65640:AWK65642 BGE65640:BGG65642 BQA65640:BQC65642 BZW65640:BZY65642 CJS65640:CJU65642 CTO65640:CTQ65642 DDK65640:DDM65642 DNG65640:DNI65642 DXC65640:DXE65642 EGY65640:EHA65642 EQU65640:EQW65642 FAQ65640:FAS65642 FKM65640:FKO65642 FUI65640:FUK65642 GEE65640:GEG65642 GOA65640:GOC65642 GXW65640:GXY65642 HHS65640:HHU65642 HRO65640:HRQ65642 IBK65640:IBM65642 ILG65640:ILI65642 IVC65640:IVE65642 JEY65640:JFA65642 JOU65640:JOW65642 JYQ65640:JYS65642 KIM65640:KIO65642 KSI65640:KSK65642 LCE65640:LCG65642 LMA65640:LMC65642 LVW65640:LVY65642 MFS65640:MFU65642 MPO65640:MPQ65642 MZK65640:MZM65642 NJG65640:NJI65642 NTC65640:NTE65642 OCY65640:ODA65642 OMU65640:OMW65642 OWQ65640:OWS65642 PGM65640:PGO65642 PQI65640:PQK65642 QAE65640:QAG65642 QKA65640:QKC65642 QTW65640:QTY65642 RDS65640:RDU65642 RNO65640:RNQ65642 RXK65640:RXM65642 SHG65640:SHI65642 SRC65640:SRE65642 TAY65640:TBA65642 TKU65640:TKW65642 TUQ65640:TUS65642 UEM65640:UEO65642 UOI65640:UOK65642 UYE65640:UYG65642 VIA65640:VIC65642 VRW65640:VRY65642 WBS65640:WBU65642 WLO65640:WLQ65642 WVK65640:WVM65642 C131176:E131178 IY131176:JA131178 SU131176:SW131178 ACQ131176:ACS131178 AMM131176:AMO131178 AWI131176:AWK131178 BGE131176:BGG131178 BQA131176:BQC131178 BZW131176:BZY131178 CJS131176:CJU131178 CTO131176:CTQ131178 DDK131176:DDM131178 DNG131176:DNI131178 DXC131176:DXE131178 EGY131176:EHA131178 EQU131176:EQW131178 FAQ131176:FAS131178 FKM131176:FKO131178 FUI131176:FUK131178 GEE131176:GEG131178 GOA131176:GOC131178 GXW131176:GXY131178 HHS131176:HHU131178 HRO131176:HRQ131178 IBK131176:IBM131178 ILG131176:ILI131178 IVC131176:IVE131178 JEY131176:JFA131178 JOU131176:JOW131178 JYQ131176:JYS131178 KIM131176:KIO131178 KSI131176:KSK131178 LCE131176:LCG131178 LMA131176:LMC131178 LVW131176:LVY131178 MFS131176:MFU131178 MPO131176:MPQ131178 MZK131176:MZM131178 NJG131176:NJI131178 NTC131176:NTE131178 OCY131176:ODA131178 OMU131176:OMW131178 OWQ131176:OWS131178 PGM131176:PGO131178 PQI131176:PQK131178 QAE131176:QAG131178 QKA131176:QKC131178 QTW131176:QTY131178 RDS131176:RDU131178 RNO131176:RNQ131178 RXK131176:RXM131178 SHG131176:SHI131178 SRC131176:SRE131178 TAY131176:TBA131178 TKU131176:TKW131178 TUQ131176:TUS131178 UEM131176:UEO131178 UOI131176:UOK131178 UYE131176:UYG131178 VIA131176:VIC131178 VRW131176:VRY131178 WBS131176:WBU131178 WLO131176:WLQ131178 WVK131176:WVM131178 C196712:E196714 IY196712:JA196714 SU196712:SW196714 ACQ196712:ACS196714 AMM196712:AMO196714 AWI196712:AWK196714 BGE196712:BGG196714 BQA196712:BQC196714 BZW196712:BZY196714 CJS196712:CJU196714 CTO196712:CTQ196714 DDK196712:DDM196714 DNG196712:DNI196714 DXC196712:DXE196714 EGY196712:EHA196714 EQU196712:EQW196714 FAQ196712:FAS196714 FKM196712:FKO196714 FUI196712:FUK196714 GEE196712:GEG196714 GOA196712:GOC196714 GXW196712:GXY196714 HHS196712:HHU196714 HRO196712:HRQ196714 IBK196712:IBM196714 ILG196712:ILI196714 IVC196712:IVE196714 JEY196712:JFA196714 JOU196712:JOW196714 JYQ196712:JYS196714 KIM196712:KIO196714 KSI196712:KSK196714 LCE196712:LCG196714 LMA196712:LMC196714 LVW196712:LVY196714 MFS196712:MFU196714 MPO196712:MPQ196714 MZK196712:MZM196714 NJG196712:NJI196714 NTC196712:NTE196714 OCY196712:ODA196714 OMU196712:OMW196714 OWQ196712:OWS196714 PGM196712:PGO196714 PQI196712:PQK196714 QAE196712:QAG196714 QKA196712:QKC196714 QTW196712:QTY196714 RDS196712:RDU196714 RNO196712:RNQ196714 RXK196712:RXM196714 SHG196712:SHI196714 SRC196712:SRE196714 TAY196712:TBA196714 TKU196712:TKW196714 TUQ196712:TUS196714 UEM196712:UEO196714 UOI196712:UOK196714 UYE196712:UYG196714 VIA196712:VIC196714 VRW196712:VRY196714 WBS196712:WBU196714 WLO196712:WLQ196714 WVK196712:WVM196714 C262248:E262250 IY262248:JA262250 SU262248:SW262250 ACQ262248:ACS262250 AMM262248:AMO262250 AWI262248:AWK262250 BGE262248:BGG262250 BQA262248:BQC262250 BZW262248:BZY262250 CJS262248:CJU262250 CTO262248:CTQ262250 DDK262248:DDM262250 DNG262248:DNI262250 DXC262248:DXE262250 EGY262248:EHA262250 EQU262248:EQW262250 FAQ262248:FAS262250 FKM262248:FKO262250 FUI262248:FUK262250 GEE262248:GEG262250 GOA262248:GOC262250 GXW262248:GXY262250 HHS262248:HHU262250 HRO262248:HRQ262250 IBK262248:IBM262250 ILG262248:ILI262250 IVC262248:IVE262250 JEY262248:JFA262250 JOU262248:JOW262250 JYQ262248:JYS262250 KIM262248:KIO262250 KSI262248:KSK262250 LCE262248:LCG262250 LMA262248:LMC262250 LVW262248:LVY262250 MFS262248:MFU262250 MPO262248:MPQ262250 MZK262248:MZM262250 NJG262248:NJI262250 NTC262248:NTE262250 OCY262248:ODA262250 OMU262248:OMW262250 OWQ262248:OWS262250 PGM262248:PGO262250 PQI262248:PQK262250 QAE262248:QAG262250 QKA262248:QKC262250 QTW262248:QTY262250 RDS262248:RDU262250 RNO262248:RNQ262250 RXK262248:RXM262250 SHG262248:SHI262250 SRC262248:SRE262250 TAY262248:TBA262250 TKU262248:TKW262250 TUQ262248:TUS262250 UEM262248:UEO262250 UOI262248:UOK262250 UYE262248:UYG262250 VIA262248:VIC262250 VRW262248:VRY262250 WBS262248:WBU262250 WLO262248:WLQ262250 WVK262248:WVM262250 C327784:E327786 IY327784:JA327786 SU327784:SW327786 ACQ327784:ACS327786 AMM327784:AMO327786 AWI327784:AWK327786 BGE327784:BGG327786 BQA327784:BQC327786 BZW327784:BZY327786 CJS327784:CJU327786 CTO327784:CTQ327786 DDK327784:DDM327786 DNG327784:DNI327786 DXC327784:DXE327786 EGY327784:EHA327786 EQU327784:EQW327786 FAQ327784:FAS327786 FKM327784:FKO327786 FUI327784:FUK327786 GEE327784:GEG327786 GOA327784:GOC327786 GXW327784:GXY327786 HHS327784:HHU327786 HRO327784:HRQ327786 IBK327784:IBM327786 ILG327784:ILI327786 IVC327784:IVE327786 JEY327784:JFA327786 JOU327784:JOW327786 JYQ327784:JYS327786 KIM327784:KIO327786 KSI327784:KSK327786 LCE327784:LCG327786 LMA327784:LMC327786 LVW327784:LVY327786 MFS327784:MFU327786 MPO327784:MPQ327786 MZK327784:MZM327786 NJG327784:NJI327786 NTC327784:NTE327786 OCY327784:ODA327786 OMU327784:OMW327786 OWQ327784:OWS327786 PGM327784:PGO327786 PQI327784:PQK327786 QAE327784:QAG327786 QKA327784:QKC327786 QTW327784:QTY327786 RDS327784:RDU327786 RNO327784:RNQ327786 RXK327784:RXM327786 SHG327784:SHI327786 SRC327784:SRE327786 TAY327784:TBA327786 TKU327784:TKW327786 TUQ327784:TUS327786 UEM327784:UEO327786 UOI327784:UOK327786 UYE327784:UYG327786 VIA327784:VIC327786 VRW327784:VRY327786 WBS327784:WBU327786 WLO327784:WLQ327786 WVK327784:WVM327786 C393320:E393322 IY393320:JA393322 SU393320:SW393322 ACQ393320:ACS393322 AMM393320:AMO393322 AWI393320:AWK393322 BGE393320:BGG393322 BQA393320:BQC393322 BZW393320:BZY393322 CJS393320:CJU393322 CTO393320:CTQ393322 DDK393320:DDM393322 DNG393320:DNI393322 DXC393320:DXE393322 EGY393320:EHA393322 EQU393320:EQW393322 FAQ393320:FAS393322 FKM393320:FKO393322 FUI393320:FUK393322 GEE393320:GEG393322 GOA393320:GOC393322 GXW393320:GXY393322 HHS393320:HHU393322 HRO393320:HRQ393322 IBK393320:IBM393322 ILG393320:ILI393322 IVC393320:IVE393322 JEY393320:JFA393322 JOU393320:JOW393322 JYQ393320:JYS393322 KIM393320:KIO393322 KSI393320:KSK393322 LCE393320:LCG393322 LMA393320:LMC393322 LVW393320:LVY393322 MFS393320:MFU393322 MPO393320:MPQ393322 MZK393320:MZM393322 NJG393320:NJI393322 NTC393320:NTE393322 OCY393320:ODA393322 OMU393320:OMW393322 OWQ393320:OWS393322 PGM393320:PGO393322 PQI393320:PQK393322 QAE393320:QAG393322 QKA393320:QKC393322 QTW393320:QTY393322 RDS393320:RDU393322 RNO393320:RNQ393322 RXK393320:RXM393322 SHG393320:SHI393322 SRC393320:SRE393322 TAY393320:TBA393322 TKU393320:TKW393322 TUQ393320:TUS393322 UEM393320:UEO393322 UOI393320:UOK393322 UYE393320:UYG393322 VIA393320:VIC393322 VRW393320:VRY393322 WBS393320:WBU393322 WLO393320:WLQ393322 WVK393320:WVM393322 C458856:E458858 IY458856:JA458858 SU458856:SW458858 ACQ458856:ACS458858 AMM458856:AMO458858 AWI458856:AWK458858 BGE458856:BGG458858 BQA458856:BQC458858 BZW458856:BZY458858 CJS458856:CJU458858 CTO458856:CTQ458858 DDK458856:DDM458858 DNG458856:DNI458858 DXC458856:DXE458858 EGY458856:EHA458858 EQU458856:EQW458858 FAQ458856:FAS458858 FKM458856:FKO458858 FUI458856:FUK458858 GEE458856:GEG458858 GOA458856:GOC458858 GXW458856:GXY458858 HHS458856:HHU458858 HRO458856:HRQ458858 IBK458856:IBM458858 ILG458856:ILI458858 IVC458856:IVE458858 JEY458856:JFA458858 JOU458856:JOW458858 JYQ458856:JYS458858 KIM458856:KIO458858 KSI458856:KSK458858 LCE458856:LCG458858 LMA458856:LMC458858 LVW458856:LVY458858 MFS458856:MFU458858 MPO458856:MPQ458858 MZK458856:MZM458858 NJG458856:NJI458858 NTC458856:NTE458858 OCY458856:ODA458858 OMU458856:OMW458858 OWQ458856:OWS458858 PGM458856:PGO458858 PQI458856:PQK458858 QAE458856:QAG458858 QKA458856:QKC458858 QTW458856:QTY458858 RDS458856:RDU458858 RNO458856:RNQ458858 RXK458856:RXM458858 SHG458856:SHI458858 SRC458856:SRE458858 TAY458856:TBA458858 TKU458856:TKW458858 TUQ458856:TUS458858 UEM458856:UEO458858 UOI458856:UOK458858 UYE458856:UYG458858 VIA458856:VIC458858 VRW458856:VRY458858 WBS458856:WBU458858 WLO458856:WLQ458858 WVK458856:WVM458858 C524392:E524394 IY524392:JA524394 SU524392:SW524394 ACQ524392:ACS524394 AMM524392:AMO524394 AWI524392:AWK524394 BGE524392:BGG524394 BQA524392:BQC524394 BZW524392:BZY524394 CJS524392:CJU524394 CTO524392:CTQ524394 DDK524392:DDM524394 DNG524392:DNI524394 DXC524392:DXE524394 EGY524392:EHA524394 EQU524392:EQW524394 FAQ524392:FAS524394 FKM524392:FKO524394 FUI524392:FUK524394 GEE524392:GEG524394 GOA524392:GOC524394 GXW524392:GXY524394 HHS524392:HHU524394 HRO524392:HRQ524394 IBK524392:IBM524394 ILG524392:ILI524394 IVC524392:IVE524394 JEY524392:JFA524394 JOU524392:JOW524394 JYQ524392:JYS524394 KIM524392:KIO524394 KSI524392:KSK524394 LCE524392:LCG524394 LMA524392:LMC524394 LVW524392:LVY524394 MFS524392:MFU524394 MPO524392:MPQ524394 MZK524392:MZM524394 NJG524392:NJI524394 NTC524392:NTE524394 OCY524392:ODA524394 OMU524392:OMW524394 OWQ524392:OWS524394 PGM524392:PGO524394 PQI524392:PQK524394 QAE524392:QAG524394 QKA524392:QKC524394 QTW524392:QTY524394 RDS524392:RDU524394 RNO524392:RNQ524394 RXK524392:RXM524394 SHG524392:SHI524394 SRC524392:SRE524394 TAY524392:TBA524394 TKU524392:TKW524394 TUQ524392:TUS524394 UEM524392:UEO524394 UOI524392:UOK524394 UYE524392:UYG524394 VIA524392:VIC524394 VRW524392:VRY524394 WBS524392:WBU524394 WLO524392:WLQ524394 WVK524392:WVM524394 C589928:E589930 IY589928:JA589930 SU589928:SW589930 ACQ589928:ACS589930 AMM589928:AMO589930 AWI589928:AWK589930 BGE589928:BGG589930 BQA589928:BQC589930 BZW589928:BZY589930 CJS589928:CJU589930 CTO589928:CTQ589930 DDK589928:DDM589930 DNG589928:DNI589930 DXC589928:DXE589930 EGY589928:EHA589930 EQU589928:EQW589930 FAQ589928:FAS589930 FKM589928:FKO589930 FUI589928:FUK589930 GEE589928:GEG589930 GOA589928:GOC589930 GXW589928:GXY589930 HHS589928:HHU589930 HRO589928:HRQ589930 IBK589928:IBM589930 ILG589928:ILI589930 IVC589928:IVE589930 JEY589928:JFA589930 JOU589928:JOW589930 JYQ589928:JYS589930 KIM589928:KIO589930 KSI589928:KSK589930 LCE589928:LCG589930 LMA589928:LMC589930 LVW589928:LVY589930 MFS589928:MFU589930 MPO589928:MPQ589930 MZK589928:MZM589930 NJG589928:NJI589930 NTC589928:NTE589930 OCY589928:ODA589930 OMU589928:OMW589930 OWQ589928:OWS589930 PGM589928:PGO589930 PQI589928:PQK589930 QAE589928:QAG589930 QKA589928:QKC589930 QTW589928:QTY589930 RDS589928:RDU589930 RNO589928:RNQ589930 RXK589928:RXM589930 SHG589928:SHI589930 SRC589928:SRE589930 TAY589928:TBA589930 TKU589928:TKW589930 TUQ589928:TUS589930 UEM589928:UEO589930 UOI589928:UOK589930 UYE589928:UYG589930 VIA589928:VIC589930 VRW589928:VRY589930 WBS589928:WBU589930 WLO589928:WLQ589930 WVK589928:WVM589930 C655464:E655466 IY655464:JA655466 SU655464:SW655466 ACQ655464:ACS655466 AMM655464:AMO655466 AWI655464:AWK655466 BGE655464:BGG655466 BQA655464:BQC655466 BZW655464:BZY655466 CJS655464:CJU655466 CTO655464:CTQ655466 DDK655464:DDM655466 DNG655464:DNI655466 DXC655464:DXE655466 EGY655464:EHA655466 EQU655464:EQW655466 FAQ655464:FAS655466 FKM655464:FKO655466 FUI655464:FUK655466 GEE655464:GEG655466 GOA655464:GOC655466 GXW655464:GXY655466 HHS655464:HHU655466 HRO655464:HRQ655466 IBK655464:IBM655466 ILG655464:ILI655466 IVC655464:IVE655466 JEY655464:JFA655466 JOU655464:JOW655466 JYQ655464:JYS655466 KIM655464:KIO655466 KSI655464:KSK655466 LCE655464:LCG655466 LMA655464:LMC655466 LVW655464:LVY655466 MFS655464:MFU655466 MPO655464:MPQ655466 MZK655464:MZM655466 NJG655464:NJI655466 NTC655464:NTE655466 OCY655464:ODA655466 OMU655464:OMW655466 OWQ655464:OWS655466 PGM655464:PGO655466 PQI655464:PQK655466 QAE655464:QAG655466 QKA655464:QKC655466 QTW655464:QTY655466 RDS655464:RDU655466 RNO655464:RNQ655466 RXK655464:RXM655466 SHG655464:SHI655466 SRC655464:SRE655466 TAY655464:TBA655466 TKU655464:TKW655466 TUQ655464:TUS655466 UEM655464:UEO655466 UOI655464:UOK655466 UYE655464:UYG655466 VIA655464:VIC655466 VRW655464:VRY655466 WBS655464:WBU655466 WLO655464:WLQ655466 WVK655464:WVM655466 C721000:E721002 IY721000:JA721002 SU721000:SW721002 ACQ721000:ACS721002 AMM721000:AMO721002 AWI721000:AWK721002 BGE721000:BGG721002 BQA721000:BQC721002 BZW721000:BZY721002 CJS721000:CJU721002 CTO721000:CTQ721002 DDK721000:DDM721002 DNG721000:DNI721002 DXC721000:DXE721002 EGY721000:EHA721002 EQU721000:EQW721002 FAQ721000:FAS721002 FKM721000:FKO721002 FUI721000:FUK721002 GEE721000:GEG721002 GOA721000:GOC721002 GXW721000:GXY721002 HHS721000:HHU721002 HRO721000:HRQ721002 IBK721000:IBM721002 ILG721000:ILI721002 IVC721000:IVE721002 JEY721000:JFA721002 JOU721000:JOW721002 JYQ721000:JYS721002 KIM721000:KIO721002 KSI721000:KSK721002 LCE721000:LCG721002 LMA721000:LMC721002 LVW721000:LVY721002 MFS721000:MFU721002 MPO721000:MPQ721002 MZK721000:MZM721002 NJG721000:NJI721002 NTC721000:NTE721002 OCY721000:ODA721002 OMU721000:OMW721002 OWQ721000:OWS721002 PGM721000:PGO721002 PQI721000:PQK721002 QAE721000:QAG721002 QKA721000:QKC721002 QTW721000:QTY721002 RDS721000:RDU721002 RNO721000:RNQ721002 RXK721000:RXM721002 SHG721000:SHI721002 SRC721000:SRE721002 TAY721000:TBA721002 TKU721000:TKW721002 TUQ721000:TUS721002 UEM721000:UEO721002 UOI721000:UOK721002 UYE721000:UYG721002 VIA721000:VIC721002 VRW721000:VRY721002 WBS721000:WBU721002 WLO721000:WLQ721002 WVK721000:WVM721002 C786536:E786538 IY786536:JA786538 SU786536:SW786538 ACQ786536:ACS786538 AMM786536:AMO786538 AWI786536:AWK786538 BGE786536:BGG786538 BQA786536:BQC786538 BZW786536:BZY786538 CJS786536:CJU786538 CTO786536:CTQ786538 DDK786536:DDM786538 DNG786536:DNI786538 DXC786536:DXE786538 EGY786536:EHA786538 EQU786536:EQW786538 FAQ786536:FAS786538 FKM786536:FKO786538 FUI786536:FUK786538 GEE786536:GEG786538 GOA786536:GOC786538 GXW786536:GXY786538 HHS786536:HHU786538 HRO786536:HRQ786538 IBK786536:IBM786538 ILG786536:ILI786538 IVC786536:IVE786538 JEY786536:JFA786538 JOU786536:JOW786538 JYQ786536:JYS786538 KIM786536:KIO786538 KSI786536:KSK786538 LCE786536:LCG786538 LMA786536:LMC786538 LVW786536:LVY786538 MFS786536:MFU786538 MPO786536:MPQ786538 MZK786536:MZM786538 NJG786536:NJI786538 NTC786536:NTE786538 OCY786536:ODA786538 OMU786536:OMW786538 OWQ786536:OWS786538 PGM786536:PGO786538 PQI786536:PQK786538 QAE786536:QAG786538 QKA786536:QKC786538 QTW786536:QTY786538 RDS786536:RDU786538 RNO786536:RNQ786538 RXK786536:RXM786538 SHG786536:SHI786538 SRC786536:SRE786538 TAY786536:TBA786538 TKU786536:TKW786538 TUQ786536:TUS786538 UEM786536:UEO786538 UOI786536:UOK786538 UYE786536:UYG786538 VIA786536:VIC786538 VRW786536:VRY786538 WBS786536:WBU786538 WLO786536:WLQ786538 WVK786536:WVM786538 C852072:E852074 IY852072:JA852074 SU852072:SW852074 ACQ852072:ACS852074 AMM852072:AMO852074 AWI852072:AWK852074 BGE852072:BGG852074 BQA852072:BQC852074 BZW852072:BZY852074 CJS852072:CJU852074 CTO852072:CTQ852074 DDK852072:DDM852074 DNG852072:DNI852074 DXC852072:DXE852074 EGY852072:EHA852074 EQU852072:EQW852074 FAQ852072:FAS852074 FKM852072:FKO852074 FUI852072:FUK852074 GEE852072:GEG852074 GOA852072:GOC852074 GXW852072:GXY852074 HHS852072:HHU852074 HRO852072:HRQ852074 IBK852072:IBM852074 ILG852072:ILI852074 IVC852072:IVE852074 JEY852072:JFA852074 JOU852072:JOW852074 JYQ852072:JYS852074 KIM852072:KIO852074 KSI852072:KSK852074 LCE852072:LCG852074 LMA852072:LMC852074 LVW852072:LVY852074 MFS852072:MFU852074 MPO852072:MPQ852074 MZK852072:MZM852074 NJG852072:NJI852074 NTC852072:NTE852074 OCY852072:ODA852074 OMU852072:OMW852074 OWQ852072:OWS852074 PGM852072:PGO852074 PQI852072:PQK852074 QAE852072:QAG852074 QKA852072:QKC852074 QTW852072:QTY852074 RDS852072:RDU852074 RNO852072:RNQ852074 RXK852072:RXM852074 SHG852072:SHI852074 SRC852072:SRE852074 TAY852072:TBA852074 TKU852072:TKW852074 TUQ852072:TUS852074 UEM852072:UEO852074 UOI852072:UOK852074 UYE852072:UYG852074 VIA852072:VIC852074 VRW852072:VRY852074 WBS852072:WBU852074 WLO852072:WLQ852074 WVK852072:WVM852074 C917608:E917610 IY917608:JA917610 SU917608:SW917610 ACQ917608:ACS917610 AMM917608:AMO917610 AWI917608:AWK917610 BGE917608:BGG917610 BQA917608:BQC917610 BZW917608:BZY917610 CJS917608:CJU917610 CTO917608:CTQ917610 DDK917608:DDM917610 DNG917608:DNI917610 DXC917608:DXE917610 EGY917608:EHA917610 EQU917608:EQW917610 FAQ917608:FAS917610 FKM917608:FKO917610 FUI917608:FUK917610 GEE917608:GEG917610 GOA917608:GOC917610 GXW917608:GXY917610 HHS917608:HHU917610 HRO917608:HRQ917610 IBK917608:IBM917610 ILG917608:ILI917610 IVC917608:IVE917610 JEY917608:JFA917610 JOU917608:JOW917610 JYQ917608:JYS917610 KIM917608:KIO917610 KSI917608:KSK917610 LCE917608:LCG917610 LMA917608:LMC917610 LVW917608:LVY917610 MFS917608:MFU917610 MPO917608:MPQ917610 MZK917608:MZM917610 NJG917608:NJI917610 NTC917608:NTE917610 OCY917608:ODA917610 OMU917608:OMW917610 OWQ917608:OWS917610 PGM917608:PGO917610 PQI917608:PQK917610 QAE917608:QAG917610 QKA917608:QKC917610 QTW917608:QTY917610 RDS917608:RDU917610 RNO917608:RNQ917610 RXK917608:RXM917610 SHG917608:SHI917610 SRC917608:SRE917610 TAY917608:TBA917610 TKU917608:TKW917610 TUQ917608:TUS917610 UEM917608:UEO917610 UOI917608:UOK917610 UYE917608:UYG917610 VIA917608:VIC917610 VRW917608:VRY917610 WBS917608:WBU917610 WLO917608:WLQ917610 WVK917608:WVM917610 C983144:E983146 IY983144:JA983146 SU983144:SW983146 ACQ983144:ACS983146 AMM983144:AMO983146 AWI983144:AWK983146 BGE983144:BGG983146 BQA983144:BQC983146 BZW983144:BZY983146 CJS983144:CJU983146 CTO983144:CTQ983146 DDK983144:DDM983146 DNG983144:DNI983146 DXC983144:DXE983146 EGY983144:EHA983146 EQU983144:EQW983146 FAQ983144:FAS983146 FKM983144:FKO983146 FUI983144:FUK983146 GEE983144:GEG983146 GOA983144:GOC983146 GXW983144:GXY983146 HHS983144:HHU983146 HRO983144:HRQ983146 IBK983144:IBM983146 ILG983144:ILI983146 IVC983144:IVE983146 JEY983144:JFA983146 JOU983144:JOW983146 JYQ983144:JYS983146 KIM983144:KIO983146 KSI983144:KSK983146 LCE983144:LCG983146 LMA983144:LMC983146 LVW983144:LVY983146 MFS983144:MFU983146 MPO983144:MPQ983146 MZK983144:MZM983146 NJG983144:NJI983146 NTC983144:NTE983146 OCY983144:ODA983146 OMU983144:OMW983146 OWQ983144:OWS983146 PGM983144:PGO983146 PQI983144:PQK983146 QAE983144:QAG983146 QKA983144:QKC983146 QTW983144:QTY983146 RDS983144:RDU983146 RNO983144:RNQ983146 RXK983144:RXM983146 SHG983144:SHI983146 SRC983144:SRE983146 TAY983144:TBA983146 TKU983144:TKW983146 TUQ983144:TUS983146 UEM983144:UEO983146 UOI983144:UOK983146 UYE983144:UYG983146 VIA983144:VIC983146 VRW983144:VRY983146 WBS983144:WBU983146 WLO983144:WLQ983146 WVK983144:WVM983146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13" sqref="M13"/>
    </sheetView>
  </sheetViews>
  <sheetFormatPr defaultColWidth="10.6640625" defaultRowHeight="15.6"/>
  <cols>
    <col min="1" max="1" width="51.88671875" style="32" customWidth="1"/>
    <col min="2" max="2" width="10.6640625" style="91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0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ДЕБИТУМ ИНВЕСТ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201089616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2" customFormat="1" ht="21" customHeight="1">
      <c r="A8" s="679" t="s">
        <v>484</v>
      </c>
      <c r="B8" s="684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2" customFormat="1" ht="24" customHeight="1">
      <c r="A9" s="680"/>
      <c r="B9" s="685"/>
      <c r="C9" s="682" t="s">
        <v>833</v>
      </c>
      <c r="D9" s="682" t="s">
        <v>834</v>
      </c>
      <c r="E9" s="682" t="s">
        <v>835</v>
      </c>
      <c r="F9" s="682" t="s">
        <v>836</v>
      </c>
      <c r="G9" s="93" t="s">
        <v>837</v>
      </c>
      <c r="H9" s="93"/>
      <c r="I9" s="683" t="s">
        <v>838</v>
      </c>
    </row>
    <row r="10" spans="1:22" s="92" customFormat="1" ht="24" customHeight="1">
      <c r="A10" s="680"/>
      <c r="B10" s="685"/>
      <c r="C10" s="682"/>
      <c r="D10" s="682"/>
      <c r="E10" s="682"/>
      <c r="F10" s="682"/>
      <c r="G10" s="95" t="s">
        <v>839</v>
      </c>
      <c r="H10" s="95" t="s">
        <v>840</v>
      </c>
      <c r="I10" s="683"/>
    </row>
    <row r="11" spans="1:22" ht="16.2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17"/>
    </row>
    <row r="13" spans="1:22">
      <c r="A13" s="395" t="s">
        <v>842</v>
      </c>
      <c r="B13" s="96" t="s">
        <v>843</v>
      </c>
      <c r="C13" s="396"/>
      <c r="D13" s="396"/>
      <c r="E13" s="396"/>
      <c r="F13" s="396"/>
      <c r="G13" s="396"/>
      <c r="H13" s="396"/>
      <c r="I13" s="397">
        <f>F13+G13-H13</f>
        <v>0</v>
      </c>
    </row>
    <row r="14" spans="1:22">
      <c r="A14" s="395" t="s">
        <v>844</v>
      </c>
      <c r="B14" s="96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6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6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6" t="s">
        <v>849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6.8" thickBot="1">
      <c r="A18" s="401" t="s">
        <v>553</v>
      </c>
      <c r="B18" s="402" t="s">
        <v>850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851</v>
      </c>
      <c r="B19" s="94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6" t="s">
        <v>852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7"/>
      <c r="K20" s="97"/>
      <c r="L20" s="97"/>
      <c r="M20" s="97"/>
      <c r="N20" s="97"/>
      <c r="O20" s="97"/>
      <c r="P20" s="97"/>
    </row>
    <row r="21" spans="1:16">
      <c r="A21" s="395" t="s">
        <v>853</v>
      </c>
      <c r="B21" s="96" t="s">
        <v>854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7"/>
      <c r="K21" s="97"/>
      <c r="L21" s="97"/>
      <c r="M21" s="97"/>
      <c r="N21" s="97"/>
      <c r="O21" s="97"/>
      <c r="P21" s="97"/>
    </row>
    <row r="22" spans="1:16">
      <c r="A22" s="395" t="s">
        <v>855</v>
      </c>
      <c r="B22" s="96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7"/>
      <c r="K22" s="97"/>
      <c r="L22" s="97"/>
      <c r="M22" s="97"/>
      <c r="N22" s="97"/>
      <c r="O22" s="97"/>
      <c r="P22" s="97"/>
    </row>
    <row r="23" spans="1:16">
      <c r="A23" s="395" t="s">
        <v>857</v>
      </c>
      <c r="B23" s="96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7"/>
      <c r="K23" s="97"/>
      <c r="L23" s="97"/>
      <c r="M23" s="97"/>
      <c r="N23" s="97"/>
      <c r="O23" s="97"/>
      <c r="P23" s="97"/>
    </row>
    <row r="24" spans="1:16">
      <c r="A24" s="395" t="s">
        <v>859</v>
      </c>
      <c r="B24" s="96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7"/>
      <c r="K24" s="97"/>
      <c r="L24" s="97"/>
      <c r="M24" s="97"/>
      <c r="N24" s="97"/>
      <c r="O24" s="97"/>
      <c r="P24" s="97"/>
    </row>
    <row r="25" spans="1:16">
      <c r="A25" s="395" t="s">
        <v>861</v>
      </c>
      <c r="B25" s="96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7"/>
      <c r="K25" s="97"/>
      <c r="L25" s="97"/>
      <c r="M25" s="97"/>
      <c r="N25" s="97"/>
      <c r="O25" s="97"/>
      <c r="P25" s="97"/>
    </row>
    <row r="26" spans="1:16">
      <c r="A26" s="398" t="s">
        <v>863</v>
      </c>
      <c r="B26" s="96" t="s">
        <v>864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7"/>
      <c r="K26" s="97"/>
      <c r="L26" s="97"/>
      <c r="M26" s="97"/>
      <c r="N26" s="97"/>
      <c r="O26" s="97"/>
      <c r="P26" s="97"/>
    </row>
    <row r="27" spans="1:16" ht="16.8" thickBot="1">
      <c r="A27" s="401" t="s">
        <v>556</v>
      </c>
      <c r="B27" s="402" t="s">
        <v>865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7"/>
      <c r="K27" s="97"/>
      <c r="L27" s="97"/>
      <c r="M27" s="97"/>
      <c r="N27" s="97"/>
      <c r="O27" s="97"/>
      <c r="P27" s="97"/>
    </row>
    <row r="28" spans="1:16">
      <c r="A28" s="98"/>
      <c r="B28" s="99"/>
      <c r="C28" s="100"/>
      <c r="D28" s="101"/>
      <c r="E28" s="101"/>
      <c r="F28" s="101"/>
      <c r="G28" s="101"/>
      <c r="H28" s="101"/>
      <c r="I28" s="101"/>
      <c r="J28" s="97"/>
      <c r="K28" s="97"/>
      <c r="L28" s="97"/>
      <c r="M28" s="97"/>
      <c r="N28" s="97"/>
      <c r="O28" s="97"/>
      <c r="P28" s="97"/>
    </row>
    <row r="29" spans="1:16" ht="32.25" customHeight="1">
      <c r="A29" s="681" t="s">
        <v>866</v>
      </c>
      <c r="B29" s="681"/>
      <c r="C29" s="681"/>
      <c r="D29" s="681"/>
      <c r="E29" s="681"/>
      <c r="F29" s="681"/>
      <c r="G29" s="681"/>
      <c r="H29" s="681"/>
      <c r="I29" s="681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10" t="s">
        <v>8</v>
      </c>
      <c r="B31" s="638">
        <f>pdeReportingDate</f>
        <v>45773</v>
      </c>
      <c r="C31" s="638"/>
      <c r="D31" s="638"/>
      <c r="E31" s="638"/>
      <c r="F31" s="638"/>
      <c r="G31" s="97"/>
      <c r="H31" s="97"/>
      <c r="I31" s="97"/>
    </row>
    <row r="32" spans="1:16">
      <c r="A32" s="610"/>
      <c r="B32" s="638"/>
      <c r="C32" s="638"/>
      <c r="D32" s="638"/>
      <c r="E32" s="638"/>
      <c r="F32" s="638"/>
      <c r="G32" s="97"/>
      <c r="H32" s="97"/>
      <c r="I32" s="97"/>
    </row>
    <row r="33" spans="1:9">
      <c r="A33" s="611" t="s">
        <v>293</v>
      </c>
      <c r="B33" s="639" t="str">
        <f>authorName</f>
        <v>Прайм Бизнес Консултинг АД</v>
      </c>
      <c r="C33" s="639"/>
      <c r="D33" s="639"/>
      <c r="E33" s="639"/>
      <c r="F33" s="639"/>
      <c r="G33" s="97"/>
      <c r="H33" s="97"/>
      <c r="I33" s="97"/>
    </row>
    <row r="34" spans="1:9">
      <c r="A34" s="611"/>
      <c r="B34" s="686"/>
      <c r="C34" s="686"/>
      <c r="D34" s="686"/>
      <c r="E34" s="686"/>
      <c r="F34" s="686"/>
      <c r="G34" s="686"/>
      <c r="H34" s="686"/>
      <c r="I34" s="686"/>
    </row>
    <row r="35" spans="1:9">
      <c r="A35" s="611" t="s">
        <v>13</v>
      </c>
      <c r="B35" s="687"/>
      <c r="C35" s="687"/>
      <c r="D35" s="687"/>
      <c r="E35" s="687"/>
      <c r="F35" s="687"/>
      <c r="G35" s="687"/>
      <c r="H35" s="687"/>
      <c r="I35" s="687"/>
    </row>
    <row r="36" spans="1:9" ht="15.75" customHeight="1">
      <c r="A36" s="612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2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2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2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2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2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2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7"/>
      <c r="E43" s="97"/>
      <c r="F43" s="97"/>
      <c r="G43" s="97"/>
      <c r="H43" s="97"/>
      <c r="I43" s="97"/>
    </row>
    <row r="44" spans="1:9">
      <c r="D44" s="97"/>
      <c r="E44" s="97"/>
      <c r="F44" s="97"/>
      <c r="G44" s="97"/>
      <c r="H44" s="97"/>
      <c r="I44" s="97"/>
    </row>
    <row r="45" spans="1:9">
      <c r="D45" s="97"/>
      <c r="E45" s="97"/>
      <c r="F45" s="97"/>
      <c r="G45" s="97"/>
      <c r="H45" s="97"/>
      <c r="I45" s="97"/>
    </row>
    <row r="46" spans="1:9">
      <c r="D46" s="97"/>
      <c r="E46" s="97"/>
      <c r="F46" s="97"/>
      <c r="G46" s="97"/>
      <c r="H46" s="97"/>
      <c r="I46" s="97"/>
    </row>
    <row r="47" spans="1:9">
      <c r="D47" s="97"/>
      <c r="E47" s="97"/>
      <c r="F47" s="97"/>
      <c r="G47" s="97"/>
      <c r="H47" s="97"/>
      <c r="I47" s="97"/>
    </row>
    <row r="48" spans="1:9">
      <c r="D48" s="97"/>
      <c r="E48" s="97"/>
      <c r="F48" s="97"/>
      <c r="G48" s="97"/>
      <c r="H48" s="97"/>
      <c r="I48" s="97"/>
    </row>
    <row r="49" spans="4:9">
      <c r="D49" s="97"/>
      <c r="E49" s="97"/>
      <c r="F49" s="97"/>
      <c r="G49" s="97"/>
      <c r="H49" s="97"/>
      <c r="I49" s="97"/>
    </row>
    <row r="50" spans="4:9">
      <c r="D50" s="97"/>
      <c r="E50" s="97"/>
      <c r="F50" s="97"/>
      <c r="G50" s="97"/>
      <c r="H50" s="97"/>
      <c r="I50" s="97"/>
    </row>
    <row r="51" spans="4:9">
      <c r="D51" s="97"/>
      <c r="E51" s="97"/>
      <c r="F51" s="97"/>
      <c r="G51" s="97"/>
      <c r="H51" s="97"/>
      <c r="I51" s="97"/>
    </row>
    <row r="52" spans="4:9">
      <c r="D52" s="97"/>
      <c r="E52" s="97"/>
      <c r="F52" s="97"/>
      <c r="G52" s="97"/>
      <c r="H52" s="97"/>
      <c r="I52" s="97"/>
    </row>
    <row r="53" spans="4:9">
      <c r="D53" s="97"/>
      <c r="E53" s="97"/>
      <c r="F53" s="97"/>
      <c r="G53" s="97"/>
      <c r="H53" s="97"/>
      <c r="I53" s="97"/>
    </row>
    <row r="54" spans="4:9">
      <c r="D54" s="97"/>
      <c r="E54" s="97"/>
      <c r="F54" s="97"/>
      <c r="G54" s="97"/>
      <c r="H54" s="97"/>
      <c r="I54" s="97"/>
    </row>
    <row r="55" spans="4:9">
      <c r="D55" s="97"/>
      <c r="E55" s="97"/>
      <c r="F55" s="97"/>
      <c r="G55" s="97"/>
      <c r="H55" s="97"/>
      <c r="I55" s="97"/>
    </row>
    <row r="56" spans="4:9">
      <c r="D56" s="97"/>
      <c r="E56" s="97"/>
      <c r="F56" s="97"/>
      <c r="G56" s="97"/>
      <c r="H56" s="97"/>
      <c r="I56" s="97"/>
    </row>
    <row r="57" spans="4:9">
      <c r="D57" s="97"/>
      <c r="E57" s="97"/>
      <c r="F57" s="97"/>
      <c r="G57" s="97"/>
      <c r="H57" s="97"/>
      <c r="I57" s="97"/>
    </row>
    <row r="58" spans="4:9">
      <c r="D58" s="97"/>
      <c r="E58" s="97"/>
      <c r="F58" s="97"/>
      <c r="G58" s="97"/>
      <c r="H58" s="97"/>
      <c r="I58" s="97"/>
    </row>
    <row r="59" spans="4:9">
      <c r="D59" s="97"/>
      <c r="E59" s="97"/>
      <c r="F59" s="97"/>
      <c r="G59" s="97"/>
      <c r="H59" s="97"/>
      <c r="I59" s="97"/>
    </row>
    <row r="60" spans="4:9">
      <c r="D60" s="97"/>
      <c r="E60" s="97"/>
      <c r="F60" s="97"/>
      <c r="G60" s="97"/>
      <c r="H60" s="97"/>
      <c r="I60" s="97"/>
    </row>
    <row r="61" spans="4:9">
      <c r="D61" s="97"/>
      <c r="E61" s="97"/>
      <c r="F61" s="97"/>
      <c r="G61" s="97"/>
      <c r="H61" s="97"/>
      <c r="I61" s="97"/>
    </row>
    <row r="62" spans="4:9">
      <c r="D62" s="97"/>
      <c r="E62" s="97"/>
      <c r="F62" s="97"/>
      <c r="G62" s="97"/>
      <c r="H62" s="97"/>
      <c r="I62" s="97"/>
    </row>
    <row r="63" spans="4:9">
      <c r="D63" s="97"/>
      <c r="E63" s="97"/>
      <c r="F63" s="97"/>
      <c r="G63" s="97"/>
      <c r="H63" s="97"/>
      <c r="I63" s="97"/>
    </row>
    <row r="64" spans="4:9">
      <c r="D64" s="97"/>
      <c r="E64" s="97"/>
      <c r="F64" s="97"/>
      <c r="G64" s="97"/>
      <c r="H64" s="97"/>
      <c r="I64" s="97"/>
    </row>
    <row r="65" spans="4:9">
      <c r="D65" s="97"/>
      <c r="E65" s="97"/>
      <c r="F65" s="97"/>
      <c r="G65" s="97"/>
      <c r="H65" s="97"/>
      <c r="I65" s="97"/>
    </row>
    <row r="66" spans="4:9">
      <c r="D66" s="97"/>
      <c r="E66" s="97"/>
      <c r="F66" s="97"/>
      <c r="G66" s="97"/>
      <c r="H66" s="97"/>
      <c r="I66" s="97"/>
    </row>
    <row r="67" spans="4:9">
      <c r="D67" s="97"/>
      <c r="E67" s="97"/>
      <c r="F67" s="97"/>
      <c r="G67" s="97"/>
      <c r="H67" s="97"/>
      <c r="I67" s="97"/>
    </row>
    <row r="68" spans="4:9">
      <c r="D68" s="97"/>
      <c r="E68" s="97"/>
      <c r="F68" s="97"/>
      <c r="G68" s="97"/>
      <c r="H68" s="97"/>
      <c r="I68" s="97"/>
    </row>
    <row r="69" spans="4:9">
      <c r="D69" s="97"/>
      <c r="E69" s="97"/>
      <c r="F69" s="97"/>
      <c r="G69" s="97"/>
      <c r="H69" s="97"/>
      <c r="I69" s="97"/>
    </row>
    <row r="70" spans="4:9">
      <c r="D70" s="97"/>
      <c r="E70" s="97"/>
      <c r="F70" s="97"/>
      <c r="G70" s="97"/>
      <c r="H70" s="97"/>
      <c r="I70" s="97"/>
    </row>
    <row r="71" spans="4:9">
      <c r="D71" s="97"/>
      <c r="E71" s="97"/>
      <c r="F71" s="97"/>
      <c r="G71" s="97"/>
      <c r="H71" s="97"/>
      <c r="I71" s="97"/>
    </row>
    <row r="72" spans="4:9">
      <c r="D72" s="97"/>
      <c r="E72" s="97"/>
      <c r="F72" s="97"/>
      <c r="G72" s="97"/>
      <c r="H72" s="97"/>
      <c r="I72" s="97"/>
    </row>
    <row r="73" spans="4:9">
      <c r="D73" s="97"/>
      <c r="E73" s="97"/>
      <c r="F73" s="97"/>
      <c r="G73" s="97"/>
      <c r="H73" s="97"/>
      <c r="I73" s="97"/>
    </row>
    <row r="74" spans="4:9">
      <c r="D74" s="97"/>
      <c r="E74" s="97"/>
      <c r="F74" s="97"/>
      <c r="G74" s="97"/>
      <c r="H74" s="97"/>
      <c r="I74" s="97"/>
    </row>
    <row r="75" spans="4:9">
      <c r="D75" s="97"/>
      <c r="E75" s="97"/>
      <c r="F75" s="97"/>
      <c r="G75" s="97"/>
      <c r="H75" s="97"/>
      <c r="I75" s="97"/>
    </row>
    <row r="76" spans="4:9">
      <c r="D76" s="97"/>
      <c r="E76" s="97"/>
      <c r="F76" s="97"/>
      <c r="G76" s="97"/>
      <c r="H76" s="97"/>
      <c r="I76" s="97"/>
    </row>
    <row r="77" spans="4:9">
      <c r="D77" s="97"/>
      <c r="E77" s="97"/>
      <c r="F77" s="97"/>
      <c r="G77" s="97"/>
      <c r="H77" s="97"/>
      <c r="I77" s="97"/>
    </row>
    <row r="78" spans="4:9">
      <c r="D78" s="97"/>
      <c r="E78" s="97"/>
      <c r="F78" s="97"/>
      <c r="G78" s="97"/>
      <c r="H78" s="97"/>
      <c r="I78" s="97"/>
    </row>
    <row r="79" spans="4:9">
      <c r="D79" s="97"/>
      <c r="E79" s="97"/>
      <c r="F79" s="97"/>
      <c r="G79" s="97"/>
      <c r="H79" s="97"/>
      <c r="I79" s="97"/>
    </row>
    <row r="80" spans="4:9">
      <c r="D80" s="97"/>
      <c r="E80" s="97"/>
      <c r="F80" s="97"/>
      <c r="G80" s="97"/>
      <c r="H80" s="97"/>
      <c r="I80" s="97"/>
    </row>
    <row r="81" spans="4:9">
      <c r="D81" s="97"/>
      <c r="E81" s="97"/>
      <c r="F81" s="97"/>
      <c r="G81" s="97"/>
      <c r="H81" s="97"/>
      <c r="I81" s="97"/>
    </row>
    <row r="82" spans="4:9">
      <c r="D82" s="97"/>
      <c r="E82" s="97"/>
      <c r="F82" s="97"/>
      <c r="G82" s="97"/>
      <c r="H82" s="97"/>
      <c r="I82" s="97"/>
    </row>
    <row r="83" spans="4:9">
      <c r="D83" s="97"/>
      <c r="E83" s="97"/>
      <c r="F83" s="97"/>
      <c r="G83" s="97"/>
      <c r="H83" s="97"/>
      <c r="I83" s="97"/>
    </row>
    <row r="84" spans="4:9">
      <c r="D84" s="97"/>
      <c r="E84" s="97"/>
      <c r="F84" s="97"/>
      <c r="G84" s="97"/>
      <c r="H84" s="97"/>
      <c r="I84" s="97"/>
    </row>
    <row r="85" spans="4:9">
      <c r="D85" s="97"/>
      <c r="E85" s="97"/>
      <c r="F85" s="97"/>
      <c r="G85" s="97"/>
      <c r="H85" s="97"/>
      <c r="I85" s="97"/>
    </row>
    <row r="86" spans="4:9">
      <c r="D86" s="97"/>
      <c r="E86" s="97"/>
      <c r="F86" s="97"/>
      <c r="G86" s="97"/>
      <c r="H86" s="97"/>
      <c r="I86" s="97"/>
    </row>
    <row r="87" spans="4:9">
      <c r="D87" s="97"/>
      <c r="E87" s="97"/>
      <c r="F87" s="97"/>
      <c r="G87" s="97"/>
      <c r="H87" s="97"/>
      <c r="I87" s="97"/>
    </row>
    <row r="88" spans="4:9">
      <c r="D88" s="97"/>
      <c r="E88" s="97"/>
      <c r="F88" s="97"/>
      <c r="G88" s="97"/>
      <c r="H88" s="97"/>
      <c r="I88" s="97"/>
    </row>
    <row r="89" spans="4:9">
      <c r="D89" s="97"/>
      <c r="E89" s="97"/>
      <c r="F89" s="97"/>
      <c r="G89" s="97"/>
      <c r="H89" s="97"/>
      <c r="I89" s="97"/>
    </row>
    <row r="90" spans="4:9">
      <c r="D90" s="97"/>
      <c r="E90" s="97"/>
      <c r="F90" s="97"/>
      <c r="G90" s="97"/>
      <c r="H90" s="97"/>
      <c r="I90" s="97"/>
    </row>
    <row r="91" spans="4:9">
      <c r="D91" s="97"/>
      <c r="E91" s="97"/>
      <c r="F91" s="97"/>
      <c r="G91" s="97"/>
      <c r="H91" s="97"/>
      <c r="I91" s="97"/>
    </row>
    <row r="92" spans="4:9">
      <c r="D92" s="97"/>
      <c r="E92" s="97"/>
      <c r="F92" s="97"/>
      <c r="G92" s="97"/>
      <c r="H92" s="97"/>
      <c r="I92" s="97"/>
    </row>
    <row r="93" spans="4:9">
      <c r="D93" s="97"/>
      <c r="E93" s="97"/>
      <c r="F93" s="97"/>
      <c r="G93" s="97"/>
      <c r="H93" s="97"/>
      <c r="I93" s="97"/>
    </row>
    <row r="94" spans="4:9">
      <c r="D94" s="97"/>
      <c r="E94" s="97"/>
      <c r="F94" s="97"/>
      <c r="G94" s="97"/>
      <c r="H94" s="97"/>
      <c r="I94" s="97"/>
    </row>
    <row r="95" spans="4:9">
      <c r="D95" s="97"/>
      <c r="E95" s="97"/>
      <c r="F95" s="97"/>
      <c r="G95" s="97"/>
      <c r="H95" s="97"/>
      <c r="I95" s="97"/>
    </row>
    <row r="96" spans="4:9">
      <c r="D96" s="97"/>
      <c r="E96" s="97"/>
      <c r="F96" s="97"/>
      <c r="G96" s="97"/>
      <c r="H96" s="97"/>
      <c r="I96" s="97"/>
    </row>
    <row r="97" spans="4:9">
      <c r="D97" s="97"/>
      <c r="E97" s="97"/>
      <c r="F97" s="97"/>
      <c r="G97" s="97"/>
      <c r="H97" s="97"/>
      <c r="I97" s="97"/>
    </row>
    <row r="98" spans="4:9">
      <c r="D98" s="97"/>
      <c r="E98" s="97"/>
      <c r="F98" s="97"/>
      <c r="G98" s="97"/>
      <c r="H98" s="97"/>
      <c r="I98" s="97"/>
    </row>
    <row r="99" spans="4:9">
      <c r="D99" s="97"/>
      <c r="E99" s="97"/>
      <c r="F99" s="97"/>
      <c r="G99" s="97"/>
      <c r="H99" s="97"/>
      <c r="I99" s="97"/>
    </row>
    <row r="100" spans="4:9">
      <c r="D100" s="97"/>
      <c r="E100" s="97"/>
      <c r="F100" s="97"/>
      <c r="G100" s="97"/>
      <c r="H100" s="97"/>
      <c r="I100" s="97"/>
    </row>
    <row r="101" spans="4:9">
      <c r="D101" s="97"/>
      <c r="E101" s="97"/>
      <c r="F101" s="97"/>
      <c r="G101" s="97"/>
      <c r="H101" s="97"/>
      <c r="I101" s="97"/>
    </row>
    <row r="102" spans="4:9">
      <c r="D102" s="97"/>
      <c r="E102" s="97"/>
      <c r="F102" s="97"/>
      <c r="G102" s="97"/>
      <c r="H102" s="97"/>
      <c r="I102" s="97"/>
    </row>
    <row r="103" spans="4:9">
      <c r="D103" s="97"/>
      <c r="E103" s="97"/>
      <c r="F103" s="97"/>
      <c r="G103" s="97"/>
      <c r="H103" s="97"/>
      <c r="I103" s="97"/>
    </row>
    <row r="104" spans="4:9">
      <c r="D104" s="97"/>
      <c r="E104" s="97"/>
      <c r="F104" s="97"/>
      <c r="G104" s="97"/>
      <c r="H104" s="97"/>
      <c r="I104" s="97"/>
    </row>
    <row r="105" spans="4:9">
      <c r="D105" s="97"/>
      <c r="E105" s="97"/>
      <c r="F105" s="97"/>
      <c r="G105" s="97"/>
      <c r="H105" s="97"/>
      <c r="I105" s="97"/>
    </row>
    <row r="106" spans="4:9">
      <c r="D106" s="97"/>
      <c r="E106" s="97"/>
      <c r="F106" s="97"/>
      <c r="G106" s="97"/>
      <c r="H106" s="97"/>
      <c r="I106" s="97"/>
    </row>
    <row r="107" spans="4:9">
      <c r="D107" s="97"/>
      <c r="E107" s="97"/>
      <c r="F107" s="97"/>
      <c r="G107" s="97"/>
      <c r="H107" s="97"/>
      <c r="I107" s="97"/>
    </row>
    <row r="108" spans="4:9">
      <c r="D108" s="97"/>
      <c r="E108" s="97"/>
      <c r="F108" s="97"/>
      <c r="G108" s="97"/>
      <c r="H108" s="97"/>
      <c r="I108" s="97"/>
    </row>
    <row r="109" spans="4:9">
      <c r="D109" s="97"/>
      <c r="E109" s="97"/>
      <c r="F109" s="97"/>
      <c r="G109" s="97"/>
      <c r="H109" s="97"/>
      <c r="I109" s="97"/>
    </row>
    <row r="110" spans="4:9">
      <c r="D110" s="97"/>
      <c r="E110" s="97"/>
      <c r="F110" s="97"/>
      <c r="G110" s="97"/>
      <c r="H110" s="97"/>
      <c r="I110" s="97"/>
    </row>
    <row r="111" spans="4:9">
      <c r="D111" s="97"/>
      <c r="E111" s="97"/>
      <c r="F111" s="97"/>
      <c r="G111" s="97"/>
      <c r="H111" s="97"/>
      <c r="I111" s="97"/>
    </row>
    <row r="112" spans="4:9">
      <c r="D112" s="97"/>
      <c r="E112" s="97"/>
      <c r="F112" s="97"/>
      <c r="G112" s="97"/>
      <c r="H112" s="97"/>
      <c r="I112" s="97"/>
    </row>
    <row r="113" spans="4:9">
      <c r="D113" s="97"/>
      <c r="E113" s="97"/>
      <c r="F113" s="97"/>
      <c r="G113" s="97"/>
      <c r="H113" s="97"/>
      <c r="I113" s="97"/>
    </row>
    <row r="114" spans="4:9">
      <c r="D114" s="97"/>
      <c r="E114" s="97"/>
      <c r="F114" s="97"/>
      <c r="G114" s="97"/>
      <c r="H114" s="97"/>
      <c r="I114" s="97"/>
    </row>
    <row r="115" spans="4:9">
      <c r="D115" s="97"/>
      <c r="E115" s="97"/>
      <c r="F115" s="97"/>
      <c r="G115" s="97"/>
      <c r="H115" s="97"/>
      <c r="I115" s="97"/>
    </row>
    <row r="116" spans="4:9">
      <c r="D116" s="97"/>
      <c r="E116" s="97"/>
      <c r="F116" s="97"/>
      <c r="G116" s="97"/>
      <c r="H116" s="97"/>
      <c r="I116" s="97"/>
    </row>
    <row r="117" spans="4:9">
      <c r="D117" s="97"/>
      <c r="E117" s="97"/>
      <c r="F117" s="97"/>
      <c r="G117" s="97"/>
      <c r="H117" s="97"/>
      <c r="I117" s="97"/>
    </row>
    <row r="118" spans="4:9">
      <c r="D118" s="97"/>
      <c r="E118" s="97"/>
      <c r="F118" s="97"/>
      <c r="G118" s="97"/>
      <c r="H118" s="97"/>
      <c r="I118" s="97"/>
    </row>
    <row r="119" spans="4:9">
      <c r="D119" s="97"/>
      <c r="E119" s="97"/>
      <c r="F119" s="97"/>
      <c r="G119" s="97"/>
      <c r="H119" s="97"/>
      <c r="I119" s="97"/>
    </row>
    <row r="120" spans="4:9">
      <c r="D120" s="97"/>
      <c r="E120" s="97"/>
      <c r="F120" s="97"/>
      <c r="G120" s="97"/>
      <c r="H120" s="97"/>
      <c r="I120" s="97"/>
    </row>
    <row r="121" spans="4:9">
      <c r="D121" s="97"/>
      <c r="E121" s="97"/>
      <c r="F121" s="97"/>
      <c r="G121" s="97"/>
      <c r="H121" s="97"/>
      <c r="I121" s="97"/>
    </row>
    <row r="122" spans="4:9">
      <c r="D122" s="97"/>
      <c r="E122" s="97"/>
      <c r="F122" s="97"/>
      <c r="G122" s="97"/>
      <c r="H122" s="97"/>
      <c r="I122" s="97"/>
    </row>
    <row r="123" spans="4:9">
      <c r="D123" s="97"/>
      <c r="E123" s="97"/>
      <c r="F123" s="97"/>
      <c r="G123" s="97"/>
      <c r="H123" s="97"/>
      <c r="I123" s="97"/>
    </row>
    <row r="124" spans="4:9">
      <c r="D124" s="97"/>
      <c r="E124" s="97"/>
      <c r="F124" s="97"/>
      <c r="G124" s="97"/>
      <c r="H124" s="97"/>
      <c r="I124" s="97"/>
    </row>
    <row r="125" spans="4:9">
      <c r="D125" s="97"/>
      <c r="E125" s="97"/>
      <c r="F125" s="97"/>
      <c r="G125" s="97"/>
      <c r="H125" s="97"/>
      <c r="I125" s="97"/>
    </row>
    <row r="126" spans="4:9">
      <c r="D126" s="97"/>
      <c r="E126" s="97"/>
      <c r="F126" s="97"/>
      <c r="G126" s="97"/>
      <c r="H126" s="97"/>
      <c r="I126" s="97"/>
    </row>
    <row r="127" spans="4:9">
      <c r="D127" s="97"/>
      <c r="E127" s="97"/>
      <c r="F127" s="97"/>
      <c r="G127" s="97"/>
      <c r="H127" s="97"/>
      <c r="I127" s="97"/>
    </row>
    <row r="128" spans="4:9">
      <c r="D128" s="97"/>
      <c r="E128" s="97"/>
      <c r="F128" s="97"/>
      <c r="G128" s="97"/>
      <c r="H128" s="97"/>
      <c r="I128" s="97"/>
    </row>
    <row r="129" spans="4:9">
      <c r="D129" s="97"/>
      <c r="E129" s="97"/>
      <c r="F129" s="97"/>
      <c r="G129" s="97"/>
      <c r="H129" s="97"/>
      <c r="I129" s="97"/>
    </row>
    <row r="130" spans="4:9">
      <c r="D130" s="97"/>
      <c r="E130" s="97"/>
      <c r="F130" s="97"/>
      <c r="G130" s="97"/>
      <c r="H130" s="97"/>
      <c r="I130" s="97"/>
    </row>
    <row r="131" spans="4:9">
      <c r="D131" s="97"/>
      <c r="E131" s="97"/>
      <c r="F131" s="97"/>
      <c r="G131" s="97"/>
      <c r="H131" s="97"/>
      <c r="I131" s="97"/>
    </row>
    <row r="132" spans="4:9">
      <c r="D132" s="97"/>
      <c r="E132" s="97"/>
      <c r="F132" s="97"/>
      <c r="G132" s="97"/>
      <c r="H132" s="97"/>
      <c r="I132" s="97"/>
    </row>
    <row r="133" spans="4:9">
      <c r="D133" s="97"/>
      <c r="E133" s="97"/>
      <c r="F133" s="97"/>
      <c r="G133" s="97"/>
      <c r="H133" s="97"/>
      <c r="I133" s="97"/>
    </row>
    <row r="134" spans="4:9">
      <c r="D134" s="97"/>
      <c r="E134" s="97"/>
      <c r="F134" s="97"/>
      <c r="G134" s="97"/>
      <c r="H134" s="97"/>
      <c r="I134" s="97"/>
    </row>
    <row r="135" spans="4:9">
      <c r="D135" s="97"/>
      <c r="E135" s="97"/>
      <c r="F135" s="97"/>
      <c r="G135" s="97"/>
      <c r="H135" s="97"/>
      <c r="I135" s="97"/>
    </row>
    <row r="136" spans="4:9">
      <c r="D136" s="97"/>
      <c r="E136" s="97"/>
      <c r="F136" s="97"/>
      <c r="G136" s="97"/>
      <c r="H136" s="97"/>
      <c r="I136" s="97"/>
    </row>
    <row r="137" spans="4:9">
      <c r="D137" s="97"/>
      <c r="E137" s="97"/>
      <c r="F137" s="97"/>
      <c r="G137" s="97"/>
      <c r="H137" s="97"/>
      <c r="I137" s="97"/>
    </row>
    <row r="138" spans="4:9">
      <c r="D138" s="97"/>
      <c r="E138" s="97"/>
      <c r="F138" s="97"/>
      <c r="G138" s="97"/>
      <c r="H138" s="97"/>
      <c r="I138" s="97"/>
    </row>
    <row r="139" spans="4:9">
      <c r="D139" s="97"/>
      <c r="E139" s="97"/>
      <c r="F139" s="97"/>
      <c r="G139" s="97"/>
      <c r="H139" s="97"/>
      <c r="I139" s="97"/>
    </row>
    <row r="140" spans="4:9">
      <c r="D140" s="97"/>
      <c r="E140" s="97"/>
      <c r="F140" s="97"/>
      <c r="G140" s="97"/>
      <c r="H140" s="97"/>
      <c r="I140" s="97"/>
    </row>
    <row r="141" spans="4:9">
      <c r="D141" s="97"/>
      <c r="E141" s="97"/>
      <c r="F141" s="97"/>
      <c r="G141" s="97"/>
      <c r="H141" s="97"/>
      <c r="I141" s="97"/>
    </row>
    <row r="142" spans="4:9">
      <c r="D142" s="97"/>
      <c r="E142" s="97"/>
      <c r="F142" s="97"/>
      <c r="G142" s="97"/>
      <c r="H142" s="97"/>
      <c r="I142" s="97"/>
    </row>
    <row r="143" spans="4:9">
      <c r="D143" s="97"/>
      <c r="E143" s="97"/>
      <c r="F143" s="97"/>
      <c r="G143" s="97"/>
      <c r="H143" s="97"/>
      <c r="I143" s="97"/>
    </row>
    <row r="144" spans="4:9">
      <c r="D144" s="97"/>
      <c r="E144" s="97"/>
      <c r="F144" s="97"/>
      <c r="G144" s="97"/>
      <c r="H144" s="97"/>
      <c r="I144" s="97"/>
    </row>
    <row r="145" spans="4:9">
      <c r="D145" s="97"/>
      <c r="E145" s="97"/>
      <c r="F145" s="97"/>
      <c r="G145" s="97"/>
      <c r="H145" s="97"/>
      <c r="I145" s="97"/>
    </row>
    <row r="146" spans="4:9">
      <c r="D146" s="97"/>
      <c r="E146" s="97"/>
      <c r="F146" s="97"/>
      <c r="G146" s="97"/>
      <c r="H146" s="97"/>
      <c r="I146" s="97"/>
    </row>
    <row r="147" spans="4:9">
      <c r="D147" s="97"/>
      <c r="E147" s="97"/>
      <c r="F147" s="97"/>
      <c r="G147" s="97"/>
      <c r="H147" s="97"/>
      <c r="I147" s="97"/>
    </row>
    <row r="148" spans="4:9">
      <c r="D148" s="97"/>
      <c r="E148" s="97"/>
      <c r="F148" s="97"/>
      <c r="G148" s="97"/>
      <c r="H148" s="97"/>
      <c r="I148" s="97"/>
    </row>
    <row r="149" spans="4:9">
      <c r="D149" s="97"/>
      <c r="E149" s="97"/>
      <c r="F149" s="97"/>
      <c r="G149" s="97"/>
      <c r="H149" s="97"/>
      <c r="I149" s="97"/>
    </row>
    <row r="150" spans="4:9">
      <c r="D150" s="97"/>
      <c r="E150" s="97"/>
      <c r="F150" s="97"/>
      <c r="G150" s="97"/>
      <c r="H150" s="97"/>
      <c r="I150" s="97"/>
    </row>
    <row r="151" spans="4:9">
      <c r="D151" s="97"/>
      <c r="E151" s="97"/>
      <c r="F151" s="97"/>
      <c r="G151" s="97"/>
      <c r="H151" s="97"/>
      <c r="I151" s="97"/>
    </row>
    <row r="152" spans="4:9">
      <c r="D152" s="97"/>
      <c r="E152" s="97"/>
      <c r="F152" s="97"/>
      <c r="G152" s="97"/>
      <c r="H152" s="97"/>
      <c r="I152" s="97"/>
    </row>
    <row r="153" spans="4:9">
      <c r="D153" s="97"/>
      <c r="E153" s="97"/>
      <c r="F153" s="97"/>
      <c r="G153" s="97"/>
      <c r="H153" s="97"/>
      <c r="I153" s="97"/>
    </row>
    <row r="154" spans="4:9">
      <c r="D154" s="97"/>
      <c r="E154" s="97"/>
      <c r="F154" s="97"/>
      <c r="G154" s="97"/>
      <c r="H154" s="97"/>
      <c r="I154" s="97"/>
    </row>
    <row r="155" spans="4:9">
      <c r="D155" s="97"/>
      <c r="E155" s="97"/>
      <c r="F155" s="97"/>
      <c r="G155" s="97"/>
      <c r="H155" s="97"/>
      <c r="I155" s="97"/>
    </row>
    <row r="156" spans="4:9">
      <c r="D156" s="97"/>
      <c r="E156" s="97"/>
      <c r="F156" s="97"/>
      <c r="G156" s="97"/>
      <c r="H156" s="97"/>
      <c r="I156" s="97"/>
    </row>
    <row r="157" spans="4:9">
      <c r="D157" s="97"/>
      <c r="E157" s="97"/>
      <c r="F157" s="97"/>
      <c r="G157" s="97"/>
      <c r="H157" s="97"/>
      <c r="I157" s="97"/>
    </row>
    <row r="158" spans="4:9">
      <c r="D158" s="97"/>
      <c r="E158" s="97"/>
      <c r="F158" s="97"/>
      <c r="G158" s="97"/>
      <c r="H158" s="97"/>
      <c r="I158" s="97"/>
    </row>
    <row r="159" spans="4:9">
      <c r="D159" s="97"/>
      <c r="E159" s="97"/>
      <c r="F159" s="97"/>
      <c r="G159" s="97"/>
      <c r="H159" s="97"/>
      <c r="I159" s="97"/>
    </row>
    <row r="160" spans="4:9">
      <c r="D160" s="97"/>
      <c r="E160" s="97"/>
      <c r="F160" s="97"/>
      <c r="G160" s="97"/>
      <c r="H160" s="97"/>
      <c r="I160" s="97"/>
    </row>
    <row r="161" spans="4:9">
      <c r="D161" s="97"/>
      <c r="E161" s="97"/>
      <c r="F161" s="97"/>
      <c r="G161" s="97"/>
      <c r="H161" s="97"/>
      <c r="I161" s="97"/>
    </row>
    <row r="162" spans="4:9">
      <c r="D162" s="97"/>
      <c r="E162" s="97"/>
      <c r="F162" s="97"/>
      <c r="G162" s="97"/>
      <c r="H162" s="97"/>
      <c r="I162" s="97"/>
    </row>
    <row r="163" spans="4:9">
      <c r="D163" s="97"/>
      <c r="E163" s="97"/>
      <c r="F163" s="97"/>
      <c r="G163" s="97"/>
      <c r="H163" s="97"/>
      <c r="I163" s="97"/>
    </row>
    <row r="164" spans="4:9">
      <c r="D164" s="97"/>
      <c r="E164" s="97"/>
      <c r="F164" s="97"/>
      <c r="G164" s="97"/>
      <c r="H164" s="97"/>
      <c r="I164" s="97"/>
    </row>
    <row r="165" spans="4:9">
      <c r="D165" s="97"/>
      <c r="E165" s="97"/>
      <c r="F165" s="97"/>
      <c r="G165" s="97"/>
      <c r="H165" s="97"/>
      <c r="I165" s="97"/>
    </row>
    <row r="166" spans="4:9">
      <c r="D166" s="97"/>
      <c r="E166" s="97"/>
      <c r="F166" s="97"/>
      <c r="G166" s="97"/>
      <c r="H166" s="97"/>
      <c r="I166" s="97"/>
    </row>
    <row r="167" spans="4:9">
      <c r="D167" s="97"/>
      <c r="E167" s="97"/>
      <c r="F167" s="97"/>
      <c r="G167" s="97"/>
      <c r="H167" s="97"/>
      <c r="I167" s="97"/>
    </row>
    <row r="168" spans="4:9">
      <c r="D168" s="97"/>
      <c r="E168" s="97"/>
      <c r="F168" s="97"/>
      <c r="G168" s="97"/>
      <c r="H168" s="97"/>
      <c r="I168" s="97"/>
    </row>
    <row r="169" spans="4:9">
      <c r="D169" s="97"/>
      <c r="E169" s="97"/>
      <c r="F169" s="97"/>
      <c r="G169" s="97"/>
      <c r="H169" s="97"/>
      <c r="I169" s="97"/>
    </row>
    <row r="170" spans="4:9">
      <c r="D170" s="97"/>
      <c r="E170" s="97"/>
      <c r="F170" s="97"/>
      <c r="G170" s="97"/>
      <c r="H170" s="97"/>
      <c r="I170" s="97"/>
    </row>
    <row r="171" spans="4:9">
      <c r="D171" s="97"/>
      <c r="E171" s="97"/>
      <c r="F171" s="97"/>
      <c r="G171" s="97"/>
      <c r="H171" s="97"/>
      <c r="I171" s="97"/>
    </row>
    <row r="172" spans="4:9">
      <c r="D172" s="97"/>
      <c r="E172" s="97"/>
      <c r="F172" s="97"/>
      <c r="G172" s="97"/>
      <c r="H172" s="97"/>
      <c r="I172" s="97"/>
    </row>
    <row r="173" spans="4:9">
      <c r="D173" s="97"/>
      <c r="E173" s="97"/>
      <c r="F173" s="97"/>
      <c r="G173" s="97"/>
      <c r="H173" s="97"/>
      <c r="I173" s="97"/>
    </row>
    <row r="174" spans="4:9">
      <c r="D174" s="97"/>
      <c r="E174" s="97"/>
      <c r="F174" s="97"/>
      <c r="G174" s="97"/>
      <c r="H174" s="97"/>
      <c r="I174" s="97"/>
    </row>
    <row r="175" spans="4:9">
      <c r="D175" s="97"/>
      <c r="E175" s="97"/>
      <c r="F175" s="97"/>
      <c r="G175" s="97"/>
      <c r="H175" s="97"/>
      <c r="I175" s="97"/>
    </row>
    <row r="176" spans="4:9">
      <c r="D176" s="97"/>
      <c r="E176" s="97"/>
      <c r="F176" s="97"/>
      <c r="G176" s="97"/>
      <c r="H176" s="97"/>
      <c r="I176" s="97"/>
    </row>
    <row r="177" spans="4:9">
      <c r="D177" s="97"/>
      <c r="E177" s="97"/>
      <c r="F177" s="97"/>
      <c r="G177" s="97"/>
      <c r="H177" s="97"/>
      <c r="I177" s="97"/>
    </row>
    <row r="178" spans="4:9">
      <c r="D178" s="97"/>
      <c r="E178" s="97"/>
      <c r="F178" s="97"/>
      <c r="G178" s="97"/>
      <c r="H178" s="97"/>
      <c r="I178" s="97"/>
    </row>
    <row r="179" spans="4:9">
      <c r="D179" s="97"/>
      <c r="E179" s="97"/>
      <c r="F179" s="97"/>
      <c r="G179" s="97"/>
      <c r="H179" s="97"/>
      <c r="I179" s="97"/>
    </row>
    <row r="180" spans="4:9">
      <c r="D180" s="97"/>
      <c r="E180" s="97"/>
      <c r="F180" s="97"/>
      <c r="G180" s="97"/>
      <c r="H180" s="97"/>
      <c r="I180" s="97"/>
    </row>
    <row r="181" spans="4:9">
      <c r="D181" s="97"/>
      <c r="E181" s="97"/>
      <c r="F181" s="97"/>
      <c r="G181" s="97"/>
      <c r="H181" s="97"/>
      <c r="I181" s="97"/>
    </row>
    <row r="182" spans="4:9">
      <c r="D182" s="97"/>
      <c r="E182" s="97"/>
      <c r="F182" s="97"/>
      <c r="G182" s="97"/>
      <c r="H182" s="97"/>
      <c r="I182" s="97"/>
    </row>
    <row r="183" spans="4:9">
      <c r="D183" s="97"/>
      <c r="E183" s="97"/>
      <c r="F183" s="97"/>
      <c r="G183" s="97"/>
      <c r="H183" s="97"/>
      <c r="I183" s="97"/>
    </row>
    <row r="184" spans="4:9">
      <c r="D184" s="97"/>
      <c r="E184" s="97"/>
      <c r="F184" s="97"/>
      <c r="G184" s="97"/>
      <c r="H184" s="97"/>
      <c r="I184" s="97"/>
    </row>
    <row r="185" spans="4:9">
      <c r="D185" s="97"/>
      <c r="E185" s="97"/>
      <c r="F185" s="97"/>
      <c r="G185" s="97"/>
      <c r="H185" s="97"/>
      <c r="I185" s="97"/>
    </row>
    <row r="186" spans="4:9">
      <c r="D186" s="97"/>
      <c r="E186" s="97"/>
      <c r="F186" s="97"/>
      <c r="G186" s="97"/>
      <c r="H186" s="97"/>
      <c r="I186" s="97"/>
    </row>
    <row r="187" spans="4:9">
      <c r="D187" s="97"/>
      <c r="E187" s="97"/>
      <c r="F187" s="97"/>
      <c r="G187" s="97"/>
      <c r="H187" s="97"/>
      <c r="I187" s="97"/>
    </row>
    <row r="188" spans="4:9">
      <c r="D188" s="97"/>
      <c r="E188" s="97"/>
      <c r="F188" s="97"/>
      <c r="G188" s="97"/>
      <c r="H188" s="97"/>
      <c r="I188" s="97"/>
    </row>
    <row r="189" spans="4:9">
      <c r="D189" s="97"/>
      <c r="E189" s="97"/>
      <c r="F189" s="97"/>
      <c r="G189" s="97"/>
      <c r="H189" s="97"/>
      <c r="I189" s="97"/>
    </row>
    <row r="190" spans="4:9">
      <c r="D190" s="97"/>
      <c r="E190" s="97"/>
      <c r="F190" s="97"/>
      <c r="G190" s="97"/>
      <c r="H190" s="97"/>
      <c r="I190" s="97"/>
    </row>
    <row r="191" spans="4:9">
      <c r="D191" s="97"/>
      <c r="E191" s="97"/>
      <c r="F191" s="97"/>
      <c r="G191" s="97"/>
      <c r="H191" s="97"/>
      <c r="I191" s="97"/>
    </row>
    <row r="192" spans="4:9">
      <c r="D192" s="97"/>
      <c r="E192" s="97"/>
      <c r="F192" s="97"/>
      <c r="G192" s="97"/>
      <c r="H192" s="97"/>
      <c r="I192" s="97"/>
    </row>
    <row r="193" spans="4:9">
      <c r="D193" s="97"/>
      <c r="E193" s="97"/>
      <c r="F193" s="97"/>
      <c r="G193" s="97"/>
      <c r="H193" s="97"/>
      <c r="I193" s="97"/>
    </row>
    <row r="194" spans="4:9">
      <c r="D194" s="97"/>
      <c r="E194" s="97"/>
      <c r="F194" s="97"/>
      <c r="G194" s="97"/>
      <c r="H194" s="97"/>
      <c r="I194" s="97"/>
    </row>
    <row r="195" spans="4:9">
      <c r="D195" s="97"/>
      <c r="E195" s="97"/>
      <c r="F195" s="97"/>
      <c r="G195" s="97"/>
      <c r="H195" s="97"/>
      <c r="I195" s="97"/>
    </row>
    <row r="196" spans="4:9">
      <c r="D196" s="97"/>
      <c r="E196" s="97"/>
      <c r="F196" s="97"/>
      <c r="G196" s="97"/>
      <c r="H196" s="97"/>
      <c r="I196" s="97"/>
    </row>
    <row r="197" spans="4:9">
      <c r="D197" s="97"/>
      <c r="E197" s="97"/>
      <c r="F197" s="97"/>
      <c r="G197" s="97"/>
      <c r="H197" s="97"/>
      <c r="I197" s="97"/>
    </row>
    <row r="198" spans="4:9">
      <c r="D198" s="97"/>
      <c r="E198" s="97"/>
      <c r="F198" s="97"/>
      <c r="G198" s="97"/>
      <c r="H198" s="97"/>
      <c r="I198" s="97"/>
    </row>
    <row r="199" spans="4:9">
      <c r="D199" s="97"/>
      <c r="E199" s="97"/>
      <c r="F199" s="97"/>
      <c r="G199" s="97"/>
      <c r="H199" s="97"/>
      <c r="I199" s="97"/>
    </row>
    <row r="200" spans="4:9">
      <c r="D200" s="97"/>
      <c r="E200" s="97"/>
      <c r="F200" s="97"/>
      <c r="G200" s="97"/>
      <c r="H200" s="97"/>
      <c r="I200" s="97"/>
    </row>
    <row r="201" spans="4:9">
      <c r="D201" s="97"/>
      <c r="E201" s="97"/>
      <c r="F201" s="97"/>
      <c r="G201" s="97"/>
      <c r="H201" s="97"/>
      <c r="I201" s="97"/>
    </row>
    <row r="202" spans="4:9">
      <c r="D202" s="97"/>
      <c r="E202" s="97"/>
      <c r="F202" s="97"/>
      <c r="G202" s="97"/>
      <c r="H202" s="97"/>
      <c r="I202" s="97"/>
    </row>
    <row r="203" spans="4:9">
      <c r="D203" s="97"/>
      <c r="E203" s="97"/>
      <c r="F203" s="97"/>
      <c r="G203" s="97"/>
      <c r="H203" s="97"/>
      <c r="I203" s="97"/>
    </row>
    <row r="204" spans="4:9">
      <c r="D204" s="97"/>
      <c r="E204" s="97"/>
      <c r="F204" s="97"/>
      <c r="G204" s="97"/>
      <c r="H204" s="97"/>
      <c r="I204" s="97"/>
    </row>
    <row r="205" spans="4:9">
      <c r="D205" s="97"/>
      <c r="E205" s="97"/>
      <c r="F205" s="97"/>
      <c r="G205" s="97"/>
      <c r="H205" s="97"/>
      <c r="I205" s="97"/>
    </row>
    <row r="206" spans="4:9">
      <c r="D206" s="97"/>
      <c r="E206" s="97"/>
      <c r="F206" s="97"/>
      <c r="G206" s="97"/>
      <c r="H206" s="97"/>
      <c r="I206" s="97"/>
    </row>
    <row r="207" spans="4:9">
      <c r="D207" s="97"/>
      <c r="E207" s="97"/>
      <c r="F207" s="97"/>
      <c r="G207" s="97"/>
      <c r="H207" s="97"/>
      <c r="I207" s="97"/>
    </row>
    <row r="208" spans="4:9">
      <c r="D208" s="97"/>
      <c r="E208" s="97"/>
      <c r="F208" s="97"/>
      <c r="G208" s="97"/>
      <c r="H208" s="97"/>
      <c r="I208" s="97"/>
    </row>
    <row r="209" spans="4:9">
      <c r="D209" s="97"/>
      <c r="E209" s="97"/>
      <c r="F209" s="97"/>
      <c r="G209" s="97"/>
      <c r="H209" s="97"/>
      <c r="I209" s="97"/>
    </row>
    <row r="210" spans="4:9">
      <c r="D210" s="97"/>
      <c r="E210" s="97"/>
      <c r="F210" s="97"/>
      <c r="G210" s="97"/>
      <c r="H210" s="97"/>
      <c r="I210" s="97"/>
    </row>
    <row r="211" spans="4:9">
      <c r="D211" s="97"/>
      <c r="E211" s="97"/>
      <c r="F211" s="97"/>
      <c r="G211" s="97"/>
      <c r="H211" s="97"/>
      <c r="I211" s="97"/>
    </row>
    <row r="212" spans="4:9">
      <c r="D212" s="97"/>
      <c r="E212" s="97"/>
      <c r="F212" s="97"/>
      <c r="G212" s="97"/>
      <c r="H212" s="97"/>
      <c r="I212" s="97"/>
    </row>
    <row r="213" spans="4:9">
      <c r="D213" s="97"/>
      <c r="E213" s="97"/>
      <c r="F213" s="97"/>
      <c r="G213" s="97"/>
      <c r="H213" s="97"/>
      <c r="I213" s="97"/>
    </row>
    <row r="214" spans="4:9">
      <c r="D214" s="97"/>
      <c r="E214" s="97"/>
      <c r="F214" s="97"/>
      <c r="G214" s="97"/>
      <c r="H214" s="97"/>
      <c r="I214" s="97"/>
    </row>
    <row r="215" spans="4:9">
      <c r="D215" s="97"/>
      <c r="E215" s="97"/>
      <c r="F215" s="97"/>
      <c r="G215" s="97"/>
      <c r="H215" s="97"/>
      <c r="I215" s="97"/>
    </row>
    <row r="216" spans="4:9">
      <c r="D216" s="97"/>
      <c r="E216" s="97"/>
      <c r="F216" s="97"/>
      <c r="G216" s="97"/>
      <c r="H216" s="97"/>
      <c r="I216" s="97"/>
    </row>
    <row r="217" spans="4:9">
      <c r="D217" s="97"/>
      <c r="E217" s="97"/>
      <c r="F217" s="97"/>
      <c r="G217" s="97"/>
      <c r="H217" s="97"/>
      <c r="I217" s="97"/>
    </row>
    <row r="218" spans="4:9">
      <c r="D218" s="97"/>
      <c r="E218" s="97"/>
      <c r="F218" s="97"/>
      <c r="G218" s="97"/>
      <c r="H218" s="97"/>
      <c r="I218" s="97"/>
    </row>
    <row r="219" spans="4:9">
      <c r="D219" s="97"/>
      <c r="E219" s="97"/>
      <c r="F219" s="97"/>
      <c r="G219" s="97"/>
      <c r="H219" s="97"/>
      <c r="I219" s="97"/>
    </row>
    <row r="220" spans="4:9">
      <c r="D220" s="97"/>
      <c r="E220" s="97"/>
      <c r="F220" s="97"/>
      <c r="G220" s="97"/>
      <c r="H220" s="97"/>
      <c r="I220" s="97"/>
    </row>
    <row r="221" spans="4:9">
      <c r="D221" s="97"/>
      <c r="E221" s="97"/>
      <c r="F221" s="97"/>
      <c r="G221" s="97"/>
      <c r="H221" s="97"/>
      <c r="I221" s="97"/>
    </row>
    <row r="222" spans="4:9">
      <c r="D222" s="97"/>
      <c r="E222" s="97"/>
      <c r="F222" s="97"/>
      <c r="G222" s="97"/>
      <c r="H222" s="97"/>
      <c r="I222" s="97"/>
    </row>
    <row r="223" spans="4:9">
      <c r="D223" s="97"/>
      <c r="E223" s="97"/>
      <c r="F223" s="97"/>
      <c r="G223" s="97"/>
      <c r="H223" s="97"/>
      <c r="I223" s="97"/>
    </row>
    <row r="224" spans="4:9">
      <c r="D224" s="97"/>
      <c r="E224" s="97"/>
      <c r="F224" s="97"/>
      <c r="G224" s="97"/>
      <c r="H224" s="97"/>
      <c r="I224" s="97"/>
    </row>
    <row r="225" spans="4:9">
      <c r="D225" s="97"/>
      <c r="E225" s="97"/>
      <c r="F225" s="97"/>
      <c r="G225" s="97"/>
      <c r="H225" s="97"/>
      <c r="I225" s="97"/>
    </row>
    <row r="226" spans="4:9">
      <c r="D226" s="97"/>
      <c r="E226" s="97"/>
      <c r="F226" s="97"/>
      <c r="G226" s="97"/>
      <c r="H226" s="97"/>
      <c r="I226" s="97"/>
    </row>
    <row r="227" spans="4:9">
      <c r="D227" s="97"/>
      <c r="E227" s="97"/>
      <c r="F227" s="97"/>
      <c r="G227" s="97"/>
      <c r="H227" s="97"/>
      <c r="I227" s="97"/>
    </row>
    <row r="228" spans="4:9">
      <c r="D228" s="97"/>
      <c r="E228" s="97"/>
      <c r="F228" s="97"/>
      <c r="G228" s="97"/>
      <c r="H228" s="97"/>
      <c r="I228" s="97"/>
    </row>
    <row r="229" spans="4:9">
      <c r="D229" s="97"/>
      <c r="E229" s="97"/>
      <c r="F229" s="97"/>
      <c r="G229" s="97"/>
      <c r="H229" s="97"/>
      <c r="I229" s="97"/>
    </row>
    <row r="230" spans="4:9">
      <c r="D230" s="97"/>
      <c r="E230" s="97"/>
      <c r="F230" s="97"/>
      <c r="G230" s="97"/>
      <c r="H230" s="97"/>
      <c r="I230" s="97"/>
    </row>
    <row r="231" spans="4:9">
      <c r="D231" s="97"/>
      <c r="E231" s="97"/>
      <c r="F231" s="97"/>
      <c r="G231" s="97"/>
      <c r="H231" s="97"/>
      <c r="I231" s="97"/>
    </row>
    <row r="232" spans="4:9">
      <c r="D232" s="97"/>
      <c r="E232" s="97"/>
      <c r="F232" s="97"/>
      <c r="G232" s="97"/>
      <c r="H232" s="97"/>
      <c r="I232" s="97"/>
    </row>
    <row r="233" spans="4:9">
      <c r="D233" s="97"/>
      <c r="E233" s="97"/>
      <c r="F233" s="97"/>
      <c r="G233" s="97"/>
      <c r="H233" s="97"/>
      <c r="I233" s="97"/>
    </row>
    <row r="234" spans="4:9">
      <c r="D234" s="97"/>
      <c r="E234" s="97"/>
      <c r="F234" s="97"/>
      <c r="G234" s="97"/>
      <c r="H234" s="97"/>
      <c r="I234" s="97"/>
    </row>
    <row r="235" spans="4:9">
      <c r="D235" s="97"/>
      <c r="E235" s="97"/>
      <c r="F235" s="97"/>
      <c r="G235" s="97"/>
      <c r="H235" s="97"/>
      <c r="I235" s="97"/>
    </row>
    <row r="236" spans="4:9">
      <c r="D236" s="97"/>
      <c r="E236" s="97"/>
      <c r="F236" s="97"/>
      <c r="G236" s="97"/>
      <c r="H236" s="97"/>
      <c r="I236" s="97"/>
    </row>
    <row r="237" spans="4:9">
      <c r="D237" s="97"/>
      <c r="E237" s="97"/>
      <c r="F237" s="97"/>
      <c r="G237" s="97"/>
      <c r="H237" s="97"/>
      <c r="I237" s="97"/>
    </row>
    <row r="238" spans="4:9">
      <c r="D238" s="97"/>
      <c r="E238" s="97"/>
      <c r="F238" s="97"/>
      <c r="G238" s="97"/>
      <c r="H238" s="97"/>
      <c r="I238" s="97"/>
    </row>
    <row r="239" spans="4:9">
      <c r="D239" s="97"/>
      <c r="E239" s="97"/>
      <c r="F239" s="97"/>
      <c r="G239" s="97"/>
      <c r="H239" s="97"/>
      <c r="I239" s="97"/>
    </row>
    <row r="240" spans="4:9">
      <c r="D240" s="97"/>
      <c r="E240" s="97"/>
      <c r="F240" s="97"/>
      <c r="G240" s="97"/>
      <c r="H240" s="97"/>
      <c r="I240" s="97"/>
    </row>
    <row r="241" spans="4:9">
      <c r="D241" s="97"/>
      <c r="E241" s="97"/>
      <c r="F241" s="97"/>
      <c r="G241" s="97"/>
      <c r="H241" s="97"/>
      <c r="I241" s="97"/>
    </row>
    <row r="242" spans="4:9">
      <c r="D242" s="97"/>
      <c r="E242" s="97"/>
      <c r="F242" s="97"/>
      <c r="G242" s="97"/>
      <c r="H242" s="97"/>
      <c r="I242" s="97"/>
    </row>
    <row r="243" spans="4:9">
      <c r="D243" s="97"/>
      <c r="E243" s="97"/>
      <c r="F243" s="97"/>
      <c r="G243" s="97"/>
      <c r="H243" s="97"/>
      <c r="I243" s="97"/>
    </row>
    <row r="244" spans="4:9">
      <c r="D244" s="97"/>
      <c r="E244" s="97"/>
      <c r="F244" s="97"/>
      <c r="G244" s="97"/>
      <c r="H244" s="97"/>
      <c r="I244" s="97"/>
    </row>
    <row r="245" spans="4:9">
      <c r="D245" s="97"/>
      <c r="E245" s="97"/>
      <c r="F245" s="97"/>
      <c r="G245" s="97"/>
      <c r="H245" s="97"/>
      <c r="I245" s="97"/>
    </row>
    <row r="246" spans="4:9">
      <c r="D246" s="97"/>
      <c r="E246" s="97"/>
      <c r="F246" s="97"/>
      <c r="G246" s="97"/>
      <c r="H246" s="97"/>
      <c r="I246" s="97"/>
    </row>
    <row r="247" spans="4:9">
      <c r="D247" s="97"/>
      <c r="E247" s="97"/>
      <c r="F247" s="97"/>
      <c r="G247" s="97"/>
      <c r="H247" s="97"/>
      <c r="I247" s="97"/>
    </row>
    <row r="248" spans="4:9">
      <c r="D248" s="97"/>
      <c r="E248" s="97"/>
      <c r="F248" s="97"/>
      <c r="G248" s="97"/>
      <c r="H248" s="97"/>
      <c r="I248" s="97"/>
    </row>
    <row r="249" spans="4:9">
      <c r="D249" s="97"/>
      <c r="E249" s="97"/>
      <c r="F249" s="97"/>
      <c r="G249" s="97"/>
      <c r="H249" s="97"/>
      <c r="I249" s="97"/>
    </row>
    <row r="250" spans="4:9">
      <c r="D250" s="97"/>
      <c r="E250" s="97"/>
      <c r="F250" s="97"/>
      <c r="G250" s="97"/>
      <c r="H250" s="97"/>
      <c r="I250" s="97"/>
    </row>
    <row r="251" spans="4:9">
      <c r="D251" s="97"/>
      <c r="E251" s="97"/>
      <c r="F251" s="97"/>
      <c r="G251" s="97"/>
      <c r="H251" s="97"/>
      <c r="I251" s="97"/>
    </row>
    <row r="252" spans="4:9">
      <c r="D252" s="97"/>
      <c r="E252" s="97"/>
      <c r="F252" s="97"/>
      <c r="G252" s="97"/>
      <c r="H252" s="97"/>
      <c r="I252" s="97"/>
    </row>
    <row r="253" spans="4:9">
      <c r="D253" s="97"/>
      <c r="E253" s="97"/>
      <c r="F253" s="97"/>
      <c r="G253" s="97"/>
      <c r="H253" s="97"/>
      <c r="I253" s="97"/>
    </row>
    <row r="254" spans="4:9">
      <c r="D254" s="97"/>
      <c r="E254" s="97"/>
      <c r="F254" s="97"/>
      <c r="G254" s="97"/>
      <c r="H254" s="97"/>
      <c r="I254" s="97"/>
    </row>
    <row r="255" spans="4:9">
      <c r="D255" s="97"/>
      <c r="E255" s="97"/>
      <c r="F255" s="97"/>
      <c r="G255" s="97"/>
      <c r="H255" s="97"/>
      <c r="I255" s="97"/>
    </row>
    <row r="256" spans="4:9">
      <c r="D256" s="97"/>
      <c r="E256" s="97"/>
      <c r="F256" s="97"/>
      <c r="G256" s="97"/>
      <c r="H256" s="97"/>
      <c r="I256" s="97"/>
    </row>
    <row r="257" spans="4:9">
      <c r="D257" s="97"/>
      <c r="E257" s="97"/>
      <c r="F257" s="97"/>
      <c r="G257" s="97"/>
      <c r="H257" s="97"/>
      <c r="I257" s="97"/>
    </row>
    <row r="258" spans="4:9">
      <c r="D258" s="97"/>
      <c r="E258" s="97"/>
      <c r="F258" s="97"/>
      <c r="G258" s="97"/>
      <c r="H258" s="97"/>
      <c r="I258" s="97"/>
    </row>
    <row r="259" spans="4:9">
      <c r="D259" s="97"/>
      <c r="E259" s="97"/>
      <c r="F259" s="97"/>
      <c r="G259" s="97"/>
      <c r="H259" s="97"/>
      <c r="I259" s="97"/>
    </row>
    <row r="260" spans="4:9">
      <c r="D260" s="97"/>
      <c r="E260" s="97"/>
      <c r="F260" s="97"/>
      <c r="G260" s="97"/>
      <c r="H260" s="97"/>
      <c r="I260" s="97"/>
    </row>
    <row r="261" spans="4:9">
      <c r="D261" s="97"/>
      <c r="E261" s="97"/>
      <c r="F261" s="97"/>
      <c r="G261" s="97"/>
      <c r="H261" s="97"/>
      <c r="I261" s="97"/>
    </row>
    <row r="262" spans="4:9">
      <c r="D262" s="97"/>
      <c r="E262" s="97"/>
      <c r="F262" s="97"/>
      <c r="G262" s="97"/>
      <c r="H262" s="97"/>
      <c r="I262" s="97"/>
    </row>
    <row r="263" spans="4:9">
      <c r="D263" s="97"/>
      <c r="E263" s="97"/>
      <c r="F263" s="97"/>
      <c r="G263" s="97"/>
      <c r="H263" s="97"/>
      <c r="I263" s="97"/>
    </row>
    <row r="264" spans="4:9">
      <c r="D264" s="97"/>
      <c r="E264" s="97"/>
      <c r="F264" s="97"/>
      <c r="G264" s="97"/>
      <c r="H264" s="97"/>
      <c r="I264" s="97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Krasimir Zhilev</cp:lastModifiedBy>
  <cp:revision/>
  <dcterms:created xsi:type="dcterms:W3CDTF">2006-09-16T00:00:00Z</dcterms:created>
  <dcterms:modified xsi:type="dcterms:W3CDTF">2025-04-28T14:25:23Z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