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tabRatio="888" activeTab="4"/>
  </bookViews>
  <sheets>
    <sheet name="Украйна" sheetId="1" r:id="rId1"/>
    <sheet name="Швейцария" sheetId="2" r:id="rId2"/>
    <sheet name="Mакедония" sheetId="3" r:id="rId3"/>
    <sheet name="Германия" sheetId="4" r:id="rId4"/>
    <sheet name="Русия" sheetId="5" r:id="rId5"/>
  </sheets>
  <externalReferences>
    <externalReference r:id="rId8"/>
  </externalReferences>
  <definedNames>
    <definedName name="_xlnm.Print_Area" localSheetId="3">'Германия'!$A$1:$F$112</definedName>
    <definedName name="_xlnm.Print_Area" localSheetId="4">'Русия'!$A$1:$F$112</definedName>
  </definedNames>
  <calcPr calcMode="manual" fullCalcOnLoad="1"/>
</workbook>
</file>

<file path=xl/sharedStrings.xml><?xml version="1.0" encoding="utf-8"?>
<sst xmlns="http://schemas.openxmlformats.org/spreadsheetml/2006/main" count="1021" uniqueCount="192">
  <si>
    <t>ЕИК по БУЛСТАТ</t>
  </si>
  <si>
    <t>Отчетен период:</t>
  </si>
  <si>
    <t>РГ-05-</t>
  </si>
  <si>
    <t xml:space="preserve">А. ВЗЕМАНИЯ                                            </t>
  </si>
  <si>
    <t>(в хил.лв)</t>
  </si>
  <si>
    <t>ПОКАЗАТЕЛИ</t>
  </si>
  <si>
    <t xml:space="preserve">Код на реда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</si>
  <si>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</si>
  <si>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</si>
  <si>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</si>
  <si>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</si>
  <si>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а</t>
  </si>
  <si>
    <t>б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</si>
  <si>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</si>
  <si>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</si>
  <si>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</si>
  <si>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</si>
  <si>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</si>
  <si>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</si>
  <si>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</si>
  <si>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</si>
  <si>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</si>
  <si>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</si>
  <si>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</si>
  <si>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</si>
  <si>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</si>
  <si>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</si>
  <si>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</si>
  <si>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</si>
  <si>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</si>
  <si>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</si>
  <si>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</si>
  <si>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</si>
  <si>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</si>
  <si>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</si>
  <si>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</si>
  <si>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</si>
  <si>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</si>
  <si>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</si>
  <si>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</si>
  <si>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</si>
  <si>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</si>
  <si>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</si>
  <si>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</si>
  <si>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</si>
  <si>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</si>
  <si>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</si>
  <si>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</si>
  <si>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</si>
  <si>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</si>
  <si>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</si>
  <si>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</si>
  <si>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</si>
  <si>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</si>
  <si>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</si>
  <si>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</si>
  <si>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</si>
  <si>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</si>
  <si>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</si>
  <si>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</si>
  <si>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</si>
  <si>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</si>
  <si>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</si>
  <si>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</si>
  <si>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</si>
  <si>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</si>
  <si>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</si>
  <si>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</si>
  <si>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</si>
  <si>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</si>
  <si>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</si>
  <si>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</si>
  <si>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</si>
  <si>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</si>
  <si>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</si>
  <si>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</si>
  <si>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</si>
  <si>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</si>
  <si>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</si>
  <si>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</si>
  <si>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(в хил. лв.)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</si>
  <si>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</si>
  <si>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</si>
  <si>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</si>
  <si>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</si>
  <si>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</si>
  <si>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</si>
  <si>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</si>
  <si>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</si>
  <si>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</si>
  <si>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</si>
  <si>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</si>
  <si>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</si>
  <si>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</si>
  <si>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</si>
  <si>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</si>
  <si>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</si>
  <si>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</si>
  <si>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</si>
  <si>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</si>
  <si>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</si>
  <si>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</si>
  <si>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</si>
  <si>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</si>
  <si>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</si>
  <si>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</si>
  <si>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</si>
  <si>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</si>
  <si>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</si>
  <si>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</si>
  <si>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</si>
  <si>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</si>
  <si>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</si>
  <si>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</si>
  <si>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</si>
  <si>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</si>
  <si>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</si>
  <si>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</si>
  <si>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</si>
  <si>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</si>
  <si>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</si>
  <si>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</si>
  <si>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</si>
  <si>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</si>
  <si>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</si>
  <si>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</si>
  <si>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</si>
  <si>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</si>
  <si>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</si>
  <si>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</si>
  <si>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</si>
  <si>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</si>
  <si>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</si>
  <si>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</si>
  <si>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</si>
  <si>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</si>
  <si>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</si>
  <si>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</si>
  <si>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</si>
  <si>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</si>
  <si>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</si>
  <si>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</si>
  <si>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</si>
  <si>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</si>
  <si>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</si>
  <si>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</si>
  <si>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</si>
  <si>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</si>
  <si>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</si>
  <si>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</si>
  <si>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</si>
  <si>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</si>
  <si>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</si>
  <si>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</si>
  <si>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</si>
  <si>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</si>
  <si>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</si>
  <si>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</si>
  <si>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</si>
  <si>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</si>
  <si>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</si>
  <si>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</si>
  <si>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</si>
  <si>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</si>
  <si>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</si>
  <si>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</si>
  <si>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</si>
  <si>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</si>
  <si>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</si>
  <si>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</si>
  <si>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</si>
  <si>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</si>
  <si>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</si>
  <si>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</si>
  <si>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</si>
  <si>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</si>
  <si>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</si>
  <si>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</si>
  <si>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</si>
  <si>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</si>
  <si>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</si>
  <si>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</si>
  <si>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Съставител:</t>
  </si>
  <si>
    <t>Ръководител:</t>
  </si>
  <si>
    <t>СПРАВКА ЗА ВЗЕМАНИЯТА, ЗАДЪЛЖЕНИЯТА И ПРОВИЗИИТЕ , Германия</t>
  </si>
  <si>
    <t>Химимпорт АД</t>
  </si>
  <si>
    <t>СПРАВКА ЗА ВЗЕМАНИЯТА, ЗАДЪЛЖЕНИЯТА И ПРОВИЗИИТЕ , Швейцария</t>
  </si>
  <si>
    <t>СПРАВКА ЗА ВЗЕМАНИЯТА, ЗАДЪЛЖЕНИЯТА И ПРОВИЗИИТЕ , Украйна</t>
  </si>
  <si>
    <t>консолидиран</t>
  </si>
  <si>
    <t>СПРАВКА ЗА ВЗЕМАНИЯТА, ЗАДЪЛЖЕНИЯТА И ПРОВИЗИИТЕ , Македония</t>
  </si>
  <si>
    <t>СПРАВКА ЗА ВЗЕМАНИЯТА, ЗАДЪЛЖЕНИЯТА И ПРОВИЗИИТЕ , Русия</t>
  </si>
  <si>
    <t>Дата на съставяне: 29/8/16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</si>
</sst>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??\ _л_в_._-;_-@_-"/>
    <numFmt numFmtId="173" formatCode="0.00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\ _л_в_-;\-* #,##0.0\ _л_в_-;_-* &quot;-&quot;??\ _л_в_-;_-@_-"/>
    <numFmt numFmtId="179" formatCode="_-* #,##0\ _л_в_-;\-* #,##0\ _л_в_-;_-* &quot;-&quot;??\ _л_в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Tms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9" fontId="2" fillId="0" borderId="10" xfId="56" applyNumberFormat="1" applyFont="1" applyBorder="1" applyAlignment="1" applyProtection="1">
      <alignment horizontal="center" vertical="center" wrapText="1"/>
      <protection/>
    </xf>
    <xf numFmtId="0" fontId="2" fillId="0" borderId="11" xfId="56" applyFont="1" applyBorder="1" applyAlignment="1" applyProtection="1">
      <alignment horizontal="centerContinuous" vertical="center" wrapText="1"/>
      <protection/>
    </xf>
    <xf numFmtId="49" fontId="2" fillId="0" borderId="12" xfId="56" applyNumberFormat="1" applyFont="1" applyBorder="1" applyAlignment="1" applyProtection="1">
      <alignment horizontal="center" vertical="center" wrapText="1"/>
      <protection/>
    </xf>
    <xf numFmtId="0" fontId="2" fillId="0" borderId="11" xfId="56" applyFont="1" applyBorder="1" applyAlignment="1" applyProtection="1">
      <alignment horizontal="left" vertical="center" wrapText="1"/>
      <protection/>
    </xf>
    <xf numFmtId="0" fontId="2" fillId="0" borderId="11" xfId="56" applyFont="1" applyBorder="1" applyAlignment="1" applyProtection="1">
      <alignment horizontal="center" vertical="center" wrapText="1"/>
      <protection/>
    </xf>
    <xf numFmtId="49" fontId="8" fillId="0" borderId="11" xfId="56" applyNumberFormat="1" applyFont="1" applyBorder="1" applyAlignment="1" applyProtection="1">
      <alignment horizontal="center" vertical="center" wrapText="1"/>
      <protection/>
    </xf>
    <xf numFmtId="1" fontId="7" fillId="33" borderId="11" xfId="56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56" applyNumberFormat="1" applyFont="1" applyBorder="1" applyAlignment="1" applyProtection="1">
      <alignment horizontal="center" vertical="center" wrapText="1"/>
      <protection/>
    </xf>
    <xf numFmtId="1" fontId="7" fillId="0" borderId="11" xfId="56" applyNumberFormat="1" applyFont="1" applyBorder="1" applyAlignment="1" applyProtection="1">
      <alignment horizontal="right" vertical="center" wrapText="1"/>
      <protection/>
    </xf>
    <xf numFmtId="49" fontId="7" fillId="0" borderId="11" xfId="56" applyNumberFormat="1" applyFont="1" applyBorder="1" applyAlignment="1" applyProtection="1">
      <alignment horizontal="center" vertical="center" wrapText="1"/>
      <protection/>
    </xf>
    <xf numFmtId="1" fontId="7" fillId="0" borderId="11" xfId="56" applyNumberFormat="1" applyFont="1" applyFill="1" applyBorder="1" applyAlignment="1" applyProtection="1">
      <alignment horizontal="right" vertical="center" wrapText="1"/>
      <protection/>
    </xf>
    <xf numFmtId="49" fontId="2" fillId="0" borderId="11" xfId="56" applyNumberFormat="1" applyFont="1" applyBorder="1" applyAlignment="1" applyProtection="1">
      <alignment horizontal="left" vertical="center" wrapText="1"/>
      <protection/>
    </xf>
    <xf numFmtId="0" fontId="7" fillId="0" borderId="11" xfId="56" applyFont="1" applyFill="1" applyBorder="1" applyAlignment="1" applyProtection="1">
      <alignment horizontal="right" vertical="center" wrapText="1"/>
      <protection/>
    </xf>
    <xf numFmtId="0" fontId="7" fillId="0" borderId="11" xfId="56" applyFont="1" applyBorder="1" applyAlignment="1" applyProtection="1">
      <alignment horizontal="right" vertical="center" wrapText="1"/>
      <protection/>
    </xf>
    <xf numFmtId="0" fontId="0" fillId="0" borderId="0" xfId="0" applyNumberFormat="1" applyAlignment="1">
      <alignment horizontal="right" vertical="top"/>
    </xf>
    <xf numFmtId="0" fontId="5" fillId="0" borderId="0" xfId="60" applyNumberFormat="1" applyFont="1" applyAlignment="1" applyProtection="1">
      <alignment horizontal="right" vertical="top"/>
      <protection/>
    </xf>
    <xf numFmtId="0" fontId="7" fillId="0" borderId="0" xfId="58" applyNumberFormat="1" applyFont="1" applyAlignment="1" applyProtection="1">
      <alignment horizontal="right" vertical="top"/>
      <protection/>
    </xf>
    <xf numFmtId="0" fontId="5" fillId="0" borderId="0" xfId="60" applyNumberFormat="1" applyFont="1" applyAlignment="1" applyProtection="1">
      <alignment horizontal="right" vertical="top" wrapText="1"/>
      <protection/>
    </xf>
    <xf numFmtId="0" fontId="2" fillId="0" borderId="0" xfId="56" applyNumberFormat="1" applyFont="1" applyAlignment="1" applyProtection="1">
      <alignment horizontal="right" vertical="top" wrapText="1"/>
      <protection/>
    </xf>
    <xf numFmtId="0" fontId="7" fillId="0" borderId="0" xfId="56" applyNumberFormat="1" applyFont="1" applyAlignment="1" applyProtection="1">
      <alignment horizontal="right" vertical="top" wrapText="1"/>
      <protection/>
    </xf>
    <xf numFmtId="0" fontId="2" fillId="0" borderId="0" xfId="56" applyNumberFormat="1" applyFont="1" applyAlignment="1" applyProtection="1">
      <alignment horizontal="right" vertical="top"/>
      <protection/>
    </xf>
    <xf numFmtId="0" fontId="2" fillId="0" borderId="10" xfId="56" applyNumberFormat="1" applyFont="1" applyBorder="1" applyAlignment="1" applyProtection="1">
      <alignment horizontal="right" vertical="top" wrapText="1"/>
      <protection/>
    </xf>
    <xf numFmtId="0" fontId="2" fillId="0" borderId="13" xfId="56" applyNumberFormat="1" applyFont="1" applyBorder="1" applyAlignment="1" applyProtection="1">
      <alignment horizontal="right" vertical="top" wrapText="1"/>
      <protection/>
    </xf>
    <xf numFmtId="0" fontId="2" fillId="0" borderId="11" xfId="56" applyNumberFormat="1" applyFont="1" applyBorder="1" applyAlignment="1" applyProtection="1">
      <alignment horizontal="right" vertical="top" wrapText="1"/>
      <protection/>
    </xf>
    <xf numFmtId="0" fontId="2" fillId="0" borderId="12" xfId="56" applyNumberFormat="1" applyFont="1" applyBorder="1" applyAlignment="1" applyProtection="1">
      <alignment horizontal="right" vertical="top" wrapText="1"/>
      <protection/>
    </xf>
    <xf numFmtId="0" fontId="2" fillId="0" borderId="11" xfId="56" applyNumberFormat="1" applyFont="1" applyBorder="1" applyAlignment="1" applyProtection="1">
      <alignment horizontal="right" vertical="top"/>
      <protection/>
    </xf>
    <xf numFmtId="0" fontId="8" fillId="0" borderId="11" xfId="56" applyNumberFormat="1" applyFont="1" applyBorder="1" applyAlignment="1" applyProtection="1">
      <alignment horizontal="right" vertical="top" wrapText="1"/>
      <protection/>
    </xf>
    <xf numFmtId="0" fontId="7" fillId="33" borderId="11" xfId="56" applyNumberFormat="1" applyFont="1" applyFill="1" applyBorder="1" applyAlignment="1" applyProtection="1">
      <alignment horizontal="right" vertical="top" wrapText="1"/>
      <protection locked="0"/>
    </xf>
    <xf numFmtId="0" fontId="7" fillId="0" borderId="11" xfId="56" applyNumberFormat="1" applyFont="1" applyFill="1" applyBorder="1" applyAlignment="1" applyProtection="1">
      <alignment horizontal="right" vertical="top" wrapText="1"/>
      <protection/>
    </xf>
    <xf numFmtId="0" fontId="7" fillId="0" borderId="11" xfId="56" applyNumberFormat="1" applyFont="1" applyBorder="1" applyAlignment="1" applyProtection="1">
      <alignment horizontal="right" vertical="top" wrapText="1"/>
      <protection/>
    </xf>
    <xf numFmtId="0" fontId="2" fillId="0" borderId="0" xfId="56" applyFont="1" applyBorder="1" applyAlignment="1" applyProtection="1">
      <alignment horizontal="left" vertical="center" wrapText="1"/>
      <protection/>
    </xf>
    <xf numFmtId="49" fontId="2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56" applyFont="1" applyBorder="1" applyAlignment="1" applyProtection="1">
      <alignment horizontal="left" vertical="center" wrapText="1"/>
      <protection/>
    </xf>
    <xf numFmtId="0" fontId="2" fillId="0" borderId="0" xfId="56" applyFont="1" applyBorder="1" applyProtection="1">
      <alignment/>
      <protection/>
    </xf>
    <xf numFmtId="0" fontId="2" fillId="0" borderId="13" xfId="56" applyFont="1" applyBorder="1" applyAlignment="1" applyProtection="1">
      <alignment horizontal="centerContinuous" vertical="center" wrapText="1"/>
      <protection/>
    </xf>
    <xf numFmtId="0" fontId="2" fillId="0" borderId="11" xfId="56" applyFont="1" applyBorder="1" applyAlignment="1" applyProtection="1">
      <alignment horizontal="center"/>
      <protection/>
    </xf>
    <xf numFmtId="0" fontId="7" fillId="0" borderId="11" xfId="56" applyFont="1" applyBorder="1" applyAlignment="1" applyProtection="1">
      <alignment horizontal="right"/>
      <protection/>
    </xf>
    <xf numFmtId="0" fontId="7" fillId="0" borderId="11" xfId="56" applyFont="1" applyBorder="1" applyAlignment="1" applyProtection="1">
      <alignment vertical="center" wrapText="1"/>
      <protection/>
    </xf>
    <xf numFmtId="1" fontId="7" fillId="34" borderId="11" xfId="56" applyNumberFormat="1" applyFont="1" applyFill="1" applyBorder="1" applyAlignment="1" applyProtection="1">
      <alignment horizontal="right" vertical="center" wrapText="1"/>
      <protection locked="0"/>
    </xf>
    <xf numFmtId="1" fontId="7" fillId="33" borderId="11" xfId="56" applyNumberFormat="1" applyFont="1" applyFill="1" applyBorder="1" applyAlignment="1" applyProtection="1">
      <alignment horizontal="right"/>
      <protection locked="0"/>
    </xf>
    <xf numFmtId="1" fontId="7" fillId="34" borderId="11" xfId="56" applyNumberFormat="1" applyFont="1" applyFill="1" applyBorder="1" applyAlignment="1" applyProtection="1">
      <alignment horizontal="right"/>
      <protection locked="0"/>
    </xf>
    <xf numFmtId="1" fontId="7" fillId="0" borderId="11" xfId="56" applyNumberFormat="1" applyFont="1" applyBorder="1" applyAlignment="1" applyProtection="1">
      <alignment horizontal="right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49" fontId="7" fillId="0" borderId="0" xfId="56" applyNumberFormat="1" applyFont="1" applyBorder="1" applyAlignment="1" applyProtection="1">
      <alignment horizontal="center" vertical="center" wrapText="1"/>
      <protection/>
    </xf>
    <xf numFmtId="1" fontId="7" fillId="0" borderId="0" xfId="56" applyNumberFormat="1" applyFont="1" applyBorder="1" applyAlignment="1" applyProtection="1">
      <alignment horizontal="left" vertical="center" wrapText="1"/>
      <protection/>
    </xf>
    <xf numFmtId="1" fontId="7" fillId="0" borderId="0" xfId="56" applyNumberFormat="1" applyFont="1" applyBorder="1" applyProtection="1">
      <alignment/>
      <protection/>
    </xf>
    <xf numFmtId="49" fontId="2" fillId="0" borderId="0" xfId="56" applyNumberFormat="1" applyFont="1" applyBorder="1" applyAlignment="1" applyProtection="1">
      <alignment horizontal="center" vertical="center" wrapText="1"/>
      <protection/>
    </xf>
    <xf numFmtId="0" fontId="2" fillId="0" borderId="0" xfId="56" applyFont="1" applyBorder="1" applyAlignment="1" applyProtection="1">
      <alignment horizontal="center"/>
      <protection/>
    </xf>
    <xf numFmtId="1" fontId="7" fillId="0" borderId="11" xfId="56" applyNumberFormat="1" applyFont="1" applyFill="1" applyBorder="1" applyAlignment="1" applyProtection="1">
      <alignment horizontal="right"/>
      <protection/>
    </xf>
    <xf numFmtId="49" fontId="8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56" applyFont="1" applyAlignment="1" applyProtection="1">
      <alignment horizontal="left" vertical="center" wrapText="1"/>
      <protection locked="0"/>
    </xf>
    <xf numFmtId="49" fontId="7" fillId="0" borderId="0" xfId="56" applyNumberFormat="1" applyFont="1" applyAlignment="1" applyProtection="1">
      <alignment horizontal="left" vertical="center" wrapText="1"/>
      <protection locked="0"/>
    </xf>
    <xf numFmtId="0" fontId="7" fillId="0" borderId="0" xfId="56" applyFont="1" applyProtection="1">
      <alignment/>
      <protection locked="0"/>
    </xf>
    <xf numFmtId="0" fontId="0" fillId="0" borderId="0" xfId="0" applyNumberFormat="1" applyAlignment="1">
      <alignment vertical="center"/>
    </xf>
    <xf numFmtId="0" fontId="2" fillId="0" borderId="0" xfId="57" applyNumberFormat="1" applyFont="1" applyAlignment="1" applyProtection="1">
      <alignment vertical="center"/>
      <protection/>
    </xf>
    <xf numFmtId="0" fontId="2" fillId="0" borderId="0" xfId="57" applyNumberFormat="1" applyFont="1" applyBorder="1" applyAlignment="1" applyProtection="1">
      <alignment vertical="center" wrapText="1"/>
      <protection/>
    </xf>
    <xf numFmtId="0" fontId="2" fillId="0" borderId="0" xfId="56" applyNumberFormat="1" applyFont="1" applyAlignment="1" applyProtection="1">
      <alignment vertical="center" wrapText="1"/>
      <protection/>
    </xf>
    <xf numFmtId="0" fontId="2" fillId="0" borderId="14" xfId="56" applyNumberFormat="1" applyFont="1" applyBorder="1" applyAlignment="1" applyProtection="1">
      <alignment vertical="center" wrapText="1"/>
      <protection/>
    </xf>
    <xf numFmtId="0" fontId="2" fillId="0" borderId="11" xfId="56" applyNumberFormat="1" applyFont="1" applyBorder="1" applyAlignment="1" applyProtection="1">
      <alignment vertical="center" wrapText="1"/>
      <protection/>
    </xf>
    <xf numFmtId="0" fontId="7" fillId="0" borderId="11" xfId="56" applyNumberFormat="1" applyFont="1" applyBorder="1" applyAlignment="1" applyProtection="1">
      <alignment vertical="center" wrapText="1"/>
      <protection/>
    </xf>
    <xf numFmtId="0" fontId="8" fillId="0" borderId="11" xfId="56" applyNumberFormat="1" applyFont="1" applyBorder="1" applyAlignment="1" applyProtection="1">
      <alignment vertical="center" wrapText="1"/>
      <protection/>
    </xf>
    <xf numFmtId="0" fontId="2" fillId="0" borderId="0" xfId="56" applyFont="1" applyBorder="1" applyAlignment="1" applyProtection="1">
      <alignment vertical="center" wrapText="1"/>
      <protection/>
    </xf>
    <xf numFmtId="0" fontId="2" fillId="0" borderId="14" xfId="56" applyFont="1" applyBorder="1" applyAlignment="1" applyProtection="1">
      <alignment vertical="center" wrapText="1"/>
      <protection/>
    </xf>
    <xf numFmtId="0" fontId="2" fillId="0" borderId="11" xfId="56" applyFont="1" applyBorder="1" applyAlignment="1" applyProtection="1">
      <alignment vertical="center" wrapText="1"/>
      <protection/>
    </xf>
    <xf numFmtId="0" fontId="8" fillId="0" borderId="11" xfId="56" applyFont="1" applyBorder="1" applyAlignment="1" applyProtection="1">
      <alignment vertical="center" wrapText="1"/>
      <protection/>
    </xf>
    <xf numFmtId="0" fontId="7" fillId="0" borderId="11" xfId="56" applyFont="1" applyBorder="1" applyAlignment="1" applyProtection="1" quotePrefix="1">
      <alignment vertical="center" wrapText="1"/>
      <protection/>
    </xf>
    <xf numFmtId="0" fontId="7" fillId="0" borderId="0" xfId="56" applyFont="1" applyBorder="1" applyAlignment="1" applyProtection="1">
      <alignment vertical="center" wrapText="1"/>
      <protection/>
    </xf>
    <xf numFmtId="0" fontId="8" fillId="0" borderId="0" xfId="56" applyFont="1" applyBorder="1" applyAlignment="1" applyProtection="1">
      <alignment vertical="center" wrapText="1"/>
      <protection/>
    </xf>
    <xf numFmtId="0" fontId="7" fillId="0" borderId="0" xfId="56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172" fontId="7" fillId="33" borderId="11" xfId="56" applyNumberFormat="1" applyFont="1" applyFill="1" applyBorder="1" applyAlignment="1" applyProtection="1">
      <alignment horizontal="right" vertical="top" wrapText="1"/>
      <protection locked="0"/>
    </xf>
    <xf numFmtId="173" fontId="0" fillId="0" borderId="0" xfId="0" applyNumberFormat="1" applyAlignment="1">
      <alignment/>
    </xf>
    <xf numFmtId="0" fontId="11" fillId="0" borderId="0" xfId="0" applyFont="1" applyAlignment="1">
      <alignment/>
    </xf>
    <xf numFmtId="0" fontId="7" fillId="0" borderId="0" xfId="59" applyNumberFormat="1" applyFont="1" applyAlignment="1" applyProtection="1">
      <alignment horizontal="right" vertical="top"/>
      <protection/>
    </xf>
    <xf numFmtId="171" fontId="0" fillId="0" borderId="0" xfId="42" applyFont="1" applyAlignment="1">
      <alignment/>
    </xf>
    <xf numFmtId="1" fontId="7" fillId="16" borderId="11" xfId="56" applyNumberFormat="1" applyFont="1" applyFill="1" applyBorder="1" applyAlignment="1" applyProtection="1">
      <alignment horizontal="right" vertical="center" wrapText="1"/>
      <protection locked="0"/>
    </xf>
    <xf numFmtId="179" fontId="0" fillId="0" borderId="0" xfId="42" applyNumberFormat="1" applyFont="1" applyAlignment="1">
      <alignment/>
    </xf>
    <xf numFmtId="172" fontId="7" fillId="0" borderId="11" xfId="56" applyNumberFormat="1" applyFont="1" applyFill="1" applyBorder="1" applyAlignment="1" applyProtection="1">
      <alignment horizontal="right" vertical="top" wrapText="1"/>
      <protection/>
    </xf>
    <xf numFmtId="172" fontId="7" fillId="0" borderId="11" xfId="56" applyNumberFormat="1" applyFont="1" applyBorder="1" applyAlignment="1" applyProtection="1">
      <alignment horizontal="right" vertical="top" wrapText="1"/>
      <protection/>
    </xf>
    <xf numFmtId="0" fontId="2" fillId="0" borderId="0" xfId="56" applyFont="1" applyAlignment="1" applyProtection="1">
      <alignment horizontal="left" vertical="center" wrapText="1"/>
      <protection locked="0"/>
    </xf>
    <xf numFmtId="49" fontId="2" fillId="0" borderId="0" xfId="56" applyNumberFormat="1" applyFont="1" applyAlignment="1" applyProtection="1">
      <alignment horizontal="center" vertical="center" wrapText="1"/>
      <protection/>
    </xf>
    <xf numFmtId="0" fontId="2" fillId="0" borderId="0" xfId="57" applyNumberFormat="1" applyFont="1" applyBorder="1" applyAlignment="1" applyProtection="1">
      <alignment horizontal="right" vertical="top" wrapText="1"/>
      <protection/>
    </xf>
    <xf numFmtId="0" fontId="4" fillId="0" borderId="0" xfId="0" applyNumberFormat="1" applyFont="1" applyAlignment="1" applyProtection="1">
      <alignment horizontal="right" vertical="top"/>
      <protection/>
    </xf>
    <xf numFmtId="14" fontId="2" fillId="0" borderId="0" xfId="57" applyNumberFormat="1" applyFont="1" applyBorder="1" applyAlignment="1" applyProtection="1">
      <alignment horizontal="right" vertical="top" wrapText="1"/>
      <protection/>
    </xf>
    <xf numFmtId="49" fontId="7" fillId="0" borderId="0" xfId="56" applyNumberFormat="1" applyFont="1" applyBorder="1" applyAlignment="1" applyProtection="1">
      <alignment horizontal="left" vertical="center" wrapText="1"/>
      <protection/>
    </xf>
    <xf numFmtId="0" fontId="2" fillId="0" borderId="0" xfId="56" applyFont="1" applyBorder="1" applyAlignment="1" applyProtection="1">
      <alignment horizontal="left" vertical="center" wrapText="1"/>
      <protection locked="0"/>
    </xf>
    <xf numFmtId="49" fontId="2" fillId="0" borderId="0" xfId="56" applyNumberFormat="1" applyFont="1" applyFill="1" applyAlignment="1" applyProtection="1">
      <alignment horizontal="center" vertical="center" wrapText="1"/>
      <protection/>
    </xf>
    <xf numFmtId="14" fontId="2" fillId="0" borderId="0" xfId="56" applyNumberFormat="1" applyFont="1" applyBorder="1" applyAlignment="1" applyProtection="1">
      <alignment horizontal="left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 7.3" xfId="56"/>
    <cellStyle name="Normal_El.7.2" xfId="57"/>
    <cellStyle name="Normal_Spravki_kod" xfId="58"/>
    <cellStyle name="Normal_Spravki_kod 2" xfId="59"/>
    <cellStyle name="Normal_Баланс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exander%20Kerezov\Local%20Settings\Temporary%20Internet%20Files\Content.IE5\3607FTWP\Mezdinni97+C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5">
          <cell r="H5" t="str">
            <v>( в хил. лв.)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2"/>
  <sheetViews>
    <sheetView view="pageBreakPreview" zoomScale="115" zoomScaleSheetLayoutView="115" zoomScalePageLayoutView="0" workbookViewId="0" topLeftCell="A97">
      <selection activeCell="C10" sqref="C10:D45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81" t="s">
        <v>187</v>
      </c>
      <c r="B2" s="81"/>
      <c r="C2" s="81"/>
      <c r="D2" s="81"/>
      <c r="E2" s="81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82" t="s">
        <v>188</v>
      </c>
      <c r="C4" s="83"/>
      <c r="D4" s="16" t="s">
        <v>0</v>
      </c>
      <c r="E4" s="74">
        <v>627519</v>
      </c>
    </row>
    <row r="5" spans="1:5" ht="15">
      <c r="A5" s="56" t="s">
        <v>1</v>
      </c>
      <c r="B5" s="84">
        <v>42551</v>
      </c>
      <c r="C5" s="83"/>
      <c r="D5" s="18" t="s">
        <v>2</v>
      </c>
      <c r="E5" s="74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74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/>
      <c r="D25" s="29"/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>
        <v>2044</v>
      </c>
      <c r="D31" s="28">
        <f>+C31</f>
        <v>2044</v>
      </c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>
        <v>0</v>
      </c>
      <c r="D43" s="28">
        <f>+C43</f>
        <v>0</v>
      </c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2044</v>
      </c>
      <c r="D44" s="30">
        <f>D25+D29+D30+D32+D31+D33+D34+D39</f>
        <v>2044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2044</v>
      </c>
      <c r="D45" s="30">
        <f>D44+D22+D20+D10</f>
        <v>2044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0</v>
      </c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0</v>
      </c>
      <c r="D97" s="9">
        <f>D86+D81+D76+D72+D96</f>
        <v>0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0</v>
      </c>
      <c r="D98" s="9">
        <f>D97+D69+D67</f>
        <v>0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85"/>
      <c r="B108" s="85"/>
      <c r="C108" s="85"/>
      <c r="D108" s="85"/>
      <c r="E108" s="85"/>
      <c r="F108" s="85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86" t="s">
        <v>191</v>
      </c>
      <c r="B110" s="86"/>
      <c r="C110" s="86" t="s">
        <v>182</v>
      </c>
      <c r="D110" s="86"/>
      <c r="E110" s="86"/>
      <c r="F110" s="86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80" t="s">
        <v>183</v>
      </c>
      <c r="D112" s="80"/>
      <c r="E112" s="80"/>
      <c r="F112" s="80"/>
    </row>
  </sheetData>
  <sheetProtection/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103:E105 C35:D38 C40:D43 C54:D56 F54:F56 C58:D66 F58:F66 C69:D69 F69 C73:D75 F73:F75 C77:D80 F77:F80 C82:D85 F82:F85 C87:D90 F87:F90 C92:D96 F92:F96 C26:D33">
      <formula1>0</formula1>
      <formula2>9999999999999990</formula2>
    </dataValidation>
  </dataValidations>
  <printOptions/>
  <pageMargins left="0.15" right="0.2" top="0.22" bottom="0.35" header="0.18" footer="0.18"/>
  <pageSetup horizontalDpi="300" verticalDpi="300" orientation="portrait" paperSize="9" r:id="rId1"/>
  <rowBreaks count="2" manualBreakCount="2">
    <brk id="45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2"/>
  <sheetViews>
    <sheetView view="pageBreakPreview" zoomScaleSheetLayoutView="100" zoomScalePageLayoutView="0" workbookViewId="0" topLeftCell="A1">
      <selection activeCell="C10" sqref="C10:D45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9.57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81" t="s">
        <v>186</v>
      </c>
      <c r="B2" s="81"/>
      <c r="C2" s="81"/>
      <c r="D2" s="81"/>
      <c r="E2" s="81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82" t="s">
        <v>188</v>
      </c>
      <c r="C4" s="83"/>
      <c r="D4" s="16" t="s">
        <v>0</v>
      </c>
      <c r="E4" s="74">
        <v>627519</v>
      </c>
    </row>
    <row r="5" spans="1:5" ht="15">
      <c r="A5" s="56" t="s">
        <v>1</v>
      </c>
      <c r="B5" s="84">
        <f>+Украйна!B5</f>
        <v>42551</v>
      </c>
      <c r="C5" s="83"/>
      <c r="D5" s="18" t="s">
        <v>2</v>
      </c>
      <c r="E5" s="74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74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78">
        <f>C26+C27+C28</f>
        <v>12863</v>
      </c>
      <c r="D25" s="78">
        <f>C25</f>
        <v>12863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>
        <v>12863</v>
      </c>
      <c r="D26" s="71">
        <f>+C26</f>
        <v>12863</v>
      </c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71"/>
      <c r="D28" s="71">
        <f>+C28</f>
        <v>0</v>
      </c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79">
        <f>C25+C29+C30+C32+C31+C33+C34+C39</f>
        <v>12863</v>
      </c>
      <c r="D44" s="79">
        <f>D25+D29+D30+D32+D31+D33+D34+D39</f>
        <v>12863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79">
        <f>C44+C22+C20+C10</f>
        <v>12863</v>
      </c>
      <c r="D45" s="79">
        <f>D44+D22+D20+D10</f>
        <v>12863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0</v>
      </c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0</v>
      </c>
      <c r="D97" s="9">
        <f>D86+D81+D76+D72+D96</f>
        <v>0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0</v>
      </c>
      <c r="D98" s="9">
        <f>D97+D69+D67</f>
        <v>0</v>
      </c>
      <c r="E98" s="9">
        <f>E97+E69+E67</f>
        <v>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85"/>
      <c r="B108" s="85"/>
      <c r="C108" s="85"/>
      <c r="D108" s="85"/>
      <c r="E108" s="85"/>
      <c r="F108" s="85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86" t="str">
        <f>+Украйна!A110</f>
        <v>Дата на съставяне: 29/8/16</v>
      </c>
      <c r="B110" s="86"/>
      <c r="C110" s="86" t="s">
        <v>182</v>
      </c>
      <c r="D110" s="86"/>
      <c r="E110" s="86"/>
      <c r="F110" s="86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80" t="s">
        <v>183</v>
      </c>
      <c r="D112" s="80"/>
      <c r="E112" s="80"/>
      <c r="F112" s="80"/>
    </row>
  </sheetData>
  <sheetProtection/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103:E105 C35:D38 C40:D43 C54:D56 F54:F56 C58:D66 F58:F66 C69:D69 F69 C73:D75 F73:F75 C77:D80 F77:F80 C82:D85 F82:F85 C87:D90 F87:F90 C92:D96 F92:F96 C26:D33">
      <formula1>0</formula1>
      <formula2>9999999999999990</formula2>
    </dataValidation>
  </dataValidations>
  <printOptions/>
  <pageMargins left="0.19" right="0.12" top="0.36" bottom="0.4" header="0.18" footer="0.18"/>
  <pageSetup horizontalDpi="300" verticalDpi="300" orientation="portrait" paperSize="9" r:id="rId1"/>
  <rowBreaks count="2" manualBreakCount="2">
    <brk id="45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2"/>
  <sheetViews>
    <sheetView view="pageBreakPreview" zoomScaleSheetLayoutView="100" zoomScalePageLayoutView="0" workbookViewId="0" topLeftCell="A86">
      <selection activeCell="E107" sqref="E107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8.421875" style="0" bestFit="1" customWidth="1"/>
    <col min="4" max="4" width="18.57421875" style="0" bestFit="1" customWidth="1"/>
    <col min="5" max="5" width="11.140625" style="0" bestFit="1" customWidth="1"/>
    <col min="8" max="8" width="20.5742187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87" t="s">
        <v>189</v>
      </c>
      <c r="B2" s="87"/>
      <c r="C2" s="87"/>
      <c r="D2" s="87"/>
      <c r="E2" s="87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82" t="s">
        <v>188</v>
      </c>
      <c r="C4" s="83"/>
      <c r="D4" s="16" t="s">
        <v>0</v>
      </c>
      <c r="E4" s="17">
        <v>627519</v>
      </c>
    </row>
    <row r="5" spans="1:5" ht="15">
      <c r="A5" s="56" t="s">
        <v>1</v>
      </c>
      <c r="B5" s="84">
        <f>+Украйна!B5</f>
        <v>42551</v>
      </c>
      <c r="C5" s="83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" customHeight="1">
      <c r="A12" s="60" t="s">
        <v>16</v>
      </c>
      <c r="B12" s="30" t="s">
        <v>17</v>
      </c>
      <c r="C12" s="29">
        <v>0</v>
      </c>
      <c r="D12" s="29">
        <f>SUM(D13:D15)</f>
        <v>0</v>
      </c>
      <c r="E12" s="29">
        <f>SUM(E13:E15)</f>
        <v>0</v>
      </c>
    </row>
    <row r="13" spans="1:6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  <c r="F13" s="73"/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120209</v>
      </c>
      <c r="D17" s="29">
        <f>+D18+D19</f>
        <v>0</v>
      </c>
      <c r="E17" s="29">
        <f t="shared" si="0"/>
        <v>120209</v>
      </c>
    </row>
    <row r="18" spans="1:5" ht="12.75">
      <c r="A18" s="60" t="s">
        <v>28</v>
      </c>
      <c r="B18" s="30" t="s">
        <v>29</v>
      </c>
      <c r="C18" s="28">
        <v>107</v>
      </c>
      <c r="D18" s="28"/>
      <c r="E18" s="29">
        <f t="shared" si="0"/>
        <v>107</v>
      </c>
    </row>
    <row r="19" spans="1:5" ht="12.75">
      <c r="A19" s="60" t="s">
        <v>22</v>
      </c>
      <c r="B19" s="30" t="s">
        <v>30</v>
      </c>
      <c r="C19" s="28">
        <f>120413-311</f>
        <v>120102</v>
      </c>
      <c r="D19" s="28"/>
      <c r="E19" s="29">
        <f t="shared" si="0"/>
        <v>120102</v>
      </c>
    </row>
    <row r="20" spans="1:5" ht="12.75">
      <c r="A20" s="61" t="s">
        <v>31</v>
      </c>
      <c r="B20" s="27" t="s">
        <v>32</v>
      </c>
      <c r="C20" s="30">
        <f>+C17</f>
        <v>120209</v>
      </c>
      <c r="D20" s="30">
        <f>+D17</f>
        <v>0</v>
      </c>
      <c r="E20" s="30">
        <f>+E17</f>
        <v>120209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f>SUM(C26:C28)</f>
        <v>0</v>
      </c>
      <c r="D25" s="29">
        <f>SUM(D26:D28)</f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>
        <v>753</v>
      </c>
      <c r="D30" s="28">
        <v>753</v>
      </c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+C35+C36</f>
        <v>39</v>
      </c>
      <c r="D34" s="29">
        <f>+D35+D36</f>
        <v>39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>
        <v>39</v>
      </c>
      <c r="D35" s="28">
        <f>+C35</f>
        <v>39</v>
      </c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33719</v>
      </c>
      <c r="D39" s="29">
        <f>SUM(D40:D43)</f>
        <v>33719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>
        <v>33719</v>
      </c>
      <c r="D43" s="28">
        <f>+C43</f>
        <v>33719</v>
      </c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+C29+C30+C34+C39+C31</f>
        <v>34511</v>
      </c>
      <c r="D44" s="30">
        <f>+D29+D30+D34+D39+D31</f>
        <v>34511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C44+C20</f>
        <v>154720</v>
      </c>
      <c r="D45" s="30">
        <f>D44+D20</f>
        <v>34511</v>
      </c>
      <c r="E45" s="30">
        <f>E44+E22+E20+E10</f>
        <v>120209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v>0</v>
      </c>
      <c r="D53" s="14">
        <f>SUM(D54:D56)</f>
        <v>0</v>
      </c>
      <c r="E53" s="11">
        <f aca="true" t="shared" si="2" ref="E53:E66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9">
        <f>SUM(C58:C60)</f>
        <v>239</v>
      </c>
      <c r="D57" s="14">
        <f>D58+D60</f>
        <v>0</v>
      </c>
      <c r="E57" s="11">
        <f>C57-D57</f>
        <v>239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>
        <v>239</v>
      </c>
      <c r="D58" s="7"/>
      <c r="E58" s="11">
        <f>C58-D58</f>
        <v>239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>C59-D59</f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>
        <v>776</v>
      </c>
      <c r="D63" s="7"/>
      <c r="E63" s="11">
        <f>C63-D63</f>
        <v>776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>
        <v>36702</v>
      </c>
      <c r="D65" s="7"/>
      <c r="E65" s="11">
        <f>C65-D65</f>
        <v>36702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9">
        <f>C57+C65+C63</f>
        <v>37717</v>
      </c>
      <c r="D67" s="14">
        <f>D53+D57+D62+D63+D64+D65</f>
        <v>0</v>
      </c>
      <c r="E67" s="11">
        <f>C67-D67</f>
        <v>37717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/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>
        <v>0</v>
      </c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9">
        <f>C77</f>
        <v>27</v>
      </c>
      <c r="D76" s="9">
        <f>D77+D79</f>
        <v>27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>
        <v>27</v>
      </c>
      <c r="D77" s="7">
        <v>27</v>
      </c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9">
        <f>+C85</f>
        <v>0</v>
      </c>
      <c r="D81" s="9">
        <f>+D85</f>
        <v>0</v>
      </c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>
        <v>0</v>
      </c>
      <c r="D85" s="7">
        <v>0</v>
      </c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SUM(C87:C90)+C95</f>
        <v>1536</v>
      </c>
      <c r="D86" s="9">
        <f>SUM(D87:D91)+D95</f>
        <v>1583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>
        <v>1536</v>
      </c>
      <c r="D89" s="7">
        <f>+C89</f>
        <v>1536</v>
      </c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9">
        <f>SUM(C92:C94)</f>
        <v>47</v>
      </c>
      <c r="D91" s="9">
        <f>SUM(D92:D94)</f>
        <v>47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>
        <v>0</v>
      </c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>
        <v>47</v>
      </c>
      <c r="D93" s="7">
        <f>+C93</f>
        <v>47</v>
      </c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>
        <f>152745+4387</f>
        <v>157132</v>
      </c>
      <c r="D96" s="7">
        <f>+C96</f>
        <v>157132</v>
      </c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C86+C81+C76+C72+C96+C91</f>
        <v>158742</v>
      </c>
      <c r="D97" s="9">
        <f>D86+D81+D76+D72+D96</f>
        <v>158742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196459</v>
      </c>
      <c r="D98" s="9">
        <f>D97+D69+D67</f>
        <v>158742</v>
      </c>
      <c r="E98" s="9">
        <f>E97+E69+E67</f>
        <v>37717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6">
        <v>31</v>
      </c>
      <c r="D105" s="76"/>
      <c r="E105" s="7">
        <v>0</v>
      </c>
      <c r="F105" s="49">
        <v>31</v>
      </c>
    </row>
    <row r="106" spans="1:8" ht="12.75">
      <c r="A106" s="65" t="s">
        <v>179</v>
      </c>
      <c r="B106" s="8" t="s">
        <v>180</v>
      </c>
      <c r="C106" s="9">
        <f>SUM(C103:C105)</f>
        <v>31</v>
      </c>
      <c r="D106" s="9">
        <f>SUM(D103:D105)</f>
        <v>0</v>
      </c>
      <c r="E106" s="9">
        <v>0</v>
      </c>
      <c r="F106" s="9">
        <v>31</v>
      </c>
      <c r="H106" s="72"/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85"/>
      <c r="B108" s="85"/>
      <c r="C108" s="85"/>
      <c r="D108" s="85"/>
      <c r="E108" s="85"/>
      <c r="F108" s="85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88" t="str">
        <f>+Швейцария!A110</f>
        <v>Дата на съставяне: 29/8/16</v>
      </c>
      <c r="B110" s="86"/>
      <c r="C110" s="86" t="s">
        <v>182</v>
      </c>
      <c r="D110" s="86"/>
      <c r="E110" s="86"/>
      <c r="F110" s="86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80" t="s">
        <v>183</v>
      </c>
      <c r="D112" s="80"/>
      <c r="E112" s="80"/>
      <c r="F112" s="80"/>
    </row>
  </sheetData>
  <sheetProtection/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92:D96 C35:D38 C40:D43 C54:D56 F54:F56 C58:D66 F58:F66 C69:D69 F69 C73:D75 F73:F75 C77:D80 F77:F80 C82:D85 F82:F85 C87:D90 F87:F90 C103:E105 F92:F96 C26:D33">
      <formula1>0</formula1>
      <formula2>9999999999999990</formula2>
    </dataValidation>
  </dataValidations>
  <printOptions/>
  <pageMargins left="0.28" right="0.33" top="0.32" bottom="0.3" header="0.19" footer="0.18"/>
  <pageSetup horizontalDpi="300" verticalDpi="300" orientation="portrait" paperSize="9" r:id="rId1"/>
  <rowBreaks count="2" manualBreakCount="2">
    <brk id="47" max="255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2"/>
  <sheetViews>
    <sheetView view="pageBreakPreview" zoomScaleSheetLayoutView="100" zoomScalePageLayoutView="0" workbookViewId="0" topLeftCell="A35">
      <selection activeCell="C53" sqref="C53:F98"/>
    </sheetView>
  </sheetViews>
  <sheetFormatPr defaultColWidth="9.140625" defaultRowHeight="12.75"/>
  <cols>
    <col min="1" max="1" width="43.140625" style="70" bestFit="1" customWidth="1"/>
    <col min="2" max="3" width="8.421875" style="0" customWidth="1"/>
    <col min="4" max="4" width="18.57421875" style="0" customWidth="1"/>
    <col min="5" max="5" width="11.140625" style="0" customWidth="1"/>
    <col min="7" max="7" width="14.0039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87" t="s">
        <v>184</v>
      </c>
      <c r="B2" s="87"/>
      <c r="C2" s="87"/>
      <c r="D2" s="87"/>
      <c r="E2" s="87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82" t="s">
        <v>188</v>
      </c>
      <c r="C4" s="83"/>
      <c r="D4" s="16" t="s">
        <v>0</v>
      </c>
      <c r="E4" s="17">
        <v>627519</v>
      </c>
    </row>
    <row r="5" spans="1:5" ht="15">
      <c r="A5" s="56" t="s">
        <v>1</v>
      </c>
      <c r="B5" s="84">
        <f>+Украйна!B5</f>
        <v>42551</v>
      </c>
      <c r="C5" s="83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7" ht="12.75">
      <c r="A10" s="59" t="s">
        <v>13</v>
      </c>
      <c r="B10" s="27" t="s">
        <v>14</v>
      </c>
      <c r="C10" s="28"/>
      <c r="D10" s="28"/>
      <c r="E10" s="29">
        <f>C10-D10</f>
        <v>0</v>
      </c>
      <c r="G10" s="75"/>
    </row>
    <row r="11" spans="1:7" ht="12.75">
      <c r="A11" s="59" t="s">
        <v>15</v>
      </c>
      <c r="B11" s="24"/>
      <c r="C11" s="30"/>
      <c r="D11" s="30"/>
      <c r="E11" s="29"/>
      <c r="G11" s="75"/>
    </row>
    <row r="12" spans="1:7" ht="12.75">
      <c r="A12" s="60" t="s">
        <v>16</v>
      </c>
      <c r="B12" s="30" t="s">
        <v>17</v>
      </c>
      <c r="C12" s="29">
        <f>C13+C14+C15</f>
        <v>0</v>
      </c>
      <c r="D12" s="29">
        <v>0</v>
      </c>
      <c r="E12" s="29">
        <f>SUM(E13:E15)</f>
        <v>0</v>
      </c>
      <c r="G12" s="75"/>
    </row>
    <row r="13" spans="1:7" ht="12.75">
      <c r="A13" s="60" t="s">
        <v>18</v>
      </c>
      <c r="B13" s="30" t="s">
        <v>19</v>
      </c>
      <c r="C13" s="28">
        <v>0</v>
      </c>
      <c r="D13" s="28">
        <v>0</v>
      </c>
      <c r="E13" s="29">
        <f aca="true" t="shared" si="0" ref="E13:E19">C13-D13</f>
        <v>0</v>
      </c>
      <c r="G13" s="75"/>
    </row>
    <row r="14" spans="1:7" ht="12.75">
      <c r="A14" s="60" t="s">
        <v>20</v>
      </c>
      <c r="B14" s="30" t="s">
        <v>21</v>
      </c>
      <c r="C14" s="28"/>
      <c r="D14" s="28"/>
      <c r="E14" s="29">
        <f t="shared" si="0"/>
        <v>0</v>
      </c>
      <c r="G14" s="75"/>
    </row>
    <row r="15" spans="1:7" ht="12.75">
      <c r="A15" s="60" t="s">
        <v>22</v>
      </c>
      <c r="B15" s="30" t="s">
        <v>23</v>
      </c>
      <c r="C15" s="28"/>
      <c r="D15" s="28"/>
      <c r="E15" s="29">
        <f t="shared" si="0"/>
        <v>0</v>
      </c>
      <c r="G15" s="75"/>
    </row>
    <row r="16" spans="1:7" ht="12.75">
      <c r="A16" s="60" t="s">
        <v>24</v>
      </c>
      <c r="B16" s="30" t="s">
        <v>25</v>
      </c>
      <c r="C16" s="28"/>
      <c r="D16" s="28"/>
      <c r="E16" s="29">
        <f t="shared" si="0"/>
        <v>0</v>
      </c>
      <c r="G16" s="75"/>
    </row>
    <row r="17" spans="1:7" ht="12.75">
      <c r="A17" s="60" t="s">
        <v>26</v>
      </c>
      <c r="B17" s="30" t="s">
        <v>27</v>
      </c>
      <c r="C17" s="29">
        <v>0</v>
      </c>
      <c r="D17" s="29">
        <f>+D18+D19</f>
        <v>0</v>
      </c>
      <c r="E17" s="29">
        <f t="shared" si="0"/>
        <v>0</v>
      </c>
      <c r="G17" s="75"/>
    </row>
    <row r="18" spans="1:7" ht="12.75">
      <c r="A18" s="60" t="s">
        <v>28</v>
      </c>
      <c r="B18" s="30" t="s">
        <v>29</v>
      </c>
      <c r="C18" s="28"/>
      <c r="D18" s="28"/>
      <c r="E18" s="29">
        <f t="shared" si="0"/>
        <v>0</v>
      </c>
      <c r="G18" s="75"/>
    </row>
    <row r="19" spans="1:7" ht="12.75">
      <c r="A19" s="60" t="s">
        <v>22</v>
      </c>
      <c r="B19" s="30" t="s">
        <v>30</v>
      </c>
      <c r="C19" s="28"/>
      <c r="D19" s="28"/>
      <c r="E19" s="29">
        <f t="shared" si="0"/>
        <v>0</v>
      </c>
      <c r="G19" s="75"/>
    </row>
    <row r="20" spans="1:7" ht="12.75">
      <c r="A20" s="61" t="s">
        <v>31</v>
      </c>
      <c r="B20" s="27" t="s">
        <v>32</v>
      </c>
      <c r="C20" s="30">
        <f>C12</f>
        <v>0</v>
      </c>
      <c r="D20" s="30">
        <f>D12+D16+D17</f>
        <v>0</v>
      </c>
      <c r="E20" s="30">
        <f>E12+E16+E17</f>
        <v>0</v>
      </c>
      <c r="G20" s="75"/>
    </row>
    <row r="21" spans="1:7" ht="12.75">
      <c r="A21" s="59" t="s">
        <v>33</v>
      </c>
      <c r="B21" s="24"/>
      <c r="C21" s="29"/>
      <c r="D21" s="30"/>
      <c r="E21" s="29">
        <f>C21-D21</f>
        <v>0</v>
      </c>
      <c r="G21" s="75"/>
    </row>
    <row r="22" spans="1:7" ht="12.75">
      <c r="A22" s="60" t="s">
        <v>34</v>
      </c>
      <c r="B22" s="27" t="s">
        <v>35</v>
      </c>
      <c r="C22" s="28"/>
      <c r="D22" s="28"/>
      <c r="E22" s="29">
        <f>C22-D22</f>
        <v>0</v>
      </c>
      <c r="G22" s="75"/>
    </row>
    <row r="23" spans="1:7" ht="12.75">
      <c r="A23" s="60"/>
      <c r="B23" s="24"/>
      <c r="C23" s="29"/>
      <c r="D23" s="30"/>
      <c r="E23" s="29"/>
      <c r="G23" s="75"/>
    </row>
    <row r="24" spans="1:7" ht="12.75">
      <c r="A24" s="59" t="s">
        <v>36</v>
      </c>
      <c r="B24" s="24"/>
      <c r="C24" s="29"/>
      <c r="D24" s="30"/>
      <c r="E24" s="29"/>
      <c r="G24" s="75"/>
    </row>
    <row r="25" spans="1:7" ht="12.75">
      <c r="A25" s="60" t="s">
        <v>37</v>
      </c>
      <c r="B25" s="30" t="s">
        <v>38</v>
      </c>
      <c r="C25" s="29">
        <f>C26+C28</f>
        <v>0</v>
      </c>
      <c r="D25" s="29">
        <f>C25</f>
        <v>0</v>
      </c>
      <c r="E25" s="29">
        <f>SUM(E26:E28)</f>
        <v>0</v>
      </c>
      <c r="G25" s="75"/>
    </row>
    <row r="26" spans="1:7" ht="12.75">
      <c r="A26" s="60" t="s">
        <v>39</v>
      </c>
      <c r="B26" s="30" t="s">
        <v>40</v>
      </c>
      <c r="C26" s="28"/>
      <c r="D26" s="28"/>
      <c r="E26" s="29">
        <f aca="true" t="shared" si="1" ref="E26:E33">C26-D26</f>
        <v>0</v>
      </c>
      <c r="G26" s="75"/>
    </row>
    <row r="27" spans="1:7" ht="12.75">
      <c r="A27" s="60" t="s">
        <v>41</v>
      </c>
      <c r="B27" s="30" t="s">
        <v>42</v>
      </c>
      <c r="C27" s="28"/>
      <c r="D27" s="28"/>
      <c r="E27" s="29">
        <f t="shared" si="1"/>
        <v>0</v>
      </c>
      <c r="G27" s="75"/>
    </row>
    <row r="28" spans="1:7" ht="12.75">
      <c r="A28" s="60" t="s">
        <v>43</v>
      </c>
      <c r="B28" s="30" t="s">
        <v>44</v>
      </c>
      <c r="C28" s="28"/>
      <c r="D28" s="28"/>
      <c r="E28" s="29">
        <f t="shared" si="1"/>
        <v>0</v>
      </c>
      <c r="G28" s="75"/>
    </row>
    <row r="29" spans="1:7" ht="12.75">
      <c r="A29" s="60" t="s">
        <v>45</v>
      </c>
      <c r="B29" s="30" t="s">
        <v>46</v>
      </c>
      <c r="C29" s="28">
        <v>39</v>
      </c>
      <c r="D29" s="28">
        <f>+C29</f>
        <v>39</v>
      </c>
      <c r="E29" s="29">
        <f t="shared" si="1"/>
        <v>0</v>
      </c>
      <c r="G29" s="75"/>
    </row>
    <row r="30" spans="1:7" ht="12.75">
      <c r="A30" s="60" t="s">
        <v>47</v>
      </c>
      <c r="B30" s="30" t="s">
        <v>48</v>
      </c>
      <c r="C30" s="28"/>
      <c r="D30" s="28"/>
      <c r="E30" s="29">
        <f t="shared" si="1"/>
        <v>0</v>
      </c>
      <c r="G30" s="75"/>
    </row>
    <row r="31" spans="1:7" ht="12.75">
      <c r="A31" s="60" t="s">
        <v>49</v>
      </c>
      <c r="B31" s="30" t="s">
        <v>50</v>
      </c>
      <c r="C31" s="28">
        <v>1171</v>
      </c>
      <c r="D31" s="28">
        <f>+C31</f>
        <v>1171</v>
      </c>
      <c r="E31" s="29">
        <f t="shared" si="1"/>
        <v>0</v>
      </c>
      <c r="G31" s="75"/>
    </row>
    <row r="32" spans="1:7" ht="12.75">
      <c r="A32" s="60" t="s">
        <v>51</v>
      </c>
      <c r="B32" s="30" t="s">
        <v>52</v>
      </c>
      <c r="C32" s="28"/>
      <c r="D32" s="28"/>
      <c r="E32" s="29">
        <f t="shared" si="1"/>
        <v>0</v>
      </c>
      <c r="G32" s="75"/>
    </row>
    <row r="33" spans="1:7" ht="12.75">
      <c r="A33" s="60" t="s">
        <v>53</v>
      </c>
      <c r="B33" s="30" t="s">
        <v>54</v>
      </c>
      <c r="C33" s="28"/>
      <c r="D33" s="28"/>
      <c r="E33" s="29">
        <f t="shared" si="1"/>
        <v>0</v>
      </c>
      <c r="G33" s="75"/>
    </row>
    <row r="34" spans="1:7" ht="12.75">
      <c r="A34" s="60" t="s">
        <v>55</v>
      </c>
      <c r="B34" s="30" t="s">
        <v>56</v>
      </c>
      <c r="C34" s="29">
        <f>SUM(C35:C38)</f>
        <v>6</v>
      </c>
      <c r="D34" s="29">
        <f>SUM(D35:D38)</f>
        <v>6</v>
      </c>
      <c r="E34" s="29">
        <f>SUM(E35:E38)</f>
        <v>0</v>
      </c>
      <c r="G34" s="75"/>
    </row>
    <row r="35" spans="1:7" ht="12.75">
      <c r="A35" s="60" t="s">
        <v>57</v>
      </c>
      <c r="B35" s="30" t="s">
        <v>58</v>
      </c>
      <c r="C35" s="28"/>
      <c r="D35" s="28"/>
      <c r="E35" s="29">
        <f>C35-D35</f>
        <v>0</v>
      </c>
      <c r="G35" s="75"/>
    </row>
    <row r="36" spans="1:7" ht="12.75">
      <c r="A36" s="60" t="s">
        <v>59</v>
      </c>
      <c r="B36" s="30" t="s">
        <v>60</v>
      </c>
      <c r="C36" s="28">
        <v>6</v>
      </c>
      <c r="D36" s="28">
        <f>+C36</f>
        <v>6</v>
      </c>
      <c r="E36" s="29">
        <f>C36-D36</f>
        <v>0</v>
      </c>
      <c r="G36" s="75"/>
    </row>
    <row r="37" spans="1:7" ht="12.75">
      <c r="A37" s="60" t="s">
        <v>61</v>
      </c>
      <c r="B37" s="30" t="s">
        <v>62</v>
      </c>
      <c r="C37" s="28"/>
      <c r="D37" s="28"/>
      <c r="E37" s="29">
        <f>C37-D37</f>
        <v>0</v>
      </c>
      <c r="G37" s="75"/>
    </row>
    <row r="38" spans="1:7" ht="12.75">
      <c r="A38" s="60" t="s">
        <v>63</v>
      </c>
      <c r="B38" s="30" t="s">
        <v>64</v>
      </c>
      <c r="C38" s="28"/>
      <c r="D38" s="28">
        <f>+C38</f>
        <v>0</v>
      </c>
      <c r="E38" s="29">
        <f>C38-D38</f>
        <v>0</v>
      </c>
      <c r="G38" s="75"/>
    </row>
    <row r="39" spans="1:7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  <c r="G39" s="75"/>
    </row>
    <row r="40" spans="1:7" ht="12.75">
      <c r="A40" s="60" t="s">
        <v>67</v>
      </c>
      <c r="B40" s="30" t="s">
        <v>68</v>
      </c>
      <c r="C40" s="28"/>
      <c r="D40" s="28"/>
      <c r="E40" s="29">
        <f>C40-D40</f>
        <v>0</v>
      </c>
      <c r="G40" s="75"/>
    </row>
    <row r="41" spans="1:7" ht="12.75">
      <c r="A41" s="60" t="s">
        <v>69</v>
      </c>
      <c r="B41" s="30" t="s">
        <v>70</v>
      </c>
      <c r="C41" s="28"/>
      <c r="D41" s="28"/>
      <c r="E41" s="29">
        <f>C41-D41</f>
        <v>0</v>
      </c>
      <c r="G41" s="75"/>
    </row>
    <row r="42" spans="1:7" ht="12.75">
      <c r="A42" s="60" t="s">
        <v>71</v>
      </c>
      <c r="B42" s="30" t="s">
        <v>72</v>
      </c>
      <c r="C42" s="28"/>
      <c r="D42" s="28"/>
      <c r="E42" s="29">
        <f>C42-D42</f>
        <v>0</v>
      </c>
      <c r="G42" s="75"/>
    </row>
    <row r="43" spans="1:7" ht="12.75">
      <c r="A43" s="60" t="s">
        <v>73</v>
      </c>
      <c r="B43" s="30" t="s">
        <v>74</v>
      </c>
      <c r="C43" s="28"/>
      <c r="D43" s="28"/>
      <c r="E43" s="29">
        <f>C43-D43</f>
        <v>0</v>
      </c>
      <c r="G43" s="75"/>
    </row>
    <row r="44" spans="1:7" ht="12.75">
      <c r="A44" s="61" t="s">
        <v>75</v>
      </c>
      <c r="B44" s="27" t="s">
        <v>76</v>
      </c>
      <c r="C44" s="30">
        <f>C25+C29+C30+C32+C31+C33+C34+C39</f>
        <v>1216</v>
      </c>
      <c r="D44" s="30">
        <f>D25+D29+D30+D32+D31+D33+D34+D39</f>
        <v>1216</v>
      </c>
      <c r="E44" s="30">
        <f>E25+E29+E30+E32+E31+E33+E34+E39</f>
        <v>0</v>
      </c>
      <c r="G44" s="75"/>
    </row>
    <row r="45" spans="1:7" ht="12.75">
      <c r="A45" s="59" t="s">
        <v>77</v>
      </c>
      <c r="B45" s="24" t="s">
        <v>78</v>
      </c>
      <c r="C45" s="30">
        <f>C44+C22+C20+C10</f>
        <v>1216</v>
      </c>
      <c r="D45" s="30">
        <f>D44+D22+D20+D10</f>
        <v>1216</v>
      </c>
      <c r="E45" s="30">
        <f>E44+E22+E20+E10</f>
        <v>0</v>
      </c>
      <c r="G45" s="75"/>
    </row>
    <row r="46" ht="12.75">
      <c r="G46" s="75"/>
    </row>
    <row r="47" ht="12.75">
      <c r="G47" s="75"/>
    </row>
    <row r="48" spans="1:7" ht="12.75">
      <c r="A48" s="62" t="s">
        <v>79</v>
      </c>
      <c r="B48" s="32"/>
      <c r="C48" s="33"/>
      <c r="D48" s="33"/>
      <c r="E48" s="33"/>
      <c r="F48" s="34" t="s">
        <v>80</v>
      </c>
      <c r="G48" s="75"/>
    </row>
    <row r="49" spans="1:7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  <c r="G49" s="75"/>
    </row>
    <row r="50" spans="1:7" ht="12.75">
      <c r="A50" s="63"/>
      <c r="B50" s="3"/>
      <c r="C50" s="35"/>
      <c r="D50" s="4" t="s">
        <v>9</v>
      </c>
      <c r="E50" s="4" t="s">
        <v>10</v>
      </c>
      <c r="F50" s="2"/>
      <c r="G50" s="75"/>
    </row>
    <row r="51" spans="1:7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  <c r="G51" s="75"/>
    </row>
    <row r="52" spans="1:7" ht="12.75">
      <c r="A52" s="64" t="s">
        <v>84</v>
      </c>
      <c r="B52" s="12"/>
      <c r="C52" s="14"/>
      <c r="D52" s="14"/>
      <c r="E52" s="14"/>
      <c r="F52" s="37"/>
      <c r="G52" s="75"/>
    </row>
    <row r="53" spans="1:7" ht="12.75">
      <c r="A53" s="38" t="s">
        <v>85</v>
      </c>
      <c r="B53" s="10" t="s">
        <v>86</v>
      </c>
      <c r="C53" s="14">
        <v>0</v>
      </c>
      <c r="D53" s="14">
        <f>SUM(D54:D56)</f>
        <v>0</v>
      </c>
      <c r="E53" s="11">
        <f aca="true" t="shared" si="2" ref="E53:E66">C53-D53</f>
        <v>0</v>
      </c>
      <c r="F53" s="9">
        <f>SUM(F54:F56)</f>
        <v>0</v>
      </c>
      <c r="G53" s="75"/>
    </row>
    <row r="54" spans="1:7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  <c r="G54" s="75"/>
    </row>
    <row r="55" spans="1:7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  <c r="G55" s="75"/>
    </row>
    <row r="56" spans="1:7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  <c r="G56" s="75"/>
    </row>
    <row r="57" spans="1:7" ht="24">
      <c r="A57" s="38" t="s">
        <v>92</v>
      </c>
      <c r="B57" s="10" t="s">
        <v>93</v>
      </c>
      <c r="C57" s="9">
        <f>+C58</f>
        <v>390</v>
      </c>
      <c r="D57" s="14">
        <f>D58+D60</f>
        <v>0</v>
      </c>
      <c r="E57" s="11">
        <f>C57-D57</f>
        <v>390</v>
      </c>
      <c r="F57" s="14">
        <f>F58+F60</f>
        <v>0</v>
      </c>
      <c r="G57" s="75"/>
    </row>
    <row r="58" spans="1:7" ht="12.75">
      <c r="A58" s="38" t="s">
        <v>94</v>
      </c>
      <c r="B58" s="10" t="s">
        <v>95</v>
      </c>
      <c r="C58" s="7">
        <v>390</v>
      </c>
      <c r="D58" s="7"/>
      <c r="E58" s="11">
        <f>C58-D58</f>
        <v>390</v>
      </c>
      <c r="F58" s="7"/>
      <c r="G58" s="75"/>
    </row>
    <row r="59" spans="1:7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  <c r="G59" s="75"/>
    </row>
    <row r="60" spans="1:7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  <c r="G60" s="75"/>
    </row>
    <row r="61" spans="1:7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  <c r="G61" s="75"/>
    </row>
    <row r="62" spans="1:7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  <c r="G62" s="75"/>
    </row>
    <row r="63" spans="1:7" ht="12.75">
      <c r="A63" s="38" t="s">
        <v>103</v>
      </c>
      <c r="B63" s="10" t="s">
        <v>104</v>
      </c>
      <c r="C63" s="7">
        <v>898</v>
      </c>
      <c r="D63" s="7"/>
      <c r="E63" s="11">
        <f>C63-D63</f>
        <v>898</v>
      </c>
      <c r="F63" s="40"/>
      <c r="G63" s="75"/>
    </row>
    <row r="64" spans="1:7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  <c r="G64" s="75"/>
    </row>
    <row r="65" spans="1:7" ht="12.75">
      <c r="A65" s="38" t="s">
        <v>107</v>
      </c>
      <c r="B65" s="10" t="s">
        <v>108</v>
      </c>
      <c r="C65" s="7">
        <v>0</v>
      </c>
      <c r="D65" s="7"/>
      <c r="E65" s="11">
        <f>C65-D65</f>
        <v>0</v>
      </c>
      <c r="F65" s="40"/>
      <c r="G65" s="75"/>
    </row>
    <row r="66" spans="1:7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  <c r="G66" s="75"/>
    </row>
    <row r="67" spans="1:7" ht="12.75">
      <c r="A67" s="65" t="s">
        <v>111</v>
      </c>
      <c r="B67" s="6" t="s">
        <v>112</v>
      </c>
      <c r="C67" s="9">
        <f>C53+C57+C62+C63+C64+C65</f>
        <v>1288</v>
      </c>
      <c r="D67" s="9">
        <f>D53+D57+D62+D63+D64+D65</f>
        <v>0</v>
      </c>
      <c r="E67" s="9">
        <f>E53+E57+E62+E63+E64+E65</f>
        <v>1288</v>
      </c>
      <c r="F67" s="9">
        <f>F53+F57+F62+F63+F64+F65</f>
        <v>0</v>
      </c>
      <c r="G67" s="75"/>
    </row>
    <row r="68" spans="1:7" ht="12.75">
      <c r="A68" s="64" t="s">
        <v>113</v>
      </c>
      <c r="B68" s="8"/>
      <c r="C68" s="9">
        <v>0</v>
      </c>
      <c r="D68" s="9"/>
      <c r="E68" s="11"/>
      <c r="F68" s="42"/>
      <c r="G68" s="75"/>
    </row>
    <row r="69" spans="1:7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  <c r="G69" s="75"/>
    </row>
    <row r="70" spans="1:7" ht="12.75">
      <c r="A70" s="64"/>
      <c r="B70" s="8"/>
      <c r="C70" s="9"/>
      <c r="D70" s="9"/>
      <c r="E70" s="11"/>
      <c r="F70" s="42"/>
      <c r="G70" s="75"/>
    </row>
    <row r="71" spans="1:7" ht="12.75">
      <c r="A71" s="64" t="s">
        <v>116</v>
      </c>
      <c r="B71" s="12"/>
      <c r="C71" s="9"/>
      <c r="D71" s="9"/>
      <c r="E71" s="11"/>
      <c r="F71" s="42"/>
      <c r="G71" s="75"/>
    </row>
    <row r="72" spans="1:7" ht="12.75">
      <c r="A72" s="38" t="s">
        <v>85</v>
      </c>
      <c r="B72" s="10" t="s">
        <v>117</v>
      </c>
      <c r="C72" s="13"/>
      <c r="D72" s="13">
        <f>SUM(D73:D75)</f>
        <v>0</v>
      </c>
      <c r="E72" s="13">
        <f>SUM(E73:E75)</f>
        <v>0</v>
      </c>
      <c r="F72" s="13">
        <f>SUM(F73:F75)</f>
        <v>0</v>
      </c>
      <c r="G72" s="75"/>
    </row>
    <row r="73" spans="1:7" ht="12.75">
      <c r="A73" s="38" t="s">
        <v>118</v>
      </c>
      <c r="B73" s="10" t="s">
        <v>119</v>
      </c>
      <c r="C73" s="7"/>
      <c r="D73" s="7">
        <v>0</v>
      </c>
      <c r="E73" s="11">
        <f>C73-D73</f>
        <v>0</v>
      </c>
      <c r="F73" s="40"/>
      <c r="G73" s="75"/>
    </row>
    <row r="74" spans="1:7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  <c r="G74" s="75"/>
    </row>
    <row r="75" spans="1:7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  <c r="G75" s="75"/>
    </row>
    <row r="76" spans="1:7" ht="24">
      <c r="A76" s="38" t="s">
        <v>92</v>
      </c>
      <c r="B76" s="10" t="s">
        <v>124</v>
      </c>
      <c r="C76" s="9">
        <f>+C77</f>
        <v>0</v>
      </c>
      <c r="D76" s="9">
        <f>+C76</f>
        <v>0</v>
      </c>
      <c r="E76" s="14">
        <f>E77+E79</f>
        <v>0</v>
      </c>
      <c r="F76" s="14">
        <f>F77+F79</f>
        <v>0</v>
      </c>
      <c r="G76" s="75"/>
    </row>
    <row r="77" spans="1:7" ht="12.75">
      <c r="A77" s="38" t="s">
        <v>125</v>
      </c>
      <c r="B77" s="10" t="s">
        <v>126</v>
      </c>
      <c r="C77" s="7"/>
      <c r="D77" s="7"/>
      <c r="E77" s="11">
        <v>0</v>
      </c>
      <c r="F77" s="7"/>
      <c r="G77" s="75"/>
    </row>
    <row r="78" spans="1:7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  <c r="G78" s="75"/>
    </row>
    <row r="79" spans="1:7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  <c r="G79" s="75"/>
    </row>
    <row r="80" spans="1:7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  <c r="G80" s="75"/>
    </row>
    <row r="81" spans="1:7" ht="12.75">
      <c r="A81" s="38" t="s">
        <v>132</v>
      </c>
      <c r="B81" s="10" t="s">
        <v>133</v>
      </c>
      <c r="C81" s="9">
        <f>+C85</f>
        <v>692</v>
      </c>
      <c r="D81" s="9">
        <f>+C81</f>
        <v>692</v>
      </c>
      <c r="E81" s="14">
        <f>SUM(E82:E85)</f>
        <v>0</v>
      </c>
      <c r="F81" s="14">
        <f>SUM(F82:F85)</f>
        <v>0</v>
      </c>
      <c r="G81" s="75"/>
    </row>
    <row r="82" spans="1:7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  <c r="G82" s="75"/>
    </row>
    <row r="83" spans="1:7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  <c r="G83" s="75"/>
    </row>
    <row r="84" spans="1:7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  <c r="G84" s="75"/>
    </row>
    <row r="85" spans="1:7" ht="12.75">
      <c r="A85" s="38" t="s">
        <v>140</v>
      </c>
      <c r="B85" s="10" t="s">
        <v>141</v>
      </c>
      <c r="C85" s="7">
        <v>692</v>
      </c>
      <c r="D85" s="7">
        <v>692</v>
      </c>
      <c r="E85" s="11">
        <f>C85-D85</f>
        <v>0</v>
      </c>
      <c r="F85" s="7"/>
      <c r="G85" s="75"/>
    </row>
    <row r="86" spans="1:7" ht="12.75">
      <c r="A86" s="38" t="s">
        <v>142</v>
      </c>
      <c r="B86" s="10" t="s">
        <v>143</v>
      </c>
      <c r="C86" s="9">
        <f>+C88+C91+C96</f>
        <v>98</v>
      </c>
      <c r="D86" s="9">
        <f>+D88+D91+D96</f>
        <v>98</v>
      </c>
      <c r="E86" s="9">
        <f>SUM(E87:E90)+E95</f>
        <v>0</v>
      </c>
      <c r="F86" s="9">
        <f>SUM(F87:F91)+F95</f>
        <v>0</v>
      </c>
      <c r="G86" s="75"/>
    </row>
    <row r="87" spans="1:7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  <c r="G87" s="75"/>
    </row>
    <row r="88" spans="1:7" ht="12.75">
      <c r="A88" s="38" t="s">
        <v>146</v>
      </c>
      <c r="B88" s="10" t="s">
        <v>147</v>
      </c>
      <c r="C88" s="7">
        <v>98</v>
      </c>
      <c r="D88" s="7">
        <v>98</v>
      </c>
      <c r="E88" s="11">
        <f>C88-D88</f>
        <v>0</v>
      </c>
      <c r="F88" s="7"/>
      <c r="G88" s="75"/>
    </row>
    <row r="89" spans="1:7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  <c r="G89" s="75"/>
    </row>
    <row r="90" spans="1:7" ht="12.75">
      <c r="A90" s="38" t="s">
        <v>150</v>
      </c>
      <c r="B90" s="10" t="s">
        <v>151</v>
      </c>
      <c r="C90" s="7"/>
      <c r="D90" s="7">
        <f>+C90</f>
        <v>0</v>
      </c>
      <c r="E90" s="11">
        <f>C90-D90</f>
        <v>0</v>
      </c>
      <c r="F90" s="7"/>
      <c r="G90" s="75"/>
    </row>
    <row r="91" spans="1:7" ht="12.75">
      <c r="A91" s="38" t="s">
        <v>152</v>
      </c>
      <c r="B91" s="10" t="s">
        <v>153</v>
      </c>
      <c r="C91" s="9">
        <f>+C92+C93+C94</f>
        <v>0</v>
      </c>
      <c r="D91" s="9">
        <f>+C91</f>
        <v>0</v>
      </c>
      <c r="E91" s="14">
        <f>SUM(E92:E94)</f>
        <v>0</v>
      </c>
      <c r="F91" s="14">
        <f>SUM(F92:F94)</f>
        <v>0</v>
      </c>
      <c r="G91" s="75"/>
    </row>
    <row r="92" spans="1:7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  <c r="G92" s="75"/>
    </row>
    <row r="93" spans="1:7" ht="12.75">
      <c r="A93" s="38" t="s">
        <v>59</v>
      </c>
      <c r="B93" s="10" t="s">
        <v>156</v>
      </c>
      <c r="C93" s="7"/>
      <c r="D93" s="7">
        <f>+C93</f>
        <v>0</v>
      </c>
      <c r="E93" s="11">
        <f>C93-D93</f>
        <v>0</v>
      </c>
      <c r="F93" s="7"/>
      <c r="G93" s="75"/>
    </row>
    <row r="94" spans="1:7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  <c r="G94" s="75"/>
    </row>
    <row r="95" spans="1:7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  <c r="G95" s="75"/>
    </row>
    <row r="96" spans="1:7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  <c r="G96" s="75"/>
    </row>
    <row r="97" spans="1:7" ht="12.75">
      <c r="A97" s="65" t="s">
        <v>162</v>
      </c>
      <c r="B97" s="43" t="s">
        <v>163</v>
      </c>
      <c r="C97" s="9">
        <f>+C86+C81+C76+C72</f>
        <v>790</v>
      </c>
      <c r="D97" s="9">
        <f>+D86+D81+D76+D72</f>
        <v>790</v>
      </c>
      <c r="E97" s="9">
        <f>E86+E81+E76+E72+E96</f>
        <v>0</v>
      </c>
      <c r="F97" s="9">
        <f>F86+F81+F76+F72+F96</f>
        <v>0</v>
      </c>
      <c r="G97" s="75"/>
    </row>
    <row r="98" spans="1:7" ht="12.75">
      <c r="A98" s="64" t="s">
        <v>164</v>
      </c>
      <c r="B98" s="8" t="s">
        <v>165</v>
      </c>
      <c r="C98" s="9">
        <f>C97+C69+C67</f>
        <v>2078</v>
      </c>
      <c r="D98" s="9">
        <f>D97+D69+D67</f>
        <v>790</v>
      </c>
      <c r="E98" s="9">
        <f>E97+E69+E67</f>
        <v>1288</v>
      </c>
      <c r="F98" s="9">
        <f>F97+F69+F67</f>
        <v>0</v>
      </c>
      <c r="G98" s="75"/>
    </row>
    <row r="99" spans="1:7" ht="12.75">
      <c r="A99" s="67"/>
      <c r="B99" s="44"/>
      <c r="C99" s="45"/>
      <c r="D99" s="45"/>
      <c r="E99" s="45"/>
      <c r="F99" s="46"/>
      <c r="G99" s="75"/>
    </row>
    <row r="100" spans="1:7" ht="12.75">
      <c r="A100" s="62" t="s">
        <v>166</v>
      </c>
      <c r="B100" s="47"/>
      <c r="C100" s="45"/>
      <c r="D100" s="45"/>
      <c r="E100" s="45"/>
      <c r="F100" s="48" t="s">
        <v>167</v>
      </c>
      <c r="G100" s="75"/>
    </row>
    <row r="101" spans="1:7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  <c r="G101" s="75"/>
    </row>
    <row r="102" spans="1:7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  <c r="G102" s="75"/>
    </row>
    <row r="103" spans="1:7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  <c r="G103" s="75"/>
    </row>
    <row r="104" spans="1:7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  <c r="G104" s="75"/>
    </row>
    <row r="105" spans="1:7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  <c r="G105" s="75"/>
    </row>
    <row r="106" spans="1:7" ht="12.75">
      <c r="A106" s="65" t="s">
        <v>179</v>
      </c>
      <c r="B106" s="8" t="s">
        <v>180</v>
      </c>
      <c r="C106" s="14"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  <c r="G106" s="75"/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85"/>
      <c r="B108" s="85"/>
      <c r="C108" s="85"/>
      <c r="D108" s="85"/>
      <c r="E108" s="85"/>
      <c r="F108" s="85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88" t="str">
        <f>+Mакедония!A110</f>
        <v>Дата на съставяне: 29/8/16</v>
      </c>
      <c r="B110" s="86"/>
      <c r="C110" s="86" t="s">
        <v>182</v>
      </c>
      <c r="D110" s="86"/>
      <c r="E110" s="86"/>
      <c r="F110" s="86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80" t="s">
        <v>183</v>
      </c>
      <c r="D112" s="80"/>
      <c r="E112" s="80"/>
      <c r="F112" s="80"/>
    </row>
  </sheetData>
  <sheetProtection/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03:E105 F92:F96 C92:D96 F87:F90 C87:D90 F82:F85 C82:D85 F77:F80 C77:D80 F73:F75 C73:D75 F69 C69:D69 F58:F66 C58:D66 F54:F56 C54:D56 C40:D43 C35:D38 C26:D33 C22:D22 C18:D19 C13:D16">
      <formula1>0</formula1>
      <formula2>9999999999999990</formula2>
    </dataValidation>
  </dataValidations>
  <printOptions/>
  <pageMargins left="0.28" right="0.33" top="0.32" bottom="0.3" header="0.19" footer="0.18"/>
  <pageSetup horizontalDpi="300" verticalDpi="300" orientation="portrait" paperSize="9" r:id="rId1"/>
  <rowBreaks count="2" manualBreakCount="2">
    <brk id="46" max="5" man="1"/>
    <brk id="9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2"/>
  <sheetViews>
    <sheetView tabSelected="1" view="pageBreakPreview" zoomScaleSheetLayoutView="100" zoomScalePageLayoutView="0" workbookViewId="0" topLeftCell="A84">
      <selection activeCell="C51" sqref="C51:F98"/>
    </sheetView>
  </sheetViews>
  <sheetFormatPr defaultColWidth="9.140625" defaultRowHeight="12.75"/>
  <cols>
    <col min="1" max="1" width="43.140625" style="70" bestFit="1" customWidth="1"/>
    <col min="2" max="3" width="8.421875" style="0" customWidth="1"/>
    <col min="4" max="4" width="18.57421875" style="0" customWidth="1"/>
    <col min="5" max="5" width="11.140625" style="0" customWidth="1"/>
    <col min="6" max="6" width="9.140625" style="0" customWidth="1"/>
    <col min="7" max="7" width="14.00390625" style="77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87" t="s">
        <v>190</v>
      </c>
      <c r="B2" s="87"/>
      <c r="C2" s="87"/>
      <c r="D2" s="87"/>
      <c r="E2" s="87"/>
    </row>
    <row r="3" spans="1:5" ht="12.75">
      <c r="A3" s="54"/>
      <c r="B3" s="15"/>
      <c r="C3" s="15"/>
      <c r="D3" s="15"/>
      <c r="E3" s="15"/>
    </row>
    <row r="4" spans="1:5" ht="15">
      <c r="A4" s="55" t="s">
        <v>185</v>
      </c>
      <c r="B4" s="82" t="s">
        <v>188</v>
      </c>
      <c r="C4" s="83"/>
      <c r="D4" s="16" t="s">
        <v>0</v>
      </c>
      <c r="E4" s="17">
        <v>627519</v>
      </c>
    </row>
    <row r="5" spans="1:5" ht="15">
      <c r="A5" s="56" t="s">
        <v>1</v>
      </c>
      <c r="B5" s="84">
        <f>+Украйна!B5</f>
        <v>42551</v>
      </c>
      <c r="C5" s="83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C13+C14+C15</f>
        <v>0</v>
      </c>
      <c r="D12" s="29"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8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+C19</f>
        <v>2780</v>
      </c>
      <c r="D17" s="29">
        <f>+D18+D19</f>
        <v>0</v>
      </c>
      <c r="E17" s="29">
        <f>C17-D17</f>
        <v>2780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>
        <v>2780</v>
      </c>
      <c r="D19" s="28"/>
      <c r="E19" s="29">
        <f>C19-D19</f>
        <v>2780</v>
      </c>
    </row>
    <row r="20" spans="1:5" ht="12.75">
      <c r="A20" s="61" t="s">
        <v>31</v>
      </c>
      <c r="B20" s="27" t="s">
        <v>32</v>
      </c>
      <c r="C20" s="30">
        <f>+C17</f>
        <v>2780</v>
      </c>
      <c r="D20" s="30">
        <f>+D17</f>
        <v>0</v>
      </c>
      <c r="E20" s="30">
        <f>+E17</f>
        <v>2780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f>C26+C28</f>
        <v>0</v>
      </c>
      <c r="D25" s="29">
        <f>C25</f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28"/>
      <c r="D26" s="28">
        <v>0</v>
      </c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28"/>
      <c r="D28" s="28">
        <f>C28</f>
        <v>0</v>
      </c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>
        <v>808</v>
      </c>
      <c r="D29" s="28">
        <f>+C29</f>
        <v>808</v>
      </c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>
        <v>0</v>
      </c>
      <c r="D31" s="28">
        <f>+C31</f>
        <v>0</v>
      </c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+C36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>
        <f>+C36</f>
        <v>0</v>
      </c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3217</v>
      </c>
      <c r="D39" s="29">
        <f>SUM(D40:D43)</f>
        <v>3217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>
        <v>3217</v>
      </c>
      <c r="D43" s="28">
        <f>+C43</f>
        <v>3217</v>
      </c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4025</v>
      </c>
      <c r="D44" s="30">
        <f>D25+D29+D30+D32+D31+D33+D34+D39</f>
        <v>4025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6805</v>
      </c>
      <c r="D45" s="30">
        <f>D44+D22+D20+D10</f>
        <v>4025</v>
      </c>
      <c r="E45" s="30">
        <f>E44+E22+E20+E10</f>
        <v>2780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v>0</v>
      </c>
      <c r="D53" s="14">
        <f>SUM(D54:D56)</f>
        <v>0</v>
      </c>
      <c r="E53" s="11">
        <f aca="true" t="shared" si="2" ref="E53:E66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9">
        <f>+C58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>
        <v>11700</v>
      </c>
      <c r="D65" s="7"/>
      <c r="E65" s="11">
        <f>C65-D65</f>
        <v>11700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9">
        <f>C53+C57+C62+C63+C64+C65</f>
        <v>11700</v>
      </c>
      <c r="D67" s="14">
        <f>D53+D57+D62+D63+D64+D65</f>
        <v>0</v>
      </c>
      <c r="E67" s="11">
        <f>C67-D67</f>
        <v>11700</v>
      </c>
      <c r="F67" s="14">
        <f>F53+F57+F62+F63+F64+F65</f>
        <v>0</v>
      </c>
    </row>
    <row r="68" spans="1:6" ht="12.75">
      <c r="A68" s="64" t="s">
        <v>113</v>
      </c>
      <c r="B68" s="8"/>
      <c r="C68" s="9">
        <v>0</v>
      </c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/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>
        <v>0</v>
      </c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9">
        <f>+C77</f>
        <v>0</v>
      </c>
      <c r="D76" s="9">
        <f>+C76</f>
        <v>0</v>
      </c>
      <c r="E76" s="9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>
        <f>+C77</f>
        <v>0</v>
      </c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9">
        <f>SUM(C82:C85)</f>
        <v>0</v>
      </c>
      <c r="D81" s="9">
        <f>SUM(D82:D85)</f>
        <v>0</v>
      </c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>
        <v>0</v>
      </c>
      <c r="D85" s="7">
        <v>0</v>
      </c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+C88+C87</f>
        <v>525</v>
      </c>
      <c r="D86" s="9">
        <f>+D88+D87</f>
        <v>525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>
        <f>+C87</f>
        <v>0</v>
      </c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>
        <v>525</v>
      </c>
      <c r="D88" s="7">
        <f>+C88</f>
        <v>525</v>
      </c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/>
      <c r="D91" s="14">
        <f>+C91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>
        <f>+C92</f>
        <v>0</v>
      </c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>
        <v>17188</v>
      </c>
      <c r="D96" s="7">
        <f>+C96</f>
        <v>17188</v>
      </c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17713</v>
      </c>
      <c r="D97" s="9">
        <f>D86+D81+D76+D72+D96</f>
        <v>17713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29413</v>
      </c>
      <c r="D98" s="9">
        <f>D97+D69+D67</f>
        <v>17713</v>
      </c>
      <c r="E98" s="9">
        <f>E97+E69+E67</f>
        <v>11700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85"/>
      <c r="B108" s="85"/>
      <c r="C108" s="85"/>
      <c r="D108" s="85"/>
      <c r="E108" s="85"/>
      <c r="F108" s="85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88" t="str">
        <f>+Mакедония!A110</f>
        <v>Дата на съставяне: 29/8/16</v>
      </c>
      <c r="B110" s="86"/>
      <c r="C110" s="86" t="s">
        <v>182</v>
      </c>
      <c r="D110" s="86"/>
      <c r="E110" s="86"/>
      <c r="F110" s="86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80" t="s">
        <v>183</v>
      </c>
      <c r="D112" s="80"/>
      <c r="E112" s="80"/>
      <c r="F112" s="80"/>
    </row>
  </sheetData>
  <sheetProtection/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03:E105 F92:F96 C92:D96 F87:F90 C87:D90 F82:F85 C82:D85 F77:F80 C77:D80 F73:F75 C73:D75 F69 C69:D69 F58:F66 C58:D66 F54:F56 C54:D56 C40:D43 C35:D38 C18:D19 C22:D22 C13:D16 C26:D33">
      <formula1>0</formula1>
      <formula2>9999999999999990</formula2>
    </dataValidation>
  </dataValidations>
  <printOptions/>
  <pageMargins left="0.28" right="0.33" top="0.32" bottom="0.3" header="0.19" footer="0.18"/>
  <pageSetup horizontalDpi="300" verticalDpi="300" orientation="portrait" paperSize="9" r:id="rId1"/>
  <rowBreaks count="2" manualBreakCount="2">
    <brk id="47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CHIMIMPORT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 Paskova</dc:creator>
  <cp:keywords/>
  <dc:description/>
  <cp:lastModifiedBy>d.paskova</cp:lastModifiedBy>
  <cp:lastPrinted>2016-05-09T10:52:07Z</cp:lastPrinted>
  <dcterms:created xsi:type="dcterms:W3CDTF">2006-10-26T11:03:56Z</dcterms:created>
  <dcterms:modified xsi:type="dcterms:W3CDTF">2016-08-28T19:14:02Z</dcterms:modified>
  <cp:category/>
  <cp:version/>
  <cp:contentType/>
  <cp:contentStatus/>
</cp:coreProperties>
</file>