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Sheet1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externalReferences>
    <externalReference r:id="rId13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8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<sst xmlns="http://schemas.openxmlformats.org/spreadsheetml/2006/main" count="1871" uniqueCount="670">
  <si>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</si>
  <si>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</si>
  <si>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</si>
  <si>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</si>
  <si>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</si>
  <si>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</si>
  <si>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</si>
  <si>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</si>
  <si>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</si>
  <si>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</si>
  <si>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</si>
  <si>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</si>
  <si>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</si>
  <si>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</si>
  <si>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</si>
  <si>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</si>
  <si>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</si>
  <si>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</si>
  <si>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</si>
  <si>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</si>
  <si>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</si>
  <si>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</si>
  <si>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</si>
  <si>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</si>
  <si>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</si>
  <si>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</si>
  <si>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</si>
  <si>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</si>
  <si>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</si>
  <si>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</si>
  <si>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</si>
  <si>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</si>
  <si>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</si>
  <si>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</si>
  <si>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</si>
  <si>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</si>
  <si>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</si>
  <si>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</si>
  <si>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</si>
  <si>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</si>
  <si>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</si>
  <si>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</si>
  <si>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</si>
  <si>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</si>
  <si>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</si>
  <si>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</si>
  <si>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</si>
  <si>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</si>
  <si>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</si>
  <si>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</si>
  <si>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</si>
  <si>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</si>
  <si>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</si>
  <si>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</si>
  <si>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</si>
  <si>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</si>
  <si>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</si>
  <si>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</si>
  <si>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</si>
  <si>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</si>
  <si>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</si>
  <si>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</si>
  <si>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</si>
  <si>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</si>
  <si>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</si>
  <si>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</si>
  <si>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</si>
  <si>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</si>
  <si>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</si>
  <si>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</si>
  <si>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</si>
  <si>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</si>
  <si>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</si>
  <si>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</si>
  <si>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</si>
  <si>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</si>
  <si>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</si>
  <si>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</si>
  <si>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</si>
  <si>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</si>
  <si>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</si>
  <si>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</si>
  <si>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</si>
  <si>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</si>
  <si>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</si>
  <si>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</si>
  <si>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</si>
  <si>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</si>
  <si>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</si>
  <si>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</si>
  <si>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</si>
  <si>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</si>
  <si>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</si>
  <si>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</si>
  <si>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</si>
  <si>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</si>
  <si>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</si>
  <si>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</si>
  <si>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</si>
  <si>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</si>
  <si>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</si>
  <si>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</si>
  <si>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</si>
  <si>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</si>
  <si>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</si>
  <si>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</si>
  <si>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</si>
  <si>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</si>
  <si>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</si>
  <si>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</si>
  <si>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</si>
  <si>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</si>
  <si>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</si>
  <si>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</si>
  <si>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</si>
  <si>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</si>
  <si>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</si>
  <si>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</si>
  <si>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</si>
  <si>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</si>
  <si>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</si>
  <si>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</si>
  <si>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</si>
  <si>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</si>
  <si>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</si>
  <si>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</si>
  <si>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</si>
  <si>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</si>
  <si>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</si>
  <si>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</si>
  <si>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</si>
  <si>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</si>
  <si>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</si>
  <si>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</si>
  <si>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</si>
  <si>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</si>
  <si>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</si>
  <si>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</si>
  <si>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</si>
  <si>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</si>
  <si>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</si>
  <si>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</si>
  <si>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</si>
  <si>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</si>
  <si>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</si>
  <si>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</si>
  <si>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</si>
  <si>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</si>
  <si>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</si>
  <si>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</si>
  <si>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</si>
  <si>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</si>
  <si>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</si>
  <si>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</si>
  <si>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</si>
  <si>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</si>
  <si>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</si>
  <si>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</si>
  <si>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</si>
  <si>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</si>
  <si>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</si>
  <si>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</si>
  <si>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</si>
  <si>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</si>
  <si>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</si>
  <si>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</si>
  <si>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</si>
  <si>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</si>
  <si>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</si>
  <si>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</si>
  <si>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</si>
  <si>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</si>
  <si>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</si>
  <si>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</si>
  <si>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</si>
  <si>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</si>
  <si>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</si>
  <si>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</si>
  <si>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</si>
  <si>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</si>
  <si>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</si>
  <si>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</si>
  <si>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</si>
  <si>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</si>
  <si>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</si>
  <si>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</si>
  <si>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</si>
  <si>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</si>
  <si>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</si>
  <si>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</si>
  <si>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</si>
  <si>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</si>
  <si>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</si>
  <si>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</si>
  <si>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</si>
  <si>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</si>
  <si>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</si>
  <si>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</si>
  <si>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</si>
  <si>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</si>
  <si>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</si>
  <si>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</si>
  <si>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</si>
  <si>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</si>
  <si>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</si>
  <si>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</si>
  <si>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</si>
  <si>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</si>
  <si>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</si>
  <si>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</si>
  <si>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</si>
  <si>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</si>
  <si>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</si>
  <si>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</si>
  <si>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</si>
  <si>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</si>
  <si>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</si>
  <si>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</si>
  <si>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</si>
  <si>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</si>
  <si>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</si>
  <si>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</si>
  <si>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</si>
  <si>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</si>
  <si>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</si>
  <si>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</si>
  <si>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</si>
  <si>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</si>
  <si>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</si>
  <si>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</si>
  <si>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</si>
  <si>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</si>
  <si>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</si>
  <si>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</si>
  <si>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</si>
  <si>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</si>
  <si>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</si>
  <si>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</si>
  <si>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</si>
  <si>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</si>
  <si>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</si>
  <si>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</si>
  <si>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</si>
  <si>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</si>
  <si>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</si>
  <si>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</si>
  <si>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</si>
  <si>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</si>
  <si>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</si>
  <si>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</si>
  <si>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</si>
  <si>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</si>
  <si>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</si>
  <si>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</si>
  <si>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</si>
  <si>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</si>
  <si>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</si>
  <si>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</si>
  <si>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</si>
  <si>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</si>
  <si>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</si>
  <si>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</si>
  <si>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</si>
  <si>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</si>
  <si>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</si>
  <si>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</si>
  <si>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</si>
  <si>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</si>
  <si>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</si>
  <si>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</si>
  <si>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</si>
  <si>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</si>
  <si>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</si>
  <si>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</si>
  <si>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</si>
  <si>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</si>
  <si>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</si>
  <si>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</si>
  <si>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</si>
  <si>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</si>
  <si>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</si>
  <si>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</si>
  <si>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</si>
  <si>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</si>
  <si>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</si>
  <si>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</si>
  <si>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</si>
  <si>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</si>
  <si>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</si>
  <si>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</si>
  <si>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</si>
  <si>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</si>
  <si>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</si>
  <si>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</si>
  <si>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</si>
  <si>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</si>
  <si>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</si>
  <si>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</si>
  <si>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</si>
  <si>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</si>
  <si>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</si>
  <si>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</si>
  <si>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</si>
  <si>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</si>
  <si>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</si>
  <si>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</si>
  <si>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</si>
  <si>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</si>
  <si>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</si>
  <si>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</si>
  <si>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</si>
  <si>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</si>
  <si>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</si>
  <si>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</si>
  <si>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</si>
  <si>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</si>
  <si>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</si>
  <si>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</si>
  <si>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</si>
  <si>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</si>
  <si>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</si>
  <si>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</si>
  <si>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</si>
  <si>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</si>
  <si>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</si>
  <si>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</si>
  <si>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</si>
  <si>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</si>
  <si>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</si>
  <si>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</si>
  <si>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</si>
  <si>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</si>
  <si>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</si>
  <si>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</si>
  <si>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</si>
  <si>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</si>
  <si>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</si>
  <si>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</si>
  <si>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</si>
  <si>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</si>
  <si>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</si>
  <si>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</si>
  <si>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</si>
  <si>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</si>
  <si>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</si>
  <si>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</si>
  <si>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</si>
  <si>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</si>
  <si>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</si>
  <si>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</si>
  <si>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</si>
  <si>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</si>
  <si>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</si>
  <si>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</si>
  <si>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</si>
  <si>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</si>
  <si>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</si>
  <si>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</si>
  <si>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</si>
  <si>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</si>
  <si>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</si>
  <si>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</si>
  <si>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</si>
  <si>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</si>
  <si>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</si>
  <si>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</si>
  <si>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</si>
  <si>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</si>
  <si>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</si>
  <si>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</si>
  <si>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</si>
  <si>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</si>
  <si>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</si>
  <si>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</si>
  <si>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</si>
  <si>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</si>
  <si>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</si>
  <si>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</si>
  <si>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</si>
  <si>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</si>
  <si>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</si>
  <si>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</si>
  <si>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</si>
  <si>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</si>
  <si>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</si>
  <si>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</si>
  <si>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</si>
  <si>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</si>
  <si>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</si>
  <si>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</si>
  <si>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</si>
  <si>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</si>
  <si>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</si>
  <si>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</si>
  <si>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</si>
  <si>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</si>
  <si>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</si>
  <si>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</si>
  <si>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</si>
  <si>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</si>
  <si>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</si>
  <si>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</si>
  <si>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</si>
  <si>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</si>
  <si>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</si>
  <si>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</si>
  <si>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</si>
  <si>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</si>
  <si>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</si>
  <si>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</si>
  <si>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</si>
  <si>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</si>
  <si>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</si>
  <si>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</si>
  <si>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</si>
  <si>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</si>
  <si>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</si>
  <si>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</si>
  <si>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</si>
  <si>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</si>
  <si>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</si>
  <si>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</si>
  <si>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</si>
  <si>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</si>
  <si>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</si>
  <si>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</si>
  <si>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</si>
  <si>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</si>
  <si>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</si>
  <si>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</si>
  <si>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</si>
  <si>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</si>
  <si>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</si>
  <si>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</si>
  <si>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</si>
  <si>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</si>
  <si>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</si>
  <si>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</si>
  <si>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</si>
  <si>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</si>
  <si>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</si>
  <si>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</si>
  <si>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</si>
  <si>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</si>
  <si>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</si>
  <si>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</si>
  <si>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</si>
  <si>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</si>
  <si>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</si>
  <si>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</si>
  <si>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</si>
  <si>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</si>
  <si>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</si>
  <si>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</si>
  <si>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</si>
  <si>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</si>
  <si>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</si>
  <si>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</si>
  <si>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</si>
  <si>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</si>
  <si>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</si>
  <si>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</si>
  <si>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</si>
  <si>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</si>
  <si>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</si>
  <si>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</si>
  <si>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</si>
  <si>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</si>
  <si>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</si>
  <si>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</si>
  <si>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</si>
  <si>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</si>
  <si>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</si>
  <si>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</si>
  <si>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</si>
  <si>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</si>
  <si>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</si>
  <si>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</si>
  <si>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</si>
  <si>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</si>
  <si>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</si>
  <si>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</si>
  <si>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</si>
  <si>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</si>
  <si>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</si>
  <si>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</si>
  <si>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</si>
  <si>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</si>
  <si>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</si>
  <si>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</si>
  <si>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</si>
  <si>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</si>
  <si>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</si>
  <si>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</si>
  <si>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</si>
  <si>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</si>
  <si>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</si>
  <si>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</si>
  <si>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</si>
  <si>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</si>
  <si>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</si>
  <si>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</si>
  <si>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</si>
  <si>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</si>
  <si>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</si>
  <si>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</si>
  <si>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</si>
  <si>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</si>
  <si>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</si>
  <si>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</si>
  <si>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</si>
  <si>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</si>
  <si>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</si>
  <si>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</si>
  <si>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</si>
  <si>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</si>
  <si>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</si>
  <si>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</si>
  <si>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</si>
  <si>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</si>
  <si>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</si>
  <si>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</si>
  <si>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</si>
  <si>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</si>
  <si>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</si>
  <si>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</si>
  <si>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</si>
  <si>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</si>
  <si>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</si>
  <si>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</si>
  <si>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</si>
  <si>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</si>
  <si>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</si>
  <si>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</si>
  <si>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</si>
  <si>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</si>
  <si>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</si>
  <si>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</si>
  <si>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</si>
  <si>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</si>
  <si>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</si>
  <si>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</si>
  <si>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</si>
  <si>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</si>
  <si>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</si>
  <si>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</si>
  <si>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</si>
  <si>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</si>
  <si>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</si>
  <si>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</si>
  <si>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</si>
  <si>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</si>
  <si>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</si>
  <si>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</si>
  <si>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</si>
  <si>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</si>
  <si>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</si>
  <si>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</si>
  <si>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</si>
  <si>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</si>
  <si>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</si>
  <si>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</si>
  <si>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</si>
  <si>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</si>
  <si>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</si>
  <si>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</si>
  <si>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</si>
  <si>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</si>
  <si>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</si>
  <si>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</si>
  <si>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</si>
  <si>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</si>
  <si>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</si>
  <si>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</si>
  <si>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</si>
  <si>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</si>
  <si>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</si>
  <si>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</si>
  <si>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</si>
  <si>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</si>
  <si>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</si>
  <si>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</si>
  <si>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</si>
  <si>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</si>
  <si>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</si>
  <si>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</si>
  <si>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</si>
  <si>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</si>
  <si>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</si>
  <si>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</si>
  <si>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</si>
  <si>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</si>
  <si>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</si>
  <si>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</si>
  <si>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</si>
  <si>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</si>
  <si>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</si>
  <si>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</si>
  <si>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</si>
  <si>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</si>
  <si>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</si>
  <si>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</si>
  <si>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</si>
  <si>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</si>
  <si>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</si>
  <si>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</si>
  <si>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</si>
  <si>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</si>
  <si>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</si>
  <si>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</si>
  <si>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</si>
  <si>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</si>
  <si>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</si>
  <si>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</si>
  <si>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</si>
  <si>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</si>
  <si>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</si>
  <si>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</si>
  <si>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</si>
  <si>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</si>
  <si>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</si>
  <si>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</si>
  <si>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</si>
  <si>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</si>
  <si>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</si>
  <si>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</si>
  <si>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</si>
  <si>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</si>
  <si>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</si>
  <si>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</si>
  <si>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</si>
  <si>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</si>
  <si>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</si>
  <si>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</si>
  <si>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</si>
  <si>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</si>
  <si>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</si>
  <si>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</si>
  <si>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</si>
  <si>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</si>
  <si>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</si>
  <si>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</si>
  <si>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</si>
  <si>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</si>
  <si>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</si>
  <si>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</si>
  <si>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</si>
  <si>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</si>
  <si>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</si>
  <si>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</si>
  <si>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</si>
  <si>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</si>
  <si>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</si>
  <si>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</si>
  <si>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счетоводител</t>
  </si>
  <si>
    <t>Изпълнителен директор</t>
  </si>
  <si>
    <t>БИ ДЖИ АЙ ГРУП АД</t>
  </si>
  <si>
    <t>175245089</t>
  </si>
  <si>
    <t>София-1000, ул. Добруджа № 6</t>
  </si>
  <si>
    <t>02/9210510</t>
  </si>
  <si>
    <t>02/9210521</t>
  </si>
  <si>
    <t>office@intercapital.bg</t>
  </si>
  <si>
    <t>www.bgigroup.eu</t>
  </si>
  <si>
    <t>X3News</t>
  </si>
  <si>
    <t>Наталия Владимирова Амзина</t>
  </si>
  <si>
    <t>на БИ ДЖИ АЙ ГРУП АД</t>
  </si>
  <si>
    <t>ЕИК по БУЛСТАТ: 175245089</t>
  </si>
  <si>
    <t>(на консолидирана основа)</t>
  </si>
  <si>
    <t>Захарин Красимиров Гривев</t>
  </si>
  <si>
    <t>към 30.09.2018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</si>
</sst>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d/m/yyyy&quot; &quot;&quot;г.&quot;;@"/>
    <numFmt numFmtId="191" formatCode="dd/mm/yyyy&quot; &quot;&quot;г.&quot;;@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42">
    <xf numFmtId="0" fontId="0" fillId="0" borderId="0" xfId="0" applyFont="1" applyAlignment="1">
      <alignment/>
    </xf>
    <xf numFmtId="0" fontId="3" fillId="0" borderId="10" xfId="66" applyFont="1" applyBorder="1" applyAlignment="1" applyProtection="1">
      <alignment horizontal="centerContinuous" vertical="center" wrapText="1"/>
      <protection/>
    </xf>
    <xf numFmtId="0" fontId="4" fillId="0" borderId="11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 wrapText="1"/>
      <protection/>
    </xf>
    <xf numFmtId="0" fontId="4" fillId="0" borderId="13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/>
      <protection/>
    </xf>
    <xf numFmtId="0" fontId="3" fillId="0" borderId="13" xfId="66" applyFont="1" applyBorder="1" applyAlignment="1" applyProtection="1">
      <alignment horizontal="centerContinuous" vertical="center"/>
      <protection/>
    </xf>
    <xf numFmtId="0" fontId="4" fillId="0" borderId="14" xfId="66" applyFont="1" applyBorder="1" applyAlignment="1" applyProtection="1">
      <alignment horizontal="right" vertical="center" wrapText="1"/>
      <protection/>
    </xf>
    <xf numFmtId="0" fontId="4" fillId="0" borderId="10" xfId="66" applyFont="1" applyBorder="1" applyAlignment="1" applyProtection="1">
      <alignment horizontal="left" vertical="center" wrapText="1"/>
      <protection/>
    </xf>
    <xf numFmtId="0" fontId="4" fillId="0" borderId="11" xfId="66" applyFont="1" applyBorder="1" applyAlignment="1" applyProtection="1">
      <alignment horizontal="left" vertical="center" wrapText="1"/>
      <protection/>
    </xf>
    <xf numFmtId="0" fontId="4" fillId="0" borderId="14" xfId="66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2" applyFont="1" applyBorder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horizontal="center" vertical="center"/>
      <protection/>
    </xf>
    <xf numFmtId="0" fontId="4" fillId="0" borderId="0" xfId="62" applyFont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wrapText="1"/>
      <protection/>
    </xf>
    <xf numFmtId="0" fontId="6" fillId="0" borderId="0" xfId="64" applyFont="1" applyAlignment="1" applyProtection="1">
      <alignment horizontal="center"/>
      <protection/>
    </xf>
    <xf numFmtId="0" fontId="4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Alignment="1" applyProtection="1">
      <alignment vertical="top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right" vertical="center"/>
      <protection hidden="1"/>
    </xf>
    <xf numFmtId="172" fontId="4" fillId="0" borderId="0" xfId="62" applyNumberFormat="1" applyFont="1" applyAlignment="1" applyProtection="1">
      <alignment horizontal="left" vertical="center"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2" applyFont="1" applyAlignment="1" applyProtection="1">
      <alignment vertical="center"/>
      <protection/>
    </xf>
    <xf numFmtId="0" fontId="3" fillId="0" borderId="15" xfId="62" applyFont="1" applyBorder="1" applyAlignment="1" applyProtection="1">
      <alignment horizontal="center" vertical="center"/>
      <protection/>
    </xf>
    <xf numFmtId="0" fontId="3" fillId="0" borderId="16" xfId="62" applyFont="1" applyBorder="1" applyAlignment="1" applyProtection="1">
      <alignment horizontal="center" vertical="top" wrapText="1"/>
      <protection/>
    </xf>
    <xf numFmtId="14" fontId="3" fillId="0" borderId="16" xfId="62" applyNumberFormat="1" applyFont="1" applyBorder="1" applyAlignment="1" applyProtection="1">
      <alignment horizontal="center" vertical="center" wrapText="1"/>
      <protection/>
    </xf>
    <xf numFmtId="14" fontId="3" fillId="0" borderId="17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right" vertical="top" wrapText="1"/>
      <protection/>
    </xf>
    <xf numFmtId="0" fontId="9" fillId="33" borderId="18" xfId="62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right"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10" fillId="0" borderId="14" xfId="62" applyNumberFormat="1" applyFont="1" applyBorder="1" applyAlignment="1" applyProtection="1">
      <alignment horizontal="right" vertical="top" wrapText="1"/>
      <protection/>
    </xf>
    <xf numFmtId="49" fontId="10" fillId="0" borderId="14" xfId="62" applyNumberFormat="1" applyFont="1" applyBorder="1" applyAlignment="1" applyProtection="1">
      <alignment horizontal="right" vertical="top" wrapText="1"/>
      <protection/>
    </xf>
    <xf numFmtId="49" fontId="10" fillId="0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0" fontId="8" fillId="33" borderId="18" xfId="62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4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5" applyFont="1" applyFill="1" applyAlignment="1" applyProtection="1">
      <alignment vertical="justify" wrapText="1"/>
      <protection/>
    </xf>
    <xf numFmtId="0" fontId="3" fillId="0" borderId="0" xfId="62" applyFont="1" applyFill="1" applyBorder="1" applyAlignment="1" applyProtection="1">
      <alignment horizontal="left" vertical="justify" wrapText="1"/>
      <protection/>
    </xf>
    <xf numFmtId="0" fontId="4" fillId="0" borderId="0" xfId="62" applyFont="1" applyFill="1" applyAlignment="1" applyProtection="1">
      <alignment horizontal="left" vertical="justify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Protection="1">
      <alignment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0" xfId="6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0" fontId="4" fillId="0" borderId="0" xfId="62" applyFont="1" applyFill="1" applyAlignment="1" applyProtection="1">
      <alignment vertical="top"/>
      <protection/>
    </xf>
    <xf numFmtId="0" fontId="4" fillId="0" borderId="0" xfId="63" applyFont="1" applyAlignment="1" applyProtection="1">
      <alignment horizontal="centerContinuous" wrapText="1"/>
      <protection/>
    </xf>
    <xf numFmtId="0" fontId="3" fillId="0" borderId="0" xfId="62" applyFont="1" applyBorder="1" applyAlignment="1" applyProtection="1">
      <alignment vertical="top" wrapText="1"/>
      <protection/>
    </xf>
    <xf numFmtId="0" fontId="4" fillId="0" borderId="0" xfId="63" applyFont="1" applyFill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center" wrapText="1"/>
      <protection/>
    </xf>
    <xf numFmtId="0" fontId="4" fillId="0" borderId="0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1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Alignment="1" applyProtection="1">
      <alignment wrapText="1"/>
      <protection/>
    </xf>
    <xf numFmtId="49" fontId="4" fillId="0" borderId="14" xfId="63" applyNumberFormat="1" applyFont="1" applyFill="1" applyBorder="1" applyAlignment="1" applyProtection="1">
      <alignment horizontal="center" wrapText="1"/>
      <protection/>
    </xf>
    <xf numFmtId="49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Fill="1" applyBorder="1" applyAlignment="1" applyProtection="1">
      <alignment wrapText="1"/>
      <protection/>
    </xf>
    <xf numFmtId="0" fontId="4" fillId="0" borderId="0" xfId="63" applyFont="1" applyFill="1" applyAlignment="1" applyProtection="1">
      <alignment wrapText="1"/>
      <protection/>
    </xf>
    <xf numFmtId="172" fontId="4" fillId="0" borderId="0" xfId="62" applyNumberFormat="1" applyFont="1" applyAlignment="1" applyProtection="1">
      <alignment horizontal="left" vertical="top"/>
      <protection hidden="1"/>
    </xf>
    <xf numFmtId="0" fontId="3" fillId="0" borderId="14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0" fontId="4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4" applyFont="1" applyProtection="1">
      <alignment/>
      <protection/>
    </xf>
    <xf numFmtId="3" fontId="10" fillId="0" borderId="14" xfId="64" applyNumberFormat="1" applyFont="1" applyBorder="1" applyAlignment="1" applyProtection="1">
      <alignment horizontal="center" vertical="center"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3" fontId="4" fillId="35" borderId="19" xfId="62" applyNumberFormat="1" applyFont="1" applyFill="1" applyBorder="1" applyAlignment="1" applyProtection="1">
      <alignment vertical="top"/>
      <protection locked="0"/>
    </xf>
    <xf numFmtId="3" fontId="4" fillId="35" borderId="14" xfId="62" applyNumberFormat="1" applyFont="1" applyFill="1" applyBorder="1" applyAlignment="1" applyProtection="1">
      <alignment vertical="top"/>
      <protection locked="0"/>
    </xf>
    <xf numFmtId="49" fontId="3" fillId="0" borderId="15" xfId="62" applyNumberFormat="1" applyFont="1" applyBorder="1" applyAlignment="1" applyProtection="1">
      <alignment horizontal="center" vertical="center" wrapText="1"/>
      <protection/>
    </xf>
    <xf numFmtId="0" fontId="4" fillId="34" borderId="14" xfId="61" applyFont="1" applyFill="1" applyBorder="1" applyAlignment="1" applyProtection="1">
      <alignment vertical="top" wrapText="1"/>
      <protection/>
    </xf>
    <xf numFmtId="0" fontId="9" fillId="33" borderId="18" xfId="62" applyFont="1" applyFill="1" applyBorder="1" applyAlignment="1" applyProtection="1">
      <alignment vertical="top"/>
      <protection/>
    </xf>
    <xf numFmtId="1" fontId="9" fillId="33" borderId="18" xfId="62" applyNumberFormat="1" applyFont="1" applyFill="1" applyBorder="1" applyAlignment="1" applyProtection="1">
      <alignment vertical="top" wrapText="1"/>
      <protection/>
    </xf>
    <xf numFmtId="1" fontId="9" fillId="33" borderId="18" xfId="62" applyNumberFormat="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8" fillId="33" borderId="18" xfId="62" applyNumberFormat="1" applyFont="1" applyFill="1" applyBorder="1" applyAlignment="1" applyProtection="1">
      <alignment vertical="top" wrapText="1"/>
      <protection/>
    </xf>
    <xf numFmtId="49" fontId="9" fillId="33" borderId="18" xfId="62" applyNumberFormat="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49" fontId="3" fillId="0" borderId="20" xfId="62" applyNumberFormat="1" applyFont="1" applyFill="1" applyBorder="1" applyAlignment="1" applyProtection="1">
      <alignment horizontal="right" vertical="top" wrapText="1"/>
      <protection/>
    </xf>
    <xf numFmtId="0" fontId="8" fillId="33" borderId="15" xfId="62" applyFont="1" applyFill="1" applyBorder="1" applyAlignment="1" applyProtection="1">
      <alignment vertical="top" wrapText="1"/>
      <protection/>
    </xf>
    <xf numFmtId="49" fontId="4" fillId="0" borderId="16" xfId="62" applyNumberFormat="1" applyFont="1" applyFill="1" applyBorder="1" applyAlignment="1" applyProtection="1">
      <alignment horizontal="right" vertical="top" wrapText="1"/>
      <protection/>
    </xf>
    <xf numFmtId="1" fontId="3" fillId="0" borderId="20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20" xfId="61" applyNumberFormat="1" applyFont="1" applyBorder="1" applyAlignment="1" applyProtection="1">
      <alignment vertical="top" wrapText="1"/>
      <protection/>
    </xf>
    <xf numFmtId="1" fontId="8" fillId="33" borderId="15" xfId="62" applyNumberFormat="1" applyFont="1" applyFill="1" applyBorder="1" applyAlignment="1" applyProtection="1">
      <alignment vertical="top" wrapText="1"/>
      <protection/>
    </xf>
    <xf numFmtId="0" fontId="9" fillId="33" borderId="21" xfId="62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top" wrapText="1"/>
      <protection/>
    </xf>
    <xf numFmtId="0" fontId="3" fillId="0" borderId="22" xfId="62" applyFont="1" applyBorder="1" applyAlignment="1" applyProtection="1">
      <alignment horizontal="center" vertical="top" wrapText="1"/>
      <protection/>
    </xf>
    <xf numFmtId="0" fontId="8" fillId="33" borderId="15" xfId="62" applyFont="1" applyFill="1" applyBorder="1" applyAlignment="1" applyProtection="1">
      <alignment horizontal="left" vertical="top" wrapText="1"/>
      <protection/>
    </xf>
    <xf numFmtId="49" fontId="3" fillId="0" borderId="16" xfId="62" applyNumberFormat="1" applyFont="1" applyBorder="1" applyAlignment="1" applyProtection="1">
      <alignment horizontal="right" vertical="top" wrapText="1"/>
      <protection/>
    </xf>
    <xf numFmtId="49" fontId="3" fillId="0" borderId="21" xfId="62" applyNumberFormat="1" applyFont="1" applyBorder="1" applyAlignment="1" applyProtection="1">
      <alignment horizontal="center" vertical="center" wrapText="1"/>
      <protection/>
    </xf>
    <xf numFmtId="49" fontId="3" fillId="34" borderId="16" xfId="62" applyNumberFormat="1" applyFont="1" applyFill="1" applyBorder="1" applyAlignment="1" applyProtection="1">
      <alignment horizontal="right" vertical="top" wrapText="1"/>
      <protection/>
    </xf>
    <xf numFmtId="49" fontId="3" fillId="0" borderId="20" xfId="62" applyNumberFormat="1" applyFont="1" applyBorder="1" applyAlignment="1" applyProtection="1">
      <alignment horizontal="right" vertical="top" wrapText="1"/>
      <protection/>
    </xf>
    <xf numFmtId="1" fontId="9" fillId="33" borderId="21" xfId="61" applyNumberFormat="1" applyFont="1" applyFill="1" applyBorder="1" applyAlignment="1" applyProtection="1">
      <alignment vertical="top"/>
      <protection/>
    </xf>
    <xf numFmtId="1" fontId="4" fillId="0" borderId="20" xfId="61" applyNumberFormat="1" applyFont="1" applyBorder="1" applyAlignment="1" applyProtection="1">
      <alignment vertical="top"/>
      <protection/>
    </xf>
    <xf numFmtId="49" fontId="8" fillId="33" borderId="23" xfId="62" applyNumberFormat="1" applyFont="1" applyFill="1" applyBorder="1" applyAlignment="1" applyProtection="1">
      <alignment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0" fontId="10" fillId="0" borderId="18" xfId="64" applyFont="1" applyBorder="1" applyAlignment="1" applyProtection="1">
      <alignment vertical="center" wrapText="1"/>
      <protection/>
    </xf>
    <xf numFmtId="0" fontId="4" fillId="0" borderId="18" xfId="64" applyFont="1" applyBorder="1" applyAlignment="1" applyProtection="1">
      <alignment horizontal="left" vertical="center" wrapText="1"/>
      <protection/>
    </xf>
    <xf numFmtId="0" fontId="10" fillId="0" borderId="18" xfId="64" applyFont="1" applyBorder="1" applyAlignment="1" applyProtection="1">
      <alignment horizontal="right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horizontal="center" vertical="center" wrapText="1"/>
      <protection/>
    </xf>
    <xf numFmtId="0" fontId="10" fillId="0" borderId="18" xfId="64" applyFont="1" applyBorder="1" applyAlignment="1" applyProtection="1">
      <alignment horizontal="left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4" fillId="0" borderId="19" xfId="64" applyNumberFormat="1" applyFont="1" applyFill="1" applyBorder="1" applyAlignment="1" applyProtection="1">
      <alignment vertical="center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3" fillId="0" borderId="19" xfId="64" applyNumberFormat="1" applyFont="1" applyFill="1" applyBorder="1" applyAlignment="1" applyProtection="1">
      <alignment vertical="center"/>
      <protection/>
    </xf>
    <xf numFmtId="0" fontId="4" fillId="0" borderId="18" xfId="64" applyFont="1" applyFill="1" applyBorder="1" applyAlignment="1" applyProtection="1">
      <alignment vertical="center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3" fontId="3" fillId="0" borderId="16" xfId="64" applyNumberFormat="1" applyFont="1" applyBorder="1" applyAlignment="1" applyProtection="1">
      <alignment vertical="center"/>
      <protection/>
    </xf>
    <xf numFmtId="3" fontId="3" fillId="0" borderId="17" xfId="64" applyNumberFormat="1" applyFont="1" applyBorder="1" applyAlignment="1" applyProtection="1">
      <alignment vertical="center"/>
      <protection/>
    </xf>
    <xf numFmtId="0" fontId="10" fillId="0" borderId="21" xfId="64" applyFont="1" applyBorder="1" applyAlignment="1" applyProtection="1">
      <alignment horizontal="right" vertical="center" wrapText="1"/>
      <protection/>
    </xf>
    <xf numFmtId="0" fontId="10" fillId="0" borderId="20" xfId="64" applyFont="1" applyBorder="1" applyAlignment="1" applyProtection="1">
      <alignment horizontal="center" vertic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0" fontId="3" fillId="0" borderId="21" xfId="64" applyFont="1" applyBorder="1" applyAlignment="1" applyProtection="1">
      <alignment horizontal="left" vertical="center" wrapText="1"/>
      <protection/>
    </xf>
    <xf numFmtId="3" fontId="4" fillId="0" borderId="20" xfId="64" applyNumberFormat="1" applyFont="1" applyBorder="1" applyAlignment="1" applyProtection="1">
      <alignment vertical="center"/>
      <protection/>
    </xf>
    <xf numFmtId="3" fontId="4" fillId="0" borderId="22" xfId="64" applyNumberFormat="1" applyFont="1" applyBorder="1" applyAlignment="1" applyProtection="1">
      <alignment vertical="center"/>
      <protection/>
    </xf>
    <xf numFmtId="0" fontId="3" fillId="0" borderId="15" xfId="64" applyFont="1" applyBorder="1" applyAlignment="1" applyProtection="1">
      <alignment horizontal="left" vertical="center" wrapText="1"/>
      <protection/>
    </xf>
    <xf numFmtId="0" fontId="3" fillId="0" borderId="21" xfId="64" applyFont="1" applyBorder="1" applyAlignment="1" applyProtection="1">
      <alignment vertical="center" wrapText="1"/>
      <protection/>
    </xf>
    <xf numFmtId="0" fontId="4" fillId="0" borderId="16" xfId="64" applyFont="1" applyBorder="1" applyAlignment="1" applyProtection="1">
      <alignment vertical="center" wrapText="1"/>
      <protection/>
    </xf>
    <xf numFmtId="49" fontId="10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20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3" fontId="3" fillId="0" borderId="20" xfId="64" applyNumberFormat="1" applyFont="1" applyBorder="1" applyAlignment="1" applyProtection="1">
      <alignment vertical="center"/>
      <protection/>
    </xf>
    <xf numFmtId="3" fontId="3" fillId="0" borderId="22" xfId="64" applyNumberFormat="1" applyFont="1" applyBorder="1" applyAlignment="1" applyProtection="1">
      <alignment vertical="center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horizontal="left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14" fontId="3" fillId="0" borderId="16" xfId="63" applyNumberFormat="1" applyFont="1" applyFill="1" applyBorder="1" applyAlignment="1" applyProtection="1">
      <alignment horizontal="center" vertical="center" wrapText="1"/>
      <protection/>
    </xf>
    <xf numFmtId="14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0" fontId="4" fillId="0" borderId="18" xfId="63" applyFont="1" applyFill="1" applyBorder="1" applyAlignment="1" applyProtection="1">
      <alignment wrapText="1"/>
      <protection/>
    </xf>
    <xf numFmtId="0" fontId="4" fillId="0" borderId="25" xfId="63" applyFont="1" applyBorder="1" applyAlignment="1" applyProtection="1">
      <alignment wrapText="1"/>
      <protection/>
    </xf>
    <xf numFmtId="3" fontId="4" fillId="35" borderId="26" xfId="62" applyNumberFormat="1" applyFont="1" applyFill="1" applyBorder="1" applyAlignment="1" applyProtection="1">
      <alignment vertical="top"/>
      <protection locked="0"/>
    </xf>
    <xf numFmtId="3" fontId="4" fillId="35" borderId="27" xfId="62" applyNumberFormat="1" applyFont="1" applyFill="1" applyBorder="1" applyAlignment="1" applyProtection="1">
      <alignment vertical="top"/>
      <protection locked="0"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Fill="1" applyBorder="1" applyAlignment="1" applyProtection="1">
      <alignment horizontal="center" vertical="center" wrapText="1"/>
      <protection/>
    </xf>
    <xf numFmtId="49" fontId="3" fillId="0" borderId="22" xfId="63" applyNumberFormat="1" applyFont="1" applyFill="1" applyBorder="1" applyAlignment="1" applyProtection="1">
      <alignment horizontal="center" vertical="center" wrapText="1"/>
      <protection/>
    </xf>
    <xf numFmtId="0" fontId="10" fillId="0" borderId="28" xfId="63" applyFont="1" applyBorder="1" applyAlignment="1" applyProtection="1">
      <alignment wrapText="1"/>
      <protection/>
    </xf>
    <xf numFmtId="49" fontId="10" fillId="0" borderId="29" xfId="63" applyNumberFormat="1" applyFont="1" applyBorder="1" applyAlignment="1" applyProtection="1">
      <alignment horizontal="center" wrapText="1"/>
      <protection/>
    </xf>
    <xf numFmtId="0" fontId="10" fillId="0" borderId="15" xfId="63" applyFont="1" applyBorder="1" applyAlignment="1" applyProtection="1">
      <alignment wrapText="1"/>
      <protection/>
    </xf>
    <xf numFmtId="49" fontId="10" fillId="0" borderId="16" xfId="63" applyNumberFormat="1" applyFont="1" applyBorder="1" applyAlignment="1" applyProtection="1">
      <alignment wrapText="1"/>
      <protection/>
    </xf>
    <xf numFmtId="3" fontId="4" fillId="0" borderId="16" xfId="63" applyNumberFormat="1" applyFont="1" applyFill="1" applyBorder="1" applyAlignment="1" applyProtection="1">
      <alignment wrapText="1"/>
      <protection/>
    </xf>
    <xf numFmtId="3" fontId="4" fillId="0" borderId="17" xfId="63" applyNumberFormat="1" applyFont="1" applyFill="1" applyBorder="1" applyAlignment="1" applyProtection="1">
      <alignment wrapText="1"/>
      <protection/>
    </xf>
    <xf numFmtId="0" fontId="3" fillId="0" borderId="25" xfId="63" applyFont="1" applyBorder="1" applyAlignment="1" applyProtection="1">
      <alignment horizontal="right" wrapText="1"/>
      <protection/>
    </xf>
    <xf numFmtId="49" fontId="3" fillId="0" borderId="26" xfId="63" applyNumberFormat="1" applyFont="1" applyBorder="1" applyAlignment="1" applyProtection="1">
      <alignment horizontal="center" wrapText="1"/>
      <protection/>
    </xf>
    <xf numFmtId="49" fontId="10" fillId="0" borderId="16" xfId="63" applyNumberFormat="1" applyFont="1" applyBorder="1" applyAlignment="1" applyProtection="1">
      <alignment horizontal="center" wrapText="1"/>
      <protection/>
    </xf>
    <xf numFmtId="0" fontId="3" fillId="0" borderId="21" xfId="63" applyFont="1" applyBorder="1" applyAlignment="1" applyProtection="1">
      <alignment horizontal="right" wrapText="1"/>
      <protection/>
    </xf>
    <xf numFmtId="49" fontId="3" fillId="0" borderId="20" xfId="63" applyNumberFormat="1" applyFont="1" applyBorder="1" applyAlignment="1" applyProtection="1">
      <alignment horizontal="center" wrapText="1"/>
      <protection/>
    </xf>
    <xf numFmtId="3" fontId="4" fillId="35" borderId="29" xfId="62" applyNumberFormat="1" applyFont="1" applyFill="1" applyBorder="1" applyAlignment="1" applyProtection="1">
      <alignment vertical="top"/>
      <protection locked="0"/>
    </xf>
    <xf numFmtId="3" fontId="4" fillId="35" borderId="30" xfId="62" applyNumberFormat="1" applyFont="1" applyFill="1" applyBorder="1" applyAlignment="1" applyProtection="1">
      <alignment vertical="top"/>
      <protection locked="0"/>
    </xf>
    <xf numFmtId="0" fontId="3" fillId="0" borderId="23" xfId="63" applyFont="1" applyBorder="1" applyAlignment="1" applyProtection="1">
      <alignment wrapText="1"/>
      <protection/>
    </xf>
    <xf numFmtId="49" fontId="3" fillId="0" borderId="24" xfId="63" applyNumberFormat="1" applyFont="1" applyBorder="1" applyAlignment="1" applyProtection="1">
      <alignment horizontal="center" wrapText="1"/>
      <protection/>
    </xf>
    <xf numFmtId="0" fontId="10" fillId="0" borderId="31" xfId="63" applyFont="1" applyBorder="1" applyAlignment="1" applyProtection="1">
      <alignment wrapText="1"/>
      <protection/>
    </xf>
    <xf numFmtId="49" fontId="10" fillId="0" borderId="32" xfId="63" applyNumberFormat="1" applyFont="1" applyBorder="1" applyAlignment="1" applyProtection="1">
      <alignment horizontal="center" wrapText="1"/>
      <protection/>
    </xf>
    <xf numFmtId="0" fontId="4" fillId="0" borderId="28" xfId="63" applyFont="1" applyBorder="1" applyAlignment="1" applyProtection="1">
      <alignment wrapText="1"/>
      <protection/>
    </xf>
    <xf numFmtId="0" fontId="10" fillId="0" borderId="23" xfId="63" applyFont="1" applyBorder="1" applyAlignment="1" applyProtection="1">
      <alignment wrapText="1"/>
      <protection/>
    </xf>
    <xf numFmtId="49" fontId="10" fillId="0" borderId="24" xfId="63" applyNumberFormat="1" applyFont="1" applyBorder="1" applyAlignment="1" applyProtection="1">
      <alignment horizontal="center" wrapText="1"/>
      <protection/>
    </xf>
    <xf numFmtId="3" fontId="3" fillId="0" borderId="33" xfId="63" applyNumberFormat="1" applyFont="1" applyFill="1" applyBorder="1" applyAlignment="1" applyProtection="1">
      <alignment wrapText="1"/>
      <protection/>
    </xf>
    <xf numFmtId="3" fontId="10" fillId="35" borderId="32" xfId="62" applyNumberFormat="1" applyFont="1" applyFill="1" applyBorder="1" applyAlignment="1" applyProtection="1">
      <alignment vertical="top"/>
      <protection locked="0"/>
    </xf>
    <xf numFmtId="3" fontId="10" fillId="35" borderId="34" xfId="62" applyNumberFormat="1" applyFont="1" applyFill="1" applyBorder="1" applyAlignment="1" applyProtection="1">
      <alignment vertical="top"/>
      <protection locked="0"/>
    </xf>
    <xf numFmtId="3" fontId="10" fillId="0" borderId="33" xfId="63" applyNumberFormat="1" applyFont="1" applyFill="1" applyBorder="1" applyAlignment="1" applyProtection="1">
      <alignment wrapText="1"/>
      <protection/>
    </xf>
    <xf numFmtId="49" fontId="6" fillId="0" borderId="29" xfId="63" applyNumberFormat="1" applyFont="1" applyBorder="1" applyAlignment="1" applyProtection="1">
      <alignment horizontal="center" wrapText="1"/>
      <protection/>
    </xf>
    <xf numFmtId="49" fontId="6" fillId="0" borderId="26" xfId="63" applyNumberFormat="1" applyFont="1" applyBorder="1" applyAlignment="1" applyProtection="1">
      <alignment horizontal="center" wrapText="1"/>
      <protection/>
    </xf>
    <xf numFmtId="49" fontId="4" fillId="0" borderId="16" xfId="65" applyNumberFormat="1" applyFont="1" applyBorder="1" applyAlignment="1" applyProtection="1">
      <alignment horizontal="center" vertical="center" wrapText="1"/>
      <protection/>
    </xf>
    <xf numFmtId="3" fontId="4" fillId="0" borderId="19" xfId="65" applyNumberFormat="1" applyFont="1" applyBorder="1" applyAlignment="1" applyProtection="1">
      <alignment vertical="center"/>
      <protection/>
    </xf>
    <xf numFmtId="3" fontId="4" fillId="35" borderId="14" xfId="62" applyNumberFormat="1" applyFont="1" applyFill="1" applyBorder="1" applyAlignment="1" applyProtection="1">
      <alignment vertical="center"/>
      <protection locked="0"/>
    </xf>
    <xf numFmtId="3" fontId="4" fillId="35" borderId="19" xfId="62" applyNumberFormat="1" applyFont="1" applyFill="1" applyBorder="1" applyAlignment="1" applyProtection="1">
      <alignment vertical="center"/>
      <protection locked="0"/>
    </xf>
    <xf numFmtId="3" fontId="4" fillId="35" borderId="20" xfId="62" applyNumberFormat="1" applyFont="1" applyFill="1" applyBorder="1" applyAlignment="1" applyProtection="1">
      <alignment vertical="center"/>
      <protection locked="0"/>
    </xf>
    <xf numFmtId="3" fontId="4" fillId="35" borderId="22" xfId="62" applyNumberFormat="1" applyFont="1" applyFill="1" applyBorder="1" applyAlignment="1" applyProtection="1">
      <alignment vertical="center"/>
      <protection locked="0"/>
    </xf>
    <xf numFmtId="0" fontId="12" fillId="33" borderId="18" xfId="62" applyFont="1" applyFill="1" applyBorder="1" applyAlignment="1" applyProtection="1">
      <alignment vertical="top" wrapText="1"/>
      <protection/>
    </xf>
    <xf numFmtId="1" fontId="12" fillId="33" borderId="18" xfId="62" applyNumberFormat="1" applyFont="1" applyFill="1" applyBorder="1" applyAlignment="1" applyProtection="1">
      <alignment vertical="top"/>
      <protection/>
    </xf>
    <xf numFmtId="0" fontId="8" fillId="33" borderId="21" xfId="62" applyNumberFormat="1" applyFont="1" applyFill="1" applyBorder="1" applyAlignment="1" applyProtection="1">
      <alignment vertical="top" wrapText="1"/>
      <protection/>
    </xf>
    <xf numFmtId="3" fontId="3" fillId="35" borderId="14" xfId="62" applyNumberFormat="1" applyFont="1" applyFill="1" applyBorder="1" applyAlignment="1" applyProtection="1">
      <alignment vertical="top"/>
      <protection locked="0"/>
    </xf>
    <xf numFmtId="3" fontId="3" fillId="35" borderId="19" xfId="62" applyNumberFormat="1" applyFont="1" applyFill="1" applyBorder="1" applyAlignment="1" applyProtection="1">
      <alignment vertical="top"/>
      <protection locked="0"/>
    </xf>
    <xf numFmtId="3" fontId="10" fillId="35" borderId="14" xfId="62" applyNumberFormat="1" applyFont="1" applyFill="1" applyBorder="1" applyAlignment="1" applyProtection="1">
      <alignment vertical="top"/>
      <protection locked="0"/>
    </xf>
    <xf numFmtId="3" fontId="10" fillId="35" borderId="19" xfId="62" applyNumberFormat="1" applyFont="1" applyFill="1" applyBorder="1" applyAlignment="1" applyProtection="1">
      <alignment vertical="top"/>
      <protection locked="0"/>
    </xf>
    <xf numFmtId="1" fontId="10" fillId="0" borderId="14" xfId="62" applyNumberFormat="1" applyFont="1" applyBorder="1" applyAlignment="1" applyProtection="1">
      <alignment horizontal="right" vertical="center" wrapText="1"/>
      <protection/>
    </xf>
    <xf numFmtId="0" fontId="12" fillId="33" borderId="18" xfId="62" applyFont="1" applyFill="1" applyBorder="1" applyAlignment="1" applyProtection="1">
      <alignment horizontal="center" vertical="center"/>
      <protection/>
    </xf>
    <xf numFmtId="0" fontId="12" fillId="33" borderId="18" xfId="62" applyFont="1" applyFill="1" applyBorder="1" applyAlignment="1" applyProtection="1">
      <alignment horizontal="center" vertical="top" wrapText="1"/>
      <protection/>
    </xf>
    <xf numFmtId="0" fontId="8" fillId="33" borderId="18" xfId="62" applyFont="1" applyFill="1" applyBorder="1" applyAlignment="1" applyProtection="1">
      <alignment horizontal="center" vertical="top" wrapText="1"/>
      <protection/>
    </xf>
    <xf numFmtId="1" fontId="12" fillId="33" borderId="18" xfId="62" applyNumberFormat="1" applyFont="1" applyFill="1" applyBorder="1" applyAlignment="1" applyProtection="1">
      <alignment horizontal="center" vertical="top"/>
      <protection/>
    </xf>
    <xf numFmtId="1" fontId="12" fillId="33" borderId="18" xfId="62" applyNumberFormat="1" applyFont="1" applyFill="1" applyBorder="1" applyAlignment="1" applyProtection="1">
      <alignment vertical="top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8" fillId="33" borderId="23" xfId="62" applyFont="1" applyFill="1" applyBorder="1" applyAlignment="1" applyProtection="1">
      <alignment vertical="center" wrapText="1"/>
      <protection/>
    </xf>
    <xf numFmtId="49" fontId="3" fillId="0" borderId="24" xfId="62" applyNumberFormat="1" applyFont="1" applyBorder="1" applyAlignment="1" applyProtection="1">
      <alignment horizontal="right" vertical="center" wrapText="1"/>
      <protection/>
    </xf>
    <xf numFmtId="1" fontId="3" fillId="0" borderId="24" xfId="62" applyNumberFormat="1" applyFont="1" applyBorder="1" applyAlignment="1" applyProtection="1">
      <alignment horizontal="right" vertical="center" wrapText="1"/>
      <protection/>
    </xf>
    <xf numFmtId="0" fontId="8" fillId="33" borderId="21" xfId="62" applyFont="1" applyFill="1" applyBorder="1" applyAlignment="1" applyProtection="1">
      <alignment vertical="top" wrapText="1"/>
      <protection/>
    </xf>
    <xf numFmtId="0" fontId="4" fillId="0" borderId="0" xfId="62" applyFont="1" applyBorder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5" applyFont="1" applyAlignment="1" applyProtection="1">
      <alignment horizontal="centerContinuous" vertical="center"/>
      <protection/>
    </xf>
    <xf numFmtId="49" fontId="4" fillId="0" borderId="0" xfId="65" applyNumberFormat="1" applyFont="1" applyAlignment="1" applyProtection="1">
      <alignment horizontal="centerContinuous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34" borderId="35" xfId="65" applyFont="1" applyFill="1" applyBorder="1" applyAlignment="1" applyProtection="1">
      <alignment horizontal="centerContinuous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Continuous" vertical="center" wrapText="1"/>
      <protection/>
    </xf>
    <xf numFmtId="0" fontId="3" fillId="34" borderId="34" xfId="65" applyFont="1" applyFill="1" applyBorder="1" applyAlignment="1" applyProtection="1">
      <alignment horizontal="center" vertical="center" wrapText="1"/>
      <protection/>
    </xf>
    <xf numFmtId="0" fontId="3" fillId="34" borderId="30" xfId="65" applyFont="1" applyFill="1" applyBorder="1" applyAlignment="1" applyProtection="1">
      <alignment horizontal="centerContinuous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6" xfId="65" applyNumberFormat="1" applyFont="1" applyBorder="1" applyAlignment="1" applyProtection="1">
      <alignment horizontal="center" vertical="center" wrapText="1"/>
      <protection/>
    </xf>
    <xf numFmtId="0" fontId="3" fillId="0" borderId="26" xfId="65" applyFont="1" applyBorder="1" applyAlignment="1" applyProtection="1">
      <alignment horizontal="center" vertical="center" wrapText="1"/>
      <protection/>
    </xf>
    <xf numFmtId="0" fontId="3" fillId="0" borderId="27" xfId="65" applyFont="1" applyFill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49" fontId="4" fillId="34" borderId="16" xfId="65" applyNumberFormat="1" applyFont="1" applyFill="1" applyBorder="1" applyAlignment="1" applyProtection="1">
      <alignment horizontal="center" vertical="center" wrapText="1"/>
      <protection/>
    </xf>
    <xf numFmtId="49" fontId="4" fillId="0" borderId="17" xfId="65" applyNumberFormat="1" applyFont="1" applyFill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49" fontId="4" fillId="0" borderId="20" xfId="65" applyNumberFormat="1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vertical="center" wrapText="1"/>
      <protection/>
    </xf>
    <xf numFmtId="49" fontId="3" fillId="0" borderId="24" xfId="65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 wrapText="1"/>
      <protection/>
    </xf>
    <xf numFmtId="49" fontId="3" fillId="0" borderId="0" xfId="65" applyNumberFormat="1" applyFont="1" applyBorder="1" applyAlignment="1" applyProtection="1">
      <alignment horizontal="center" vertical="center" wrapText="1"/>
      <protection/>
    </xf>
    <xf numFmtId="3" fontId="4" fillId="0" borderId="0" xfId="65" applyNumberFormat="1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0" xfId="64" applyFont="1" applyBorder="1" applyAlignment="1" applyProtection="1">
      <alignment wrapText="1"/>
      <protection/>
    </xf>
    <xf numFmtId="1" fontId="4" fillId="0" borderId="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1" fontId="4" fillId="0" borderId="0" xfId="64" applyNumberFormat="1" applyFont="1" applyProtection="1">
      <alignment/>
      <protection/>
    </xf>
    <xf numFmtId="0" fontId="4" fillId="0" borderId="0" xfId="64" applyFont="1" applyAlignment="1" applyProtection="1">
      <alignment wrapText="1"/>
      <protection/>
    </xf>
    <xf numFmtId="0" fontId="4" fillId="0" borderId="18" xfId="62" applyFont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/>
    </xf>
    <xf numFmtId="49" fontId="3" fillId="0" borderId="0" xfId="62" applyNumberFormat="1" applyFont="1" applyBorder="1" applyAlignment="1" applyProtection="1">
      <alignment vertical="top" wrapText="1"/>
      <protection/>
    </xf>
    <xf numFmtId="1" fontId="4" fillId="0" borderId="0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horizontal="left" vertical="top" wrapText="1"/>
      <protection/>
    </xf>
    <xf numFmtId="0" fontId="15" fillId="0" borderId="0" xfId="62" applyFont="1" applyBorder="1" applyAlignment="1" applyProtection="1">
      <alignment vertical="top"/>
      <protection/>
    </xf>
    <xf numFmtId="1" fontId="4" fillId="0" borderId="0" xfId="62" applyNumberFormat="1" applyFont="1" applyAlignment="1" applyProtection="1">
      <alignment vertical="top" wrapText="1"/>
      <protection/>
    </xf>
    <xf numFmtId="49" fontId="4" fillId="35" borderId="14" xfId="66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6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6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2" applyNumberFormat="1" applyFont="1" applyFill="1" applyBorder="1" applyAlignment="1" applyProtection="1">
      <alignment vertical="top"/>
      <protection locked="0"/>
    </xf>
    <xf numFmtId="3" fontId="3" fillId="35" borderId="17" xfId="62" applyNumberFormat="1" applyFont="1" applyFill="1" applyBorder="1" applyAlignment="1" applyProtection="1">
      <alignment vertical="top"/>
      <protection locked="0"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3" fillId="35" borderId="14" xfId="62" applyNumberFormat="1" applyFont="1" applyFill="1" applyBorder="1" applyAlignment="1" applyProtection="1">
      <alignment vertical="center"/>
      <protection locked="0"/>
    </xf>
    <xf numFmtId="3" fontId="3" fillId="0" borderId="19" xfId="65" applyNumberFormat="1" applyFont="1" applyFill="1" applyBorder="1" applyAlignment="1" applyProtection="1">
      <alignment vertical="center"/>
      <protection/>
    </xf>
    <xf numFmtId="3" fontId="3" fillId="0" borderId="24" xfId="65" applyNumberFormat="1" applyFont="1" applyBorder="1" applyAlignment="1" applyProtection="1">
      <alignment vertical="center"/>
      <protection/>
    </xf>
    <xf numFmtId="3" fontId="3" fillId="0" borderId="33" xfId="65" applyNumberFormat="1" applyFont="1" applyBorder="1" applyAlignment="1" applyProtection="1">
      <alignment vertical="center"/>
      <protection/>
    </xf>
    <xf numFmtId="0" fontId="67" fillId="37" borderId="36" xfId="66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6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2" applyNumberFormat="1" applyFont="1" applyBorder="1" applyAlignment="1" applyProtection="1">
      <alignment vertical="top" wrapText="1"/>
      <protection/>
    </xf>
    <xf numFmtId="3" fontId="4" fillId="0" borderId="17" xfId="62" applyNumberFormat="1" applyFont="1" applyBorder="1" applyAlignment="1" applyProtection="1">
      <alignment vertical="top" wrapText="1"/>
      <protection/>
    </xf>
    <xf numFmtId="3" fontId="4" fillId="0" borderId="14" xfId="62" applyNumberFormat="1" applyFont="1" applyBorder="1" applyAlignment="1" applyProtection="1">
      <alignment vertical="top" wrapText="1"/>
      <protection/>
    </xf>
    <xf numFmtId="3" fontId="4" fillId="0" borderId="19" xfId="62" applyNumberFormat="1" applyFont="1" applyBorder="1" applyAlignment="1" applyProtection="1">
      <alignment vertical="top" wrapText="1"/>
      <protection/>
    </xf>
    <xf numFmtId="3" fontId="10" fillId="0" borderId="14" xfId="62" applyNumberFormat="1" applyFont="1" applyBorder="1" applyAlignment="1" applyProtection="1">
      <alignment vertical="top" wrapText="1"/>
      <protection/>
    </xf>
    <xf numFmtId="3" fontId="10" fillId="0" borderId="19" xfId="62" applyNumberFormat="1" applyFont="1" applyBorder="1" applyAlignment="1" applyProtection="1">
      <alignment vertical="top" wrapText="1"/>
      <protection/>
    </xf>
    <xf numFmtId="3" fontId="3" fillId="0" borderId="14" xfId="62" applyNumberFormat="1" applyFont="1" applyBorder="1" applyAlignment="1" applyProtection="1">
      <alignment vertical="top" wrapText="1"/>
      <protection/>
    </xf>
    <xf numFmtId="3" fontId="3" fillId="0" borderId="19" xfId="62" applyNumberFormat="1" applyFont="1" applyBorder="1" applyAlignment="1" applyProtection="1">
      <alignment vertical="top" wrapText="1"/>
      <protection/>
    </xf>
    <xf numFmtId="3" fontId="3" fillId="0" borderId="22" xfId="62" applyNumberFormat="1" applyFont="1" applyBorder="1" applyAlignment="1" applyProtection="1">
      <alignment vertical="top" wrapText="1"/>
      <protection/>
    </xf>
    <xf numFmtId="3" fontId="3" fillId="0" borderId="33" xfId="62" applyNumberFormat="1" applyFont="1" applyBorder="1" applyAlignment="1" applyProtection="1">
      <alignment vertical="center" wrapText="1"/>
      <protection/>
    </xf>
    <xf numFmtId="3" fontId="4" fillId="34" borderId="16" xfId="61" applyNumberFormat="1" applyFont="1" applyFill="1" applyBorder="1" applyAlignment="1" applyProtection="1">
      <alignment vertical="top" wrapText="1"/>
      <protection/>
    </xf>
    <xf numFmtId="3" fontId="4" fillId="34" borderId="17" xfId="61" applyNumberFormat="1" applyFont="1" applyFill="1" applyBorder="1" applyAlignment="1" applyProtection="1">
      <alignment vertical="top" wrapText="1"/>
      <protection/>
    </xf>
    <xf numFmtId="3" fontId="4" fillId="34" borderId="14" xfId="61" applyNumberFormat="1" applyFont="1" applyFill="1" applyBorder="1" applyAlignment="1" applyProtection="1">
      <alignment vertical="top" wrapText="1"/>
      <protection/>
    </xf>
    <xf numFmtId="3" fontId="4" fillId="34" borderId="19" xfId="61" applyNumberFormat="1" applyFont="1" applyFill="1" applyBorder="1" applyAlignment="1" applyProtection="1">
      <alignment vertical="top" wrapText="1"/>
      <protection/>
    </xf>
    <xf numFmtId="3" fontId="10" fillId="0" borderId="14" xfId="62" applyNumberFormat="1" applyFont="1" applyBorder="1" applyAlignment="1" applyProtection="1">
      <alignment vertical="center" wrapText="1"/>
      <protection/>
    </xf>
    <xf numFmtId="3" fontId="10" fillId="0" borderId="19" xfId="62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4" fillId="0" borderId="14" xfId="62" applyNumberFormat="1" applyFont="1" applyFill="1" applyBorder="1" applyAlignment="1" applyProtection="1">
      <alignment vertical="top" wrapText="1"/>
      <protection/>
    </xf>
    <xf numFmtId="3" fontId="4" fillId="0" borderId="19" xfId="62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4" fillId="0" borderId="20" xfId="61" applyNumberFormat="1" applyFont="1" applyBorder="1" applyAlignment="1" applyProtection="1">
      <alignment vertical="top" wrapText="1"/>
      <protection/>
    </xf>
    <xf numFmtId="3" fontId="4" fillId="0" borderId="22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9" xfId="62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20" xfId="61" applyNumberFormat="1" applyFont="1" applyBorder="1" applyAlignment="1" applyProtection="1">
      <alignment vertical="top"/>
      <protection/>
    </xf>
    <xf numFmtId="3" fontId="4" fillId="0" borderId="22" xfId="61" applyNumberFormat="1" applyFont="1" applyBorder="1" applyAlignment="1" applyProtection="1">
      <alignment vertical="top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10" fillId="0" borderId="14" xfId="64" applyNumberFormat="1" applyFont="1" applyBorder="1" applyAlignment="1" applyProtection="1">
      <alignment vertical="center"/>
      <protection/>
    </xf>
    <xf numFmtId="3" fontId="10" fillId="0" borderId="19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3" fontId="4" fillId="0" borderId="16" xfId="64" applyNumberFormat="1" applyFont="1" applyBorder="1" applyAlignment="1" applyProtection="1">
      <alignment vertical="center"/>
      <protection/>
    </xf>
    <xf numFmtId="3" fontId="4" fillId="0" borderId="17" xfId="64" applyNumberFormat="1" applyFont="1" applyBorder="1" applyAlignment="1" applyProtection="1">
      <alignment vertical="center"/>
      <protection/>
    </xf>
    <xf numFmtId="3" fontId="3" fillId="0" borderId="17" xfId="64" applyNumberFormat="1" applyFont="1" applyFill="1" applyBorder="1" applyAlignment="1" applyProtection="1">
      <alignment vertical="center"/>
      <protection/>
    </xf>
    <xf numFmtId="3" fontId="10" fillId="0" borderId="22" xfId="64" applyNumberFormat="1" applyFont="1" applyBorder="1" applyAlignment="1" applyProtection="1">
      <alignment vertical="center"/>
      <protection/>
    </xf>
    <xf numFmtId="3" fontId="3" fillId="35" borderId="19" xfId="62" applyNumberFormat="1" applyFont="1" applyFill="1" applyBorder="1" applyAlignment="1" applyProtection="1">
      <alignment vertical="center"/>
      <protection locked="0"/>
    </xf>
    <xf numFmtId="3" fontId="10" fillId="35" borderId="14" xfId="62" applyNumberFormat="1" applyFont="1" applyFill="1" applyBorder="1" applyAlignment="1" applyProtection="1">
      <alignment vertical="center"/>
      <protection locked="0"/>
    </xf>
    <xf numFmtId="3" fontId="10" fillId="35" borderId="19" xfId="62" applyNumberFormat="1" applyFont="1" applyFill="1" applyBorder="1" applyAlignment="1" applyProtection="1">
      <alignment vertical="center"/>
      <protection locked="0"/>
    </xf>
    <xf numFmtId="4" fontId="4" fillId="0" borderId="36" xfId="66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9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6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3" fontId="3" fillId="0" borderId="24" xfId="65" applyNumberFormat="1" applyFont="1" applyFill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19" xfId="65" applyNumberFormat="1" applyFont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/>
    </xf>
    <xf numFmtId="3" fontId="4" fillId="0" borderId="29" xfId="63" applyNumberFormat="1" applyFont="1" applyFill="1" applyBorder="1" applyAlignment="1" applyProtection="1">
      <alignment wrapText="1"/>
      <protection/>
    </xf>
    <xf numFmtId="3" fontId="4" fillId="0" borderId="30" xfId="63" applyNumberFormat="1" applyFont="1" applyFill="1" applyBorder="1" applyAlignment="1" applyProtection="1">
      <alignment wrapText="1"/>
      <protection/>
    </xf>
    <xf numFmtId="3" fontId="3" fillId="0" borderId="27" xfId="63" applyNumberFormat="1" applyFont="1" applyFill="1" applyBorder="1" applyAlignment="1" applyProtection="1">
      <alignment wrapText="1"/>
      <protection/>
    </xf>
    <xf numFmtId="3" fontId="3" fillId="0" borderId="22" xfId="63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6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6" applyFont="1" applyBorder="1" applyAlignment="1" applyProtection="1">
      <alignment horizontal="centerContinuous" vertical="center" wrapText="1"/>
      <protection/>
    </xf>
    <xf numFmtId="0" fontId="4" fillId="0" borderId="42" xfId="66" applyFont="1" applyBorder="1" applyAlignment="1" applyProtection="1">
      <alignment horizontal="centerContinuous" vertical="center" wrapText="1"/>
      <protection/>
    </xf>
    <xf numFmtId="49" fontId="76" fillId="0" borderId="41" xfId="66" applyNumberFormat="1" applyFont="1" applyFill="1" applyBorder="1" applyAlignment="1" applyProtection="1">
      <alignment horizontal="centerContinuous"/>
      <protection/>
    </xf>
    <xf numFmtId="0" fontId="77" fillId="0" borderId="42" xfId="66" applyFont="1" applyFill="1" applyBorder="1" applyAlignment="1" applyProtection="1">
      <alignment horizontal="centerContinuous" vertical="center" wrapText="1"/>
      <protection/>
    </xf>
    <xf numFmtId="0" fontId="3" fillId="0" borderId="12" xfId="66" applyFont="1" applyFill="1" applyBorder="1" applyAlignment="1" applyProtection="1">
      <alignment horizontal="centerContinuous" vertical="center" wrapText="1"/>
      <protection/>
    </xf>
    <xf numFmtId="0" fontId="4" fillId="0" borderId="13" xfId="66" applyFont="1" applyFill="1" applyBorder="1" applyAlignment="1" applyProtection="1">
      <alignment horizontal="centerContinuous" vertical="center" wrapText="1"/>
      <protection/>
    </xf>
    <xf numFmtId="0" fontId="76" fillId="0" borderId="41" xfId="66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6" applyNumberFormat="1" applyFont="1" applyFill="1" applyBorder="1" applyAlignment="1" applyProtection="1">
      <alignment/>
      <protection locked="0"/>
    </xf>
    <xf numFmtId="49" fontId="78" fillId="35" borderId="11" xfId="56" applyNumberFormat="1" applyFont="1" applyFill="1" applyBorder="1" applyAlignment="1" applyProtection="1">
      <alignment/>
      <protection locked="0"/>
    </xf>
    <xf numFmtId="0" fontId="19" fillId="0" borderId="0" xfId="63" applyFont="1" applyAlignment="1" applyProtection="1">
      <alignment wrapText="1"/>
      <protection/>
    </xf>
    <xf numFmtId="0" fontId="18" fillId="0" borderId="0" xfId="63" applyFont="1" applyAlignment="1" applyProtection="1">
      <alignment horizontal="left" wrapText="1"/>
      <protection/>
    </xf>
    <xf numFmtId="0" fontId="4" fillId="0" borderId="0" xfId="62" applyFont="1" applyBorder="1" applyAlignment="1" applyProtection="1">
      <alignment horizontal="right" vertical="center" indent="2"/>
      <protection hidden="1"/>
    </xf>
    <xf numFmtId="0" fontId="4" fillId="0" borderId="0" xfId="62" applyFont="1" applyBorder="1" applyAlignment="1" applyProtection="1">
      <alignment horizontal="right" vertical="center" indent="2"/>
      <protection/>
    </xf>
    <xf numFmtId="0" fontId="4" fillId="0" borderId="0" xfId="62" applyFont="1" applyAlignment="1" applyProtection="1">
      <alignment vertical="top" wrapText="1"/>
      <protection locked="0"/>
    </xf>
    <xf numFmtId="172" fontId="4" fillId="0" borderId="0" xfId="6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9" fontId="78" fillId="35" borderId="14" xfId="56" applyNumberFormat="1" applyFont="1" applyFill="1" applyBorder="1" applyAlignment="1" applyProtection="1">
      <alignment/>
      <protection locked="0"/>
    </xf>
    <xf numFmtId="0" fontId="4" fillId="0" borderId="0" xfId="62" applyFont="1" applyBorder="1" applyAlignment="1" applyProtection="1">
      <alignment horizontal="center" vertical="center"/>
      <protection hidden="1"/>
    </xf>
    <xf numFmtId="0" fontId="4" fillId="0" borderId="0" xfId="62" applyFont="1" applyBorder="1" applyAlignment="1" applyProtection="1">
      <alignment horizontal="center" vertical="center"/>
      <protection/>
    </xf>
    <xf numFmtId="0" fontId="8" fillId="0" borderId="18" xfId="64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top" wrapText="1"/>
      <protection locked="0"/>
    </xf>
    <xf numFmtId="172" fontId="4" fillId="0" borderId="0" xfId="62" applyNumberFormat="1" applyFont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49" fontId="4" fillId="0" borderId="0" xfId="62" applyNumberFormat="1" applyFont="1" applyAlignment="1" applyProtection="1">
      <alignment vertical="top" wrapText="1"/>
      <protection locked="0"/>
    </xf>
    <xf numFmtId="0" fontId="4" fillId="0" borderId="0" xfId="64" applyFont="1" applyBorder="1" applyAlignment="1" applyProtection="1">
      <alignment horizontal="left" wrapText="1"/>
      <protection/>
    </xf>
    <xf numFmtId="0" fontId="18" fillId="0" borderId="0" xfId="63" applyFont="1" applyAlignment="1" applyProtection="1">
      <alignment horizontal="left" wrapText="1"/>
      <protection/>
    </xf>
    <xf numFmtId="0" fontId="3" fillId="0" borderId="44" xfId="65" applyFont="1" applyBorder="1" applyAlignment="1" applyProtection="1">
      <alignment horizontal="center" vertical="center" wrapText="1"/>
      <protection/>
    </xf>
    <xf numFmtId="0" fontId="3" fillId="0" borderId="31" xfId="65" applyFont="1" applyBorder="1" applyAlignment="1" applyProtection="1">
      <alignment horizontal="center" vertical="center" wrapText="1"/>
      <protection/>
    </xf>
    <xf numFmtId="0" fontId="3" fillId="0" borderId="28" xfId="65" applyFont="1" applyBorder="1" applyAlignment="1" applyProtection="1">
      <alignment horizontal="center" vertical="center" wrapText="1"/>
      <protection/>
    </xf>
    <xf numFmtId="49" fontId="3" fillId="0" borderId="45" xfId="65" applyNumberFormat="1" applyFont="1" applyBorder="1" applyAlignment="1" applyProtection="1">
      <alignment horizontal="center" vertical="center" wrapText="1"/>
      <protection/>
    </xf>
    <xf numFmtId="49" fontId="3" fillId="0" borderId="32" xfId="65" applyNumberFormat="1" applyFont="1" applyBorder="1" applyAlignment="1" applyProtection="1">
      <alignment horizontal="center" vertical="center" wrapText="1"/>
      <protection/>
    </xf>
    <xf numFmtId="49" fontId="3" fillId="0" borderId="29" xfId="65" applyNumberFormat="1" applyFont="1" applyBorder="1" applyAlignment="1" applyProtection="1">
      <alignment horizontal="center" vertical="center" wrapText="1"/>
      <protection/>
    </xf>
    <xf numFmtId="0" fontId="3" fillId="0" borderId="45" xfId="65" applyFont="1" applyBorder="1" applyAlignment="1" applyProtection="1">
      <alignment horizontal="center" vertical="center" wrapText="1"/>
      <protection/>
    </xf>
    <xf numFmtId="0" fontId="3" fillId="0" borderId="32" xfId="65" applyFont="1" applyBorder="1" applyAlignment="1" applyProtection="1">
      <alignment horizontal="center" vertical="center" wrapText="1"/>
      <protection/>
    </xf>
    <xf numFmtId="0" fontId="3" fillId="0" borderId="29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uro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6" xfId="60"/>
    <cellStyle name="Normal 2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amzina\AppData\Local\Microsoft\Windows\Temporary%20Internet%20Files\Content.Outlook\297KW4UU\BGI\FINANCIA\Q32016\Consolidated\KFN_BGI_New_30092016_konsolidir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Контроли"/>
      <sheetName val="Показатели"/>
      <sheetName val="Danni"/>
      <sheetName val="Nomenklaturi"/>
    </sheetNames>
    <sheetDataSet>
      <sheetData sheetId="1">
        <row r="18">
          <cell r="H18">
            <v>6665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8" sqref="B18"/>
    </sheetView>
  </sheetViews>
  <sheetFormatPr defaultColWidth="9.140625" defaultRowHeight="15"/>
  <cols>
    <col min="1" max="1" width="30.7109375" style="408" customWidth="1"/>
    <col min="2" max="2" width="65.7109375" style="408" customWidth="1"/>
    <col min="3" max="26" width="9.140625" style="408" customWidth="1"/>
    <col min="27" max="27" width="9.8515625" style="408" bestFit="1" customWidth="1"/>
    <col min="28" max="16384" width="9.140625" style="408" customWidth="1"/>
  </cols>
  <sheetData>
    <row r="1" spans="1:27" ht="15.75">
      <c r="A1" s="1" t="s">
        <v>628</v>
      </c>
      <c r="B1" s="2"/>
      <c r="Z1" s="418">
        <v>1</v>
      </c>
      <c r="AA1" s="419">
        <f>IF(ISBLANK(_endDate),"",_endDate)</f>
        <v>43373</v>
      </c>
    </row>
    <row r="2" spans="1:27" ht="15.75">
      <c r="A2" s="407" t="s">
        <v>652</v>
      </c>
      <c r="B2" s="402"/>
      <c r="Z2" s="418">
        <v>2</v>
      </c>
      <c r="AA2" s="419">
        <f>IF(ISBLANK(_pdeReportingDate),"",_pdeReportingDate)</f>
        <v>43413</v>
      </c>
    </row>
    <row r="3" spans="1:27" ht="15.75">
      <c r="A3" s="403" t="s">
        <v>626</v>
      </c>
      <c r="B3" s="404"/>
      <c r="Z3" s="418">
        <v>3</v>
      </c>
      <c r="AA3" s="419" t="str">
        <f>IF(ISBLANK(_authorName),"",_authorName)</f>
        <v>Наталия Владимирова Амзина</v>
      </c>
    </row>
    <row r="4" spans="1:2" ht="15.75">
      <c r="A4" s="401" t="s">
        <v>653</v>
      </c>
      <c r="B4" s="402"/>
    </row>
    <row r="5" spans="1:2" ht="47.25">
      <c r="A5" s="405" t="s">
        <v>594</v>
      </c>
      <c r="B5" s="40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07">
        <v>43101</v>
      </c>
    </row>
    <row r="10" spans="1:2" ht="15.75">
      <c r="A10" s="7" t="s">
        <v>2</v>
      </c>
      <c r="B10" s="307">
        <v>43373</v>
      </c>
    </row>
    <row r="11" spans="1:2" ht="15.75">
      <c r="A11" s="7" t="s">
        <v>640</v>
      </c>
      <c r="B11" s="307">
        <v>43413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06" t="s">
        <v>656</v>
      </c>
    </row>
    <row r="15" spans="1:2" ht="15.75">
      <c r="A15" s="10" t="s">
        <v>632</v>
      </c>
      <c r="B15" s="308" t="s">
        <v>589</v>
      </c>
    </row>
    <row r="16" spans="1:2" ht="15.75">
      <c r="A16" s="7" t="s">
        <v>3</v>
      </c>
      <c r="B16" s="306" t="s">
        <v>657</v>
      </c>
    </row>
    <row r="17" spans="1:2" ht="15.75">
      <c r="A17" s="7" t="s">
        <v>586</v>
      </c>
      <c r="B17" s="306" t="s">
        <v>668</v>
      </c>
    </row>
    <row r="18" spans="1:2" ht="15.75">
      <c r="A18" s="7" t="s">
        <v>585</v>
      </c>
      <c r="B18" s="306" t="s">
        <v>655</v>
      </c>
    </row>
    <row r="19" spans="1:2" ht="15.75">
      <c r="A19" s="7" t="s">
        <v>4</v>
      </c>
      <c r="B19" s="306" t="s">
        <v>658</v>
      </c>
    </row>
    <row r="20" spans="1:2" ht="15.75">
      <c r="A20" s="7" t="s">
        <v>5</v>
      </c>
      <c r="B20" s="306" t="s">
        <v>658</v>
      </c>
    </row>
    <row r="21" spans="1:2" ht="15.75">
      <c r="A21" s="10" t="s">
        <v>6</v>
      </c>
      <c r="B21" s="308" t="s">
        <v>659</v>
      </c>
    </row>
    <row r="22" spans="1:2" ht="15.75">
      <c r="A22" s="10" t="s">
        <v>583</v>
      </c>
      <c r="B22" s="308" t="s">
        <v>660</v>
      </c>
    </row>
    <row r="23" spans="1:2" ht="15.75">
      <c r="A23" s="10" t="s">
        <v>7</v>
      </c>
      <c r="B23" s="409" t="s">
        <v>661</v>
      </c>
    </row>
    <row r="24" spans="1:2" ht="15.75">
      <c r="A24" s="10" t="s">
        <v>584</v>
      </c>
      <c r="B24" s="410" t="s">
        <v>662</v>
      </c>
    </row>
    <row r="25" spans="1:2" ht="15.75">
      <c r="A25" s="7" t="s">
        <v>587</v>
      </c>
      <c r="B25" s="420" t="s">
        <v>663</v>
      </c>
    </row>
    <row r="26" spans="1:2" ht="15.75">
      <c r="A26" s="10" t="s">
        <v>633</v>
      </c>
      <c r="B26" s="308" t="s">
        <v>664</v>
      </c>
    </row>
    <row r="27" spans="1:2" ht="15.75">
      <c r="A27" s="10" t="s">
        <v>634</v>
      </c>
      <c r="B27" s="308" t="s">
        <v>654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78" zoomScaleNormal="78" zoomScalePageLayoutView="0" workbookViewId="0" topLeftCell="A58">
      <selection activeCell="C76" sqref="C76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03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">
        <v>665</v>
      </c>
      <c r="B4" s="19"/>
      <c r="C4" s="19"/>
      <c r="D4" s="19"/>
      <c r="H4" s="18"/>
    </row>
    <row r="5" spans="1:8" s="14" customFormat="1" ht="15.75">
      <c r="A5" s="53" t="s">
        <v>666</v>
      </c>
      <c r="B5" s="16"/>
      <c r="C5" s="34"/>
      <c r="D5" s="16"/>
      <c r="H5" s="58"/>
    </row>
    <row r="6" spans="1:8" s="14" customFormat="1" ht="15.75">
      <c r="A6" s="53" t="s">
        <v>669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19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39" t="s">
        <v>17</v>
      </c>
      <c r="B9" s="140" t="s">
        <v>18</v>
      </c>
      <c r="C9" s="140">
        <v>1</v>
      </c>
      <c r="D9" s="141">
        <v>2</v>
      </c>
      <c r="E9" s="144" t="s">
        <v>17</v>
      </c>
      <c r="F9" s="140" t="s">
        <v>18</v>
      </c>
      <c r="G9" s="140">
        <v>1</v>
      </c>
      <c r="H9" s="141">
        <v>2</v>
      </c>
    </row>
    <row r="10" spans="1:8" ht="15.75">
      <c r="A10" s="142" t="s">
        <v>19</v>
      </c>
      <c r="B10" s="143"/>
      <c r="C10" s="322"/>
      <c r="D10" s="323"/>
      <c r="E10" s="142" t="s">
        <v>20</v>
      </c>
      <c r="F10" s="145"/>
      <c r="G10" s="332"/>
      <c r="H10" s="333"/>
    </row>
    <row r="11" spans="1:8" ht="15.75">
      <c r="A11" s="76" t="s">
        <v>21</v>
      </c>
      <c r="B11" s="67"/>
      <c r="C11" s="324"/>
      <c r="D11" s="325"/>
      <c r="E11" s="76" t="s">
        <v>22</v>
      </c>
      <c r="F11" s="120"/>
      <c r="G11" s="334"/>
      <c r="H11" s="335"/>
    </row>
    <row r="12" spans="1:8" ht="15.75">
      <c r="A12" s="66" t="s">
        <v>23</v>
      </c>
      <c r="B12" s="68" t="s">
        <v>24</v>
      </c>
      <c r="C12" s="118"/>
      <c r="D12" s="117"/>
      <c r="E12" s="66" t="s">
        <v>25</v>
      </c>
      <c r="F12" s="69" t="s">
        <v>26</v>
      </c>
      <c r="G12" s="118">
        <v>6665</v>
      </c>
      <c r="H12" s="117">
        <v>6665</v>
      </c>
    </row>
    <row r="13" spans="1:8" ht="15.75">
      <c r="A13" s="66" t="s">
        <v>27</v>
      </c>
      <c r="B13" s="68" t="s">
        <v>28</v>
      </c>
      <c r="C13" s="118"/>
      <c r="D13" s="117"/>
      <c r="E13" s="66" t="s">
        <v>525</v>
      </c>
      <c r="F13" s="69" t="s">
        <v>29</v>
      </c>
      <c r="G13" s="118"/>
      <c r="H13" s="117"/>
    </row>
    <row r="14" spans="1:8" ht="15.75">
      <c r="A14" s="66" t="s">
        <v>30</v>
      </c>
      <c r="B14" s="68" t="s">
        <v>31</v>
      </c>
      <c r="C14" s="118"/>
      <c r="D14" s="117"/>
      <c r="E14" s="66" t="s">
        <v>32</v>
      </c>
      <c r="F14" s="69" t="s">
        <v>33</v>
      </c>
      <c r="G14" s="118"/>
      <c r="H14" s="117"/>
    </row>
    <row r="15" spans="1:8" ht="15.75">
      <c r="A15" s="66" t="s">
        <v>34</v>
      </c>
      <c r="B15" s="68" t="s">
        <v>35</v>
      </c>
      <c r="C15" s="118"/>
      <c r="D15" s="117"/>
      <c r="E15" s="121" t="s">
        <v>36</v>
      </c>
      <c r="F15" s="69" t="s">
        <v>37</v>
      </c>
      <c r="G15" s="118"/>
      <c r="H15" s="117"/>
    </row>
    <row r="16" spans="1:8" ht="15.75">
      <c r="A16" s="66" t="s">
        <v>38</v>
      </c>
      <c r="B16" s="68" t="s">
        <v>39</v>
      </c>
      <c r="C16" s="118"/>
      <c r="D16" s="117"/>
      <c r="E16" s="121" t="s">
        <v>40</v>
      </c>
      <c r="F16" s="69" t="s">
        <v>41</v>
      </c>
      <c r="G16" s="118"/>
      <c r="H16" s="117"/>
    </row>
    <row r="17" spans="1:8" ht="15.75">
      <c r="A17" s="66" t="s">
        <v>42</v>
      </c>
      <c r="B17" s="70" t="s">
        <v>43</v>
      </c>
      <c r="C17" s="118"/>
      <c r="D17" s="117"/>
      <c r="E17" s="121" t="s">
        <v>44</v>
      </c>
      <c r="F17" s="69" t="s">
        <v>45</v>
      </c>
      <c r="G17" s="118"/>
      <c r="H17" s="117"/>
    </row>
    <row r="18" spans="1:8" ht="31.5">
      <c r="A18" s="66" t="s">
        <v>524</v>
      </c>
      <c r="B18" s="68" t="s">
        <v>46</v>
      </c>
      <c r="C18" s="118"/>
      <c r="D18" s="117"/>
      <c r="E18" s="245" t="s">
        <v>47</v>
      </c>
      <c r="F18" s="244" t="s">
        <v>48</v>
      </c>
      <c r="G18" s="336">
        <v>6665</v>
      </c>
      <c r="H18" s="337">
        <v>6665</v>
      </c>
    </row>
    <row r="19" spans="1:8" ht="15.75">
      <c r="A19" s="66" t="s">
        <v>49</v>
      </c>
      <c r="B19" s="68" t="s">
        <v>50</v>
      </c>
      <c r="C19" s="118"/>
      <c r="D19" s="117"/>
      <c r="E19" s="76" t="s">
        <v>51</v>
      </c>
      <c r="F19" s="71"/>
      <c r="G19" s="338"/>
      <c r="H19" s="339"/>
    </row>
    <row r="20" spans="1:8" ht="15.75">
      <c r="A20" s="246" t="s">
        <v>52</v>
      </c>
      <c r="B20" s="72" t="s">
        <v>53</v>
      </c>
      <c r="C20" s="326">
        <v>0</v>
      </c>
      <c r="D20" s="327">
        <v>0</v>
      </c>
      <c r="E20" s="66" t="s">
        <v>54</v>
      </c>
      <c r="F20" s="69" t="s">
        <v>55</v>
      </c>
      <c r="G20" s="118"/>
      <c r="H20" s="117"/>
    </row>
    <row r="21" spans="1:8" ht="15.75">
      <c r="A21" s="76" t="s">
        <v>56</v>
      </c>
      <c r="B21" s="72" t="s">
        <v>57</v>
      </c>
      <c r="C21" s="240">
        <v>82</v>
      </c>
      <c r="D21" s="241">
        <v>444</v>
      </c>
      <c r="E21" s="66" t="s">
        <v>58</v>
      </c>
      <c r="F21" s="69" t="s">
        <v>59</v>
      </c>
      <c r="G21" s="118"/>
      <c r="H21" s="117"/>
    </row>
    <row r="22" spans="1:13" ht="15.75">
      <c r="A22" s="76" t="s">
        <v>60</v>
      </c>
      <c r="B22" s="73" t="s">
        <v>61</v>
      </c>
      <c r="C22" s="240"/>
      <c r="D22" s="241"/>
      <c r="E22" s="122" t="s">
        <v>62</v>
      </c>
      <c r="F22" s="69" t="s">
        <v>63</v>
      </c>
      <c r="G22" s="340">
        <v>40</v>
      </c>
      <c r="H22" s="341">
        <v>38</v>
      </c>
      <c r="M22" s="74"/>
    </row>
    <row r="23" spans="1:8" ht="15.75">
      <c r="A23" s="76" t="s">
        <v>64</v>
      </c>
      <c r="B23" s="68"/>
      <c r="C23" s="324"/>
      <c r="D23" s="325"/>
      <c r="E23" s="121" t="s">
        <v>65</v>
      </c>
      <c r="F23" s="69" t="s">
        <v>66</v>
      </c>
      <c r="G23" s="118">
        <v>40</v>
      </c>
      <c r="H23" s="117">
        <v>38</v>
      </c>
    </row>
    <row r="24" spans="1:13" ht="15.75">
      <c r="A24" s="66" t="s">
        <v>67</v>
      </c>
      <c r="B24" s="68" t="s">
        <v>68</v>
      </c>
      <c r="C24" s="118"/>
      <c r="D24" s="117"/>
      <c r="E24" s="123" t="s">
        <v>69</v>
      </c>
      <c r="F24" s="69" t="s">
        <v>70</v>
      </c>
      <c r="G24" s="118"/>
      <c r="H24" s="117"/>
      <c r="M24" s="74"/>
    </row>
    <row r="25" spans="1:8" ht="15.75">
      <c r="A25" s="66" t="s">
        <v>71</v>
      </c>
      <c r="B25" s="68" t="s">
        <v>72</v>
      </c>
      <c r="C25" s="118"/>
      <c r="D25" s="117"/>
      <c r="E25" s="66" t="s">
        <v>73</v>
      </c>
      <c r="F25" s="69" t="s">
        <v>74</v>
      </c>
      <c r="G25" s="118"/>
      <c r="H25" s="117"/>
    </row>
    <row r="26" spans="1:13" ht="15.75">
      <c r="A26" s="66" t="s">
        <v>75</v>
      </c>
      <c r="B26" s="68" t="s">
        <v>76</v>
      </c>
      <c r="C26" s="118"/>
      <c r="D26" s="117"/>
      <c r="E26" s="248" t="s">
        <v>77</v>
      </c>
      <c r="F26" s="71" t="s">
        <v>78</v>
      </c>
      <c r="G26" s="326">
        <f>G22+G21+G20</f>
        <v>40</v>
      </c>
      <c r="H26" s="326">
        <f>H22+H21+H20</f>
        <v>38</v>
      </c>
      <c r="M26" s="74"/>
    </row>
    <row r="27" spans="1:8" ht="15.75">
      <c r="A27" s="66" t="s">
        <v>79</v>
      </c>
      <c r="B27" s="68" t="s">
        <v>80</v>
      </c>
      <c r="C27" s="118"/>
      <c r="D27" s="117"/>
      <c r="E27" s="76" t="s">
        <v>81</v>
      </c>
      <c r="F27" s="71"/>
      <c r="G27" s="338"/>
      <c r="H27" s="339"/>
    </row>
    <row r="28" spans="1:13" ht="15.75">
      <c r="A28" s="246" t="s">
        <v>82</v>
      </c>
      <c r="B28" s="73" t="s">
        <v>83</v>
      </c>
      <c r="C28" s="326">
        <v>0</v>
      </c>
      <c r="D28" s="327">
        <v>0</v>
      </c>
      <c r="E28" s="123" t="s">
        <v>84</v>
      </c>
      <c r="F28" s="69" t="s">
        <v>85</v>
      </c>
      <c r="G28" s="324">
        <f>G29+G30</f>
        <v>-187</v>
      </c>
      <c r="H28" s="325">
        <v>185</v>
      </c>
      <c r="M28" s="74"/>
    </row>
    <row r="29" spans="1:8" ht="15.75">
      <c r="A29" s="66"/>
      <c r="B29" s="68"/>
      <c r="C29" s="324"/>
      <c r="D29" s="325"/>
      <c r="E29" s="66" t="s">
        <v>86</v>
      </c>
      <c r="F29" s="69" t="s">
        <v>87</v>
      </c>
      <c r="G29" s="118">
        <v>27</v>
      </c>
      <c r="H29" s="117">
        <v>27</v>
      </c>
    </row>
    <row r="30" spans="1:13" ht="15.75">
      <c r="A30" s="76" t="s">
        <v>88</v>
      </c>
      <c r="B30" s="68"/>
      <c r="C30" s="324"/>
      <c r="D30" s="325"/>
      <c r="E30" s="122" t="s">
        <v>89</v>
      </c>
      <c r="F30" s="69" t="s">
        <v>90</v>
      </c>
      <c r="G30" s="118">
        <v>-214</v>
      </c>
      <c r="H30" s="117"/>
      <c r="M30" s="74"/>
    </row>
    <row r="31" spans="1:8" ht="15.75">
      <c r="A31" s="66" t="s">
        <v>91</v>
      </c>
      <c r="B31" s="68" t="s">
        <v>92</v>
      </c>
      <c r="C31" s="118"/>
      <c r="D31" s="117">
        <v>48</v>
      </c>
      <c r="E31" s="66" t="s">
        <v>93</v>
      </c>
      <c r="F31" s="69" t="s">
        <v>94</v>
      </c>
      <c r="G31" s="118"/>
      <c r="H31" s="117"/>
    </row>
    <row r="32" spans="1:13" ht="15.75">
      <c r="A32" s="66" t="s">
        <v>95</v>
      </c>
      <c r="B32" s="68" t="s">
        <v>96</v>
      </c>
      <c r="C32" s="118"/>
      <c r="D32" s="117"/>
      <c r="E32" s="123" t="s">
        <v>97</v>
      </c>
      <c r="F32" s="69" t="s">
        <v>98</v>
      </c>
      <c r="G32" s="118"/>
      <c r="H32" s="117"/>
      <c r="M32" s="74"/>
    </row>
    <row r="33" spans="1:8" ht="15.75">
      <c r="A33" s="246" t="s">
        <v>99</v>
      </c>
      <c r="B33" s="73" t="s">
        <v>100</v>
      </c>
      <c r="C33" s="327">
        <f>SUM(C31:C32)</f>
        <v>0</v>
      </c>
      <c r="D33" s="327">
        <f>SUM(D31:D32)</f>
        <v>48</v>
      </c>
      <c r="E33" s="121" t="s">
        <v>101</v>
      </c>
      <c r="F33" s="69" t="s">
        <v>102</v>
      </c>
      <c r="G33" s="118">
        <v>-94</v>
      </c>
      <c r="H33" s="117">
        <v>-214</v>
      </c>
    </row>
    <row r="34" spans="1:8" ht="15.75">
      <c r="A34" s="76" t="s">
        <v>103</v>
      </c>
      <c r="B34" s="70"/>
      <c r="C34" s="324"/>
      <c r="D34" s="325"/>
      <c r="E34" s="248" t="s">
        <v>104</v>
      </c>
      <c r="F34" s="71" t="s">
        <v>105</v>
      </c>
      <c r="G34" s="327">
        <f>G33+G32+G28</f>
        <v>-281</v>
      </c>
      <c r="H34" s="327">
        <f>H33+H32+H29</f>
        <v>-187</v>
      </c>
    </row>
    <row r="35" spans="1:8" ht="15.75">
      <c r="A35" s="66" t="s">
        <v>106</v>
      </c>
      <c r="B35" s="70" t="s">
        <v>107</v>
      </c>
      <c r="C35" s="324">
        <v>0</v>
      </c>
      <c r="D35" s="325">
        <v>0</v>
      </c>
      <c r="E35" s="66"/>
      <c r="F35" s="75"/>
      <c r="G35" s="342"/>
      <c r="H35" s="343"/>
    </row>
    <row r="36" spans="1:8" ht="15.75">
      <c r="A36" s="66" t="s">
        <v>108</v>
      </c>
      <c r="B36" s="68" t="s">
        <v>109</v>
      </c>
      <c r="C36" s="118"/>
      <c r="D36" s="117"/>
      <c r="E36" s="124"/>
      <c r="F36" s="77"/>
      <c r="G36" s="342"/>
      <c r="H36" s="343"/>
    </row>
    <row r="37" spans="1:8" ht="15.75">
      <c r="A37" s="66" t="s">
        <v>110</v>
      </c>
      <c r="B37" s="68" t="s">
        <v>111</v>
      </c>
      <c r="C37" s="118"/>
      <c r="D37" s="117"/>
      <c r="E37" s="247" t="s">
        <v>526</v>
      </c>
      <c r="F37" s="75" t="s">
        <v>112</v>
      </c>
      <c r="G37" s="329">
        <f>G18+G26+G34</f>
        <v>6424</v>
      </c>
      <c r="H37" s="329">
        <f>H18+H26+H34</f>
        <v>6516</v>
      </c>
    </row>
    <row r="38" spans="1:13" ht="15.75">
      <c r="A38" s="66" t="s">
        <v>113</v>
      </c>
      <c r="B38" s="68" t="s">
        <v>114</v>
      </c>
      <c r="C38" s="118"/>
      <c r="D38" s="117"/>
      <c r="E38" s="66"/>
      <c r="F38" s="75"/>
      <c r="G38" s="342"/>
      <c r="H38" s="343"/>
      <c r="M38" s="74"/>
    </row>
    <row r="39" spans="1:8" ht="16.5" thickBot="1">
      <c r="A39" s="66" t="s">
        <v>115</v>
      </c>
      <c r="B39" s="68" t="s">
        <v>116</v>
      </c>
      <c r="C39" s="118"/>
      <c r="D39" s="117"/>
      <c r="E39" s="134"/>
      <c r="F39" s="135"/>
      <c r="G39" s="344"/>
      <c r="H39" s="345"/>
    </row>
    <row r="40" spans="1:13" ht="15.75">
      <c r="A40" s="66" t="s">
        <v>117</v>
      </c>
      <c r="B40" s="68" t="s">
        <v>118</v>
      </c>
      <c r="C40" s="324">
        <v>0</v>
      </c>
      <c r="D40" s="325">
        <v>0</v>
      </c>
      <c r="E40" s="136" t="s">
        <v>119</v>
      </c>
      <c r="F40" s="133" t="s">
        <v>120</v>
      </c>
      <c r="G40" s="311"/>
      <c r="H40" s="312"/>
      <c r="M40" s="74"/>
    </row>
    <row r="41" spans="1:8" ht="16.5" thickBot="1">
      <c r="A41" s="66" t="s">
        <v>121</v>
      </c>
      <c r="B41" s="68" t="s">
        <v>122</v>
      </c>
      <c r="C41" s="118"/>
      <c r="D41" s="117"/>
      <c r="E41" s="137"/>
      <c r="F41" s="132"/>
      <c r="G41" s="344"/>
      <c r="H41" s="345"/>
    </row>
    <row r="42" spans="1:8" ht="15.75">
      <c r="A42" s="66" t="s">
        <v>123</v>
      </c>
      <c r="B42" s="68" t="s">
        <v>124</v>
      </c>
      <c r="C42" s="118"/>
      <c r="D42" s="117"/>
      <c r="E42" s="136" t="s">
        <v>125</v>
      </c>
      <c r="F42" s="138"/>
      <c r="G42" s="346"/>
      <c r="H42" s="347"/>
    </row>
    <row r="43" spans="1:8" ht="15.75">
      <c r="A43" s="66" t="s">
        <v>126</v>
      </c>
      <c r="B43" s="68" t="s">
        <v>127</v>
      </c>
      <c r="C43" s="118"/>
      <c r="D43" s="117"/>
      <c r="E43" s="76" t="s">
        <v>128</v>
      </c>
      <c r="F43" s="77"/>
      <c r="G43" s="342"/>
      <c r="H43" s="343"/>
    </row>
    <row r="44" spans="1:13" ht="15.75">
      <c r="A44" s="66" t="s">
        <v>129</v>
      </c>
      <c r="B44" s="68" t="s">
        <v>130</v>
      </c>
      <c r="C44" s="118"/>
      <c r="D44" s="117"/>
      <c r="E44" s="121" t="s">
        <v>131</v>
      </c>
      <c r="F44" s="69" t="s">
        <v>132</v>
      </c>
      <c r="G44" s="118"/>
      <c r="H44" s="117"/>
      <c r="M44" s="74"/>
    </row>
    <row r="45" spans="1:8" ht="15.75">
      <c r="A45" s="66" t="s">
        <v>133</v>
      </c>
      <c r="B45" s="68" t="s">
        <v>134</v>
      </c>
      <c r="C45" s="118"/>
      <c r="D45" s="117"/>
      <c r="E45" s="127" t="s">
        <v>135</v>
      </c>
      <c r="F45" s="69" t="s">
        <v>136</v>
      </c>
      <c r="G45" s="118"/>
      <c r="H45" s="117"/>
    </row>
    <row r="46" spans="1:13" ht="15.75">
      <c r="A46" s="237" t="s">
        <v>137</v>
      </c>
      <c r="B46" s="72" t="s">
        <v>138</v>
      </c>
      <c r="C46" s="326">
        <v>0</v>
      </c>
      <c r="D46" s="327">
        <v>0</v>
      </c>
      <c r="E46" s="122" t="s">
        <v>139</v>
      </c>
      <c r="F46" s="69" t="s">
        <v>140</v>
      </c>
      <c r="G46" s="118"/>
      <c r="H46" s="117"/>
      <c r="M46" s="74"/>
    </row>
    <row r="47" spans="1:8" ht="15.75">
      <c r="A47" s="76" t="s">
        <v>141</v>
      </c>
      <c r="B47" s="65"/>
      <c r="C47" s="328"/>
      <c r="D47" s="329"/>
      <c r="E47" s="66" t="s">
        <v>142</v>
      </c>
      <c r="F47" s="69" t="s">
        <v>143</v>
      </c>
      <c r="G47" s="118"/>
      <c r="H47" s="117"/>
    </row>
    <row r="48" spans="1:13" ht="15.75">
      <c r="A48" s="66" t="s">
        <v>144</v>
      </c>
      <c r="B48" s="68" t="s">
        <v>145</v>
      </c>
      <c r="C48" s="118"/>
      <c r="D48" s="117"/>
      <c r="E48" s="122" t="s">
        <v>146</v>
      </c>
      <c r="F48" s="69" t="s">
        <v>147</v>
      </c>
      <c r="G48" s="118">
        <v>3961</v>
      </c>
      <c r="H48" s="117">
        <v>3961</v>
      </c>
      <c r="M48" s="74"/>
    </row>
    <row r="49" spans="1:8" ht="15.75">
      <c r="A49" s="66" t="s">
        <v>148</v>
      </c>
      <c r="B49" s="70" t="s">
        <v>149</v>
      </c>
      <c r="C49" s="118"/>
      <c r="D49" s="117"/>
      <c r="E49" s="66" t="s">
        <v>150</v>
      </c>
      <c r="F49" s="69" t="s">
        <v>151</v>
      </c>
      <c r="G49" s="118"/>
      <c r="H49" s="117"/>
    </row>
    <row r="50" spans="1:8" ht="15.75">
      <c r="A50" s="66" t="s">
        <v>152</v>
      </c>
      <c r="B50" s="68" t="s">
        <v>153</v>
      </c>
      <c r="C50" s="118"/>
      <c r="D50" s="117"/>
      <c r="E50" s="122" t="s">
        <v>52</v>
      </c>
      <c r="F50" s="71" t="s">
        <v>154</v>
      </c>
      <c r="G50" s="325">
        <f>G49+G48+G47+G46+G45+G44</f>
        <v>3961</v>
      </c>
      <c r="H50" s="325">
        <f>H49+H48+H47+H46+H45+H44</f>
        <v>3961</v>
      </c>
    </row>
    <row r="51" spans="1:8" ht="15.75">
      <c r="A51" s="66" t="s">
        <v>79</v>
      </c>
      <c r="B51" s="68" t="s">
        <v>155</v>
      </c>
      <c r="C51" s="118"/>
      <c r="D51" s="117"/>
      <c r="E51" s="66"/>
      <c r="F51" s="69"/>
      <c r="G51" s="324"/>
      <c r="H51" s="325"/>
    </row>
    <row r="52" spans="1:8" ht="15.75">
      <c r="A52" s="246" t="s">
        <v>156</v>
      </c>
      <c r="B52" s="72" t="s">
        <v>157</v>
      </c>
      <c r="C52" s="326">
        <v>0</v>
      </c>
      <c r="D52" s="327">
        <v>0</v>
      </c>
      <c r="E52" s="122" t="s">
        <v>158</v>
      </c>
      <c r="F52" s="71" t="s">
        <v>159</v>
      </c>
      <c r="G52" s="118"/>
      <c r="H52" s="117"/>
    </row>
    <row r="53" spans="1:8" ht="15.75">
      <c r="A53" s="66" t="s">
        <v>9</v>
      </c>
      <c r="B53" s="72"/>
      <c r="C53" s="324"/>
      <c r="D53" s="325"/>
      <c r="E53" s="66" t="s">
        <v>160</v>
      </c>
      <c r="F53" s="71" t="s">
        <v>161</v>
      </c>
      <c r="G53" s="118"/>
      <c r="H53" s="117"/>
    </row>
    <row r="54" spans="1:8" ht="15.75">
      <c r="A54" s="76" t="s">
        <v>162</v>
      </c>
      <c r="B54" s="72" t="s">
        <v>163</v>
      </c>
      <c r="C54" s="242"/>
      <c r="D54" s="243"/>
      <c r="E54" s="66" t="s">
        <v>164</v>
      </c>
      <c r="F54" s="71" t="s">
        <v>165</v>
      </c>
      <c r="G54" s="118"/>
      <c r="H54" s="117"/>
    </row>
    <row r="55" spans="1:8" ht="15.75">
      <c r="A55" s="76" t="s">
        <v>166</v>
      </c>
      <c r="B55" s="72" t="s">
        <v>167</v>
      </c>
      <c r="C55" s="242">
        <v>14</v>
      </c>
      <c r="D55" s="243">
        <v>14</v>
      </c>
      <c r="E55" s="66" t="s">
        <v>168</v>
      </c>
      <c r="F55" s="71" t="s">
        <v>169</v>
      </c>
      <c r="G55" s="118"/>
      <c r="H55" s="117"/>
    </row>
    <row r="56" spans="1:13" ht="16.5" thickBot="1">
      <c r="A56" s="239" t="s">
        <v>170</v>
      </c>
      <c r="B56" s="129" t="s">
        <v>171</v>
      </c>
      <c r="C56" s="330">
        <f>C20+C21+C22+C28+C33+C46+C52+C54+C55</f>
        <v>96</v>
      </c>
      <c r="D56" s="330">
        <f>D20+D21+D22+D28+D33+D46+D52+D54+D55</f>
        <v>506</v>
      </c>
      <c r="E56" s="76" t="s">
        <v>529</v>
      </c>
      <c r="F56" s="75" t="s">
        <v>172</v>
      </c>
      <c r="G56" s="329">
        <f>G55+G54+G53+G52+G50</f>
        <v>3961</v>
      </c>
      <c r="H56" s="329">
        <f>H55+H54+H53+H52+H50</f>
        <v>3961</v>
      </c>
      <c r="M56" s="74"/>
    </row>
    <row r="57" spans="1:8" ht="15.75">
      <c r="A57" s="130" t="s">
        <v>173</v>
      </c>
      <c r="B57" s="131"/>
      <c r="C57" s="322"/>
      <c r="D57" s="323"/>
      <c r="E57" s="130" t="s">
        <v>175</v>
      </c>
      <c r="F57" s="133"/>
      <c r="G57" s="322"/>
      <c r="H57" s="323"/>
    </row>
    <row r="58" spans="1:13" ht="15.75">
      <c r="A58" s="76" t="s">
        <v>174</v>
      </c>
      <c r="B58" s="65"/>
      <c r="C58" s="328"/>
      <c r="D58" s="329"/>
      <c r="E58" s="76" t="s">
        <v>128</v>
      </c>
      <c r="F58" s="69"/>
      <c r="G58" s="324"/>
      <c r="H58" s="325"/>
      <c r="M58" s="74"/>
    </row>
    <row r="59" spans="1:8" ht="31.5">
      <c r="A59" s="66" t="s">
        <v>176</v>
      </c>
      <c r="B59" s="68" t="s">
        <v>177</v>
      </c>
      <c r="C59" s="118"/>
      <c r="D59" s="117"/>
      <c r="E59" s="122" t="s">
        <v>180</v>
      </c>
      <c r="F59" s="250" t="s">
        <v>181</v>
      </c>
      <c r="G59" s="118"/>
      <c r="H59" s="117"/>
    </row>
    <row r="60" spans="1:13" ht="15.75">
      <c r="A60" s="66" t="s">
        <v>178</v>
      </c>
      <c r="B60" s="68" t="s">
        <v>179</v>
      </c>
      <c r="C60" s="118"/>
      <c r="D60" s="117"/>
      <c r="E60" s="66" t="s">
        <v>184</v>
      </c>
      <c r="F60" s="69" t="s">
        <v>185</v>
      </c>
      <c r="G60" s="118"/>
      <c r="H60" s="117"/>
      <c r="M60" s="74"/>
    </row>
    <row r="61" spans="1:8" ht="15.75">
      <c r="A61" s="66" t="s">
        <v>182</v>
      </c>
      <c r="B61" s="68" t="s">
        <v>183</v>
      </c>
      <c r="C61" s="118"/>
      <c r="D61" s="117"/>
      <c r="E61" s="121" t="s">
        <v>188</v>
      </c>
      <c r="F61" s="69" t="s">
        <v>189</v>
      </c>
      <c r="G61" s="324">
        <f>G62+G63+G64+G65+G66+G67+G68</f>
        <v>2739</v>
      </c>
      <c r="H61" s="325">
        <v>2376</v>
      </c>
    </row>
    <row r="62" spans="1:13" ht="15.75">
      <c r="A62" s="66" t="s">
        <v>186</v>
      </c>
      <c r="B62" s="70" t="s">
        <v>187</v>
      </c>
      <c r="C62" s="118"/>
      <c r="D62" s="117"/>
      <c r="E62" s="121" t="s">
        <v>192</v>
      </c>
      <c r="F62" s="69" t="s">
        <v>193</v>
      </c>
      <c r="G62" s="118"/>
      <c r="H62" s="117"/>
      <c r="M62" s="74"/>
    </row>
    <row r="63" spans="1:8" ht="15.75">
      <c r="A63" s="66" t="s">
        <v>190</v>
      </c>
      <c r="B63" s="70" t="s">
        <v>191</v>
      </c>
      <c r="C63" s="118"/>
      <c r="D63" s="117"/>
      <c r="E63" s="66" t="s">
        <v>196</v>
      </c>
      <c r="F63" s="69" t="s">
        <v>197</v>
      </c>
      <c r="G63" s="118">
        <v>2707</v>
      </c>
      <c r="H63" s="117">
        <v>2351</v>
      </c>
    </row>
    <row r="64" spans="1:13" ht="15.75">
      <c r="A64" s="66" t="s">
        <v>194</v>
      </c>
      <c r="B64" s="68" t="s">
        <v>195</v>
      </c>
      <c r="C64" s="118"/>
      <c r="D64" s="117"/>
      <c r="E64" s="66" t="s">
        <v>199</v>
      </c>
      <c r="F64" s="69" t="s">
        <v>200</v>
      </c>
      <c r="G64" s="118">
        <v>5</v>
      </c>
      <c r="H64" s="117">
        <v>5</v>
      </c>
      <c r="M64" s="74"/>
    </row>
    <row r="65" spans="1:8" ht="15.75">
      <c r="A65" s="246" t="s">
        <v>52</v>
      </c>
      <c r="B65" s="72" t="s">
        <v>198</v>
      </c>
      <c r="C65" s="326">
        <v>0</v>
      </c>
      <c r="D65" s="327">
        <v>0</v>
      </c>
      <c r="E65" s="66" t="s">
        <v>201</v>
      </c>
      <c r="F65" s="69" t="s">
        <v>202</v>
      </c>
      <c r="G65" s="118"/>
      <c r="H65" s="117"/>
    </row>
    <row r="66" spans="1:8" ht="15.75">
      <c r="A66" s="66"/>
      <c r="B66" s="72"/>
      <c r="C66" s="324"/>
      <c r="D66" s="325"/>
      <c r="E66" s="66" t="s">
        <v>204</v>
      </c>
      <c r="F66" s="69" t="s">
        <v>205</v>
      </c>
      <c r="G66" s="118">
        <v>2</v>
      </c>
      <c r="H66" s="117"/>
    </row>
    <row r="67" spans="1:8" ht="15.75">
      <c r="A67" s="76" t="s">
        <v>203</v>
      </c>
      <c r="B67" s="65"/>
      <c r="C67" s="328"/>
      <c r="D67" s="329"/>
      <c r="E67" s="66" t="s">
        <v>208</v>
      </c>
      <c r="F67" s="69" t="s">
        <v>209</v>
      </c>
      <c r="G67" s="118">
        <v>15</v>
      </c>
      <c r="H67" s="117">
        <v>11</v>
      </c>
    </row>
    <row r="68" spans="1:8" ht="15.75">
      <c r="A68" s="66" t="s">
        <v>206</v>
      </c>
      <c r="B68" s="68" t="s">
        <v>207</v>
      </c>
      <c r="C68" s="118"/>
      <c r="D68" s="117">
        <v>93</v>
      </c>
      <c r="E68" s="66" t="s">
        <v>212</v>
      </c>
      <c r="F68" s="69" t="s">
        <v>213</v>
      </c>
      <c r="G68" s="118">
        <v>10</v>
      </c>
      <c r="H68" s="117">
        <v>9</v>
      </c>
    </row>
    <row r="69" spans="1:8" ht="15.75">
      <c r="A69" s="66" t="s">
        <v>210</v>
      </c>
      <c r="B69" s="68" t="s">
        <v>211</v>
      </c>
      <c r="C69" s="118"/>
      <c r="D69" s="117"/>
      <c r="E69" s="122" t="s">
        <v>79</v>
      </c>
      <c r="F69" s="69" t="s">
        <v>216</v>
      </c>
      <c r="G69" s="118">
        <v>877</v>
      </c>
      <c r="H69" s="117">
        <v>762</v>
      </c>
    </row>
    <row r="70" spans="1:8" ht="15.75">
      <c r="A70" s="66" t="s">
        <v>214</v>
      </c>
      <c r="B70" s="68" t="s">
        <v>215</v>
      </c>
      <c r="C70" s="118"/>
      <c r="D70" s="117"/>
      <c r="E70" s="66" t="s">
        <v>219</v>
      </c>
      <c r="F70" s="69" t="s">
        <v>220</v>
      </c>
      <c r="G70" s="118"/>
      <c r="H70" s="117"/>
    </row>
    <row r="71" spans="1:8" ht="15.75">
      <c r="A71" s="66" t="s">
        <v>217</v>
      </c>
      <c r="B71" s="68" t="s">
        <v>218</v>
      </c>
      <c r="C71" s="118"/>
      <c r="D71" s="117"/>
      <c r="E71" s="238" t="s">
        <v>47</v>
      </c>
      <c r="F71" s="71" t="s">
        <v>223</v>
      </c>
      <c r="G71" s="327">
        <f>G70+G69+G62+G61+G59</f>
        <v>3616</v>
      </c>
      <c r="H71" s="327">
        <f>H70+H69+H62+H61+H59</f>
        <v>3138</v>
      </c>
    </row>
    <row r="72" spans="1:8" ht="15.75">
      <c r="A72" s="66" t="s">
        <v>221</v>
      </c>
      <c r="B72" s="68" t="s">
        <v>222</v>
      </c>
      <c r="C72" s="118"/>
      <c r="D72" s="117"/>
      <c r="E72" s="121"/>
      <c r="F72" s="69"/>
      <c r="G72" s="324"/>
      <c r="H72" s="325"/>
    </row>
    <row r="73" spans="1:8" ht="15.75">
      <c r="A73" s="66" t="s">
        <v>224</v>
      </c>
      <c r="B73" s="68" t="s">
        <v>225</v>
      </c>
      <c r="C73" s="118"/>
      <c r="D73" s="117"/>
      <c r="E73" s="237" t="s">
        <v>230</v>
      </c>
      <c r="F73" s="71" t="s">
        <v>231</v>
      </c>
      <c r="G73" s="242"/>
      <c r="H73" s="243"/>
    </row>
    <row r="74" spans="1:8" ht="15.75">
      <c r="A74" s="66" t="s">
        <v>226</v>
      </c>
      <c r="B74" s="68" t="s">
        <v>227</v>
      </c>
      <c r="C74" s="118"/>
      <c r="D74" s="117"/>
      <c r="E74" s="299"/>
      <c r="F74" s="300"/>
      <c r="G74" s="324"/>
      <c r="H74" s="348"/>
    </row>
    <row r="75" spans="1:8" ht="15.75">
      <c r="A75" s="66" t="s">
        <v>228</v>
      </c>
      <c r="B75" s="68" t="s">
        <v>229</v>
      </c>
      <c r="C75" s="118">
        <v>13166</v>
      </c>
      <c r="D75" s="117">
        <v>12219</v>
      </c>
      <c r="E75" s="249" t="s">
        <v>160</v>
      </c>
      <c r="F75" s="71" t="s">
        <v>233</v>
      </c>
      <c r="G75" s="242"/>
      <c r="H75" s="243"/>
    </row>
    <row r="76" spans="1:8" ht="15.75">
      <c r="A76" s="246" t="s">
        <v>77</v>
      </c>
      <c r="B76" s="72" t="s">
        <v>232</v>
      </c>
      <c r="C76" s="327">
        <f>C68+C69+C70+C71+C72+C73+C74+C75</f>
        <v>13166</v>
      </c>
      <c r="D76" s="327">
        <f>D68+D69+D70+D71+D72+D73+D74+D75</f>
        <v>12312</v>
      </c>
      <c r="E76" s="299"/>
      <c r="F76" s="300"/>
      <c r="G76" s="324"/>
      <c r="H76" s="348"/>
    </row>
    <row r="77" spans="1:8" ht="15.75">
      <c r="A77" s="66"/>
      <c r="B77" s="68"/>
      <c r="C77" s="324"/>
      <c r="D77" s="325"/>
      <c r="E77" s="237" t="s">
        <v>234</v>
      </c>
      <c r="F77" s="71" t="s">
        <v>235</v>
      </c>
      <c r="G77" s="242"/>
      <c r="H77" s="243"/>
    </row>
    <row r="78" spans="1:13" ht="15.75">
      <c r="A78" s="76" t="s">
        <v>236</v>
      </c>
      <c r="B78" s="65"/>
      <c r="C78" s="328"/>
      <c r="D78" s="329"/>
      <c r="E78" s="66"/>
      <c r="F78" s="77"/>
      <c r="G78" s="342"/>
      <c r="H78" s="343"/>
      <c r="M78" s="74"/>
    </row>
    <row r="79" spans="1:8" ht="15.75">
      <c r="A79" s="66" t="s">
        <v>237</v>
      </c>
      <c r="B79" s="68" t="s">
        <v>238</v>
      </c>
      <c r="C79" s="324">
        <v>674</v>
      </c>
      <c r="D79" s="325">
        <f>SUM(D80:D82)</f>
        <v>708</v>
      </c>
      <c r="E79" s="126" t="s">
        <v>528</v>
      </c>
      <c r="F79" s="75" t="s">
        <v>241</v>
      </c>
      <c r="G79" s="329">
        <f>G77+G75+G73+G71</f>
        <v>3616</v>
      </c>
      <c r="H79" s="329">
        <f>H77+H75+H73+H71</f>
        <v>3138</v>
      </c>
    </row>
    <row r="80" spans="1:8" ht="15.75">
      <c r="A80" s="66" t="s">
        <v>239</v>
      </c>
      <c r="B80" s="68" t="s">
        <v>240</v>
      </c>
      <c r="C80" s="118"/>
      <c r="D80" s="117"/>
      <c r="E80" s="299"/>
      <c r="F80" s="300"/>
      <c r="G80" s="324"/>
      <c r="H80" s="348"/>
    </row>
    <row r="81" spans="1:8" ht="15.75">
      <c r="A81" s="66" t="s">
        <v>242</v>
      </c>
      <c r="B81" s="68" t="s">
        <v>243</v>
      </c>
      <c r="C81" s="118"/>
      <c r="D81" s="117"/>
      <c r="E81" s="66"/>
      <c r="F81" s="78"/>
      <c r="G81" s="349"/>
      <c r="H81" s="350"/>
    </row>
    <row r="82" spans="1:8" ht="15.75">
      <c r="A82" s="66" t="s">
        <v>244</v>
      </c>
      <c r="B82" s="68" t="s">
        <v>245</v>
      </c>
      <c r="C82" s="118">
        <v>674</v>
      </c>
      <c r="D82" s="117">
        <v>708</v>
      </c>
      <c r="E82" s="128"/>
      <c r="F82" s="79"/>
      <c r="G82" s="349"/>
      <c r="H82" s="350"/>
    </row>
    <row r="83" spans="1:8" ht="15.75">
      <c r="A83" s="66" t="s">
        <v>246</v>
      </c>
      <c r="B83" s="68" t="s">
        <v>247</v>
      </c>
      <c r="C83" s="118"/>
      <c r="D83" s="117"/>
      <c r="E83" s="125"/>
      <c r="F83" s="79"/>
      <c r="G83" s="349"/>
      <c r="H83" s="350"/>
    </row>
    <row r="84" spans="1:8" ht="15.75">
      <c r="A84" s="66" t="s">
        <v>133</v>
      </c>
      <c r="B84" s="68" t="s">
        <v>248</v>
      </c>
      <c r="C84" s="118"/>
      <c r="D84" s="117"/>
      <c r="E84" s="128"/>
      <c r="F84" s="79"/>
      <c r="G84" s="349"/>
      <c r="H84" s="350"/>
    </row>
    <row r="85" spans="1:8" ht="15.75">
      <c r="A85" s="246" t="s">
        <v>249</v>
      </c>
      <c r="B85" s="72" t="s">
        <v>250</v>
      </c>
      <c r="C85" s="327">
        <f>C79+C83+C84</f>
        <v>674</v>
      </c>
      <c r="D85" s="327">
        <f>D84+D83+D79</f>
        <v>708</v>
      </c>
      <c r="E85" s="125"/>
      <c r="F85" s="79"/>
      <c r="G85" s="349"/>
      <c r="H85" s="350"/>
    </row>
    <row r="86" spans="1:13" ht="15.75">
      <c r="A86" s="66"/>
      <c r="B86" s="72"/>
      <c r="C86" s="324"/>
      <c r="D86" s="325"/>
      <c r="E86" s="128"/>
      <c r="F86" s="79"/>
      <c r="G86" s="349"/>
      <c r="H86" s="350"/>
      <c r="M86" s="74"/>
    </row>
    <row r="87" spans="1:8" ht="15.75">
      <c r="A87" s="76" t="s">
        <v>251</v>
      </c>
      <c r="B87" s="68"/>
      <c r="C87" s="324"/>
      <c r="D87" s="325"/>
      <c r="E87" s="125"/>
      <c r="F87" s="79"/>
      <c r="G87" s="349"/>
      <c r="H87" s="350"/>
    </row>
    <row r="88" spans="1:13" ht="15.75">
      <c r="A88" s="66" t="s">
        <v>252</v>
      </c>
      <c r="B88" s="68" t="s">
        <v>253</v>
      </c>
      <c r="C88" s="118">
        <v>65</v>
      </c>
      <c r="D88" s="117">
        <v>89</v>
      </c>
      <c r="E88" s="128"/>
      <c r="F88" s="79"/>
      <c r="G88" s="349"/>
      <c r="H88" s="350"/>
      <c r="M88" s="74"/>
    </row>
    <row r="89" spans="1:8" ht="15.75">
      <c r="A89" s="66" t="s">
        <v>254</v>
      </c>
      <c r="B89" s="68" t="s">
        <v>255</v>
      </c>
      <c r="C89" s="118"/>
      <c r="D89" s="117"/>
      <c r="E89" s="125"/>
      <c r="F89" s="79"/>
      <c r="G89" s="349"/>
      <c r="H89" s="350"/>
    </row>
    <row r="90" spans="1:13" ht="15.75">
      <c r="A90" s="66" t="s">
        <v>256</v>
      </c>
      <c r="B90" s="68" t="s">
        <v>257</v>
      </c>
      <c r="C90" s="118"/>
      <c r="D90" s="117"/>
      <c r="E90" s="125"/>
      <c r="F90" s="79"/>
      <c r="G90" s="349"/>
      <c r="H90" s="350"/>
      <c r="M90" s="74"/>
    </row>
    <row r="91" spans="1:8" ht="15.75">
      <c r="A91" s="66" t="s">
        <v>258</v>
      </c>
      <c r="B91" s="68" t="s">
        <v>259</v>
      </c>
      <c r="C91" s="118"/>
      <c r="D91" s="117"/>
      <c r="E91" s="125"/>
      <c r="F91" s="79"/>
      <c r="G91" s="349"/>
      <c r="H91" s="350"/>
    </row>
    <row r="92" spans="1:13" ht="15.75">
      <c r="A92" s="246" t="s">
        <v>527</v>
      </c>
      <c r="B92" s="72" t="s">
        <v>260</v>
      </c>
      <c r="C92" s="327">
        <f>C88+C89+C90+C91</f>
        <v>65</v>
      </c>
      <c r="D92" s="327">
        <f>D88+D89+D90+D91</f>
        <v>89</v>
      </c>
      <c r="E92" s="125"/>
      <c r="F92" s="79"/>
      <c r="G92" s="349"/>
      <c r="H92" s="350"/>
      <c r="M92" s="74"/>
    </row>
    <row r="93" spans="1:8" ht="15.75">
      <c r="A93" s="237" t="s">
        <v>261</v>
      </c>
      <c r="B93" s="72" t="s">
        <v>262</v>
      </c>
      <c r="C93" s="242"/>
      <c r="D93" s="243"/>
      <c r="E93" s="125"/>
      <c r="F93" s="79"/>
      <c r="G93" s="349"/>
      <c r="H93" s="350"/>
    </row>
    <row r="94" spans="1:13" ht="16.5" thickBot="1">
      <c r="A94" s="254" t="s">
        <v>263</v>
      </c>
      <c r="B94" s="146" t="s">
        <v>264</v>
      </c>
      <c r="C94" s="330">
        <f>C65+C76+C85+C92</f>
        <v>13905</v>
      </c>
      <c r="D94" s="330">
        <f>D65+D76+D85+D92</f>
        <v>13109</v>
      </c>
      <c r="E94" s="147"/>
      <c r="F94" s="148"/>
      <c r="G94" s="351"/>
      <c r="H94" s="352"/>
      <c r="M94" s="74"/>
    </row>
    <row r="95" spans="1:8" ht="32.25" thickBot="1">
      <c r="A95" s="251" t="s">
        <v>265</v>
      </c>
      <c r="B95" s="252" t="s">
        <v>266</v>
      </c>
      <c r="C95" s="331">
        <f>C56+C94</f>
        <v>14001</v>
      </c>
      <c r="D95" s="331">
        <f>D56+D94</f>
        <v>13615</v>
      </c>
      <c r="E95" s="149" t="s">
        <v>607</v>
      </c>
      <c r="F95" s="253" t="s">
        <v>268</v>
      </c>
      <c r="G95" s="331">
        <f>G79+G56+G37+G40</f>
        <v>14001</v>
      </c>
      <c r="H95" s="331">
        <f>H79+H56+H37+H40</f>
        <v>13615</v>
      </c>
    </row>
    <row r="96" spans="1:13" ht="15.75">
      <c r="A96" s="95"/>
      <c r="B96" s="301"/>
      <c r="C96" s="95"/>
      <c r="D96" s="95"/>
      <c r="E96" s="302"/>
      <c r="M96" s="74"/>
    </row>
    <row r="97" spans="1:13" ht="15.75">
      <c r="A97" s="304"/>
      <c r="B97" s="301"/>
      <c r="C97" s="95"/>
      <c r="D97" s="95"/>
      <c r="E97" s="302"/>
      <c r="M97" s="74"/>
    </row>
    <row r="98" spans="1:13" ht="15.75">
      <c r="A98" s="413" t="s">
        <v>640</v>
      </c>
      <c r="B98" s="425">
        <f>pdeReportingDate</f>
        <v>43413</v>
      </c>
      <c r="C98" s="425"/>
      <c r="D98" s="425"/>
      <c r="E98" s="425"/>
      <c r="F98" s="425"/>
      <c r="G98" s="425"/>
      <c r="H98" s="425"/>
      <c r="M98" s="74"/>
    </row>
    <row r="99" spans="1:13" ht="15.75">
      <c r="A99" s="413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14" t="s">
        <v>8</v>
      </c>
      <c r="B100" s="426" t="str">
        <f>authorName</f>
        <v>Наталия Владимирова Амзина</v>
      </c>
      <c r="C100" s="426"/>
      <c r="D100" s="426"/>
      <c r="E100" s="426"/>
      <c r="F100" s="426"/>
      <c r="G100" s="426"/>
      <c r="H100" s="426"/>
    </row>
    <row r="101" spans="1:8" ht="15.75">
      <c r="A101" s="414"/>
      <c r="B101" s="57"/>
      <c r="C101" s="57"/>
      <c r="D101" s="57"/>
      <c r="E101" s="57"/>
      <c r="F101" s="57"/>
      <c r="G101" s="57"/>
      <c r="H101" s="57"/>
    </row>
    <row r="102" spans="1:8" ht="15.75">
      <c r="A102" s="414" t="s">
        <v>586</v>
      </c>
      <c r="B102" s="427"/>
      <c r="C102" s="427"/>
      <c r="D102" s="427"/>
      <c r="E102" s="427"/>
      <c r="F102" s="427"/>
      <c r="G102" s="427"/>
      <c r="H102" s="427"/>
    </row>
    <row r="103" spans="1:13" ht="21.75" customHeight="1">
      <c r="A103" s="415"/>
      <c r="B103" s="428" t="str">
        <f>Начална!B17</f>
        <v>Захарин Красимиров Гривев</v>
      </c>
      <c r="C103" s="424"/>
      <c r="D103" s="424"/>
      <c r="E103" s="424"/>
      <c r="M103" s="74"/>
    </row>
    <row r="104" spans="1:5" ht="21.75" customHeight="1">
      <c r="A104" s="415"/>
      <c r="B104" s="424" t="s">
        <v>642</v>
      </c>
      <c r="C104" s="424"/>
      <c r="D104" s="424"/>
      <c r="E104" s="424"/>
    </row>
    <row r="105" spans="1:13" ht="21.75" customHeight="1">
      <c r="A105" s="415"/>
      <c r="B105" s="424"/>
      <c r="C105" s="424"/>
      <c r="D105" s="424"/>
      <c r="E105" s="424"/>
      <c r="M105" s="74"/>
    </row>
    <row r="106" spans="1:5" ht="21.75" customHeight="1">
      <c r="A106" s="415"/>
      <c r="B106" s="424"/>
      <c r="C106" s="424"/>
      <c r="D106" s="424"/>
      <c r="E106" s="424"/>
    </row>
    <row r="107" spans="1:13" ht="21.75" customHeight="1">
      <c r="A107" s="415"/>
      <c r="B107" s="424"/>
      <c r="C107" s="424"/>
      <c r="D107" s="424"/>
      <c r="E107" s="424"/>
      <c r="M107" s="74"/>
    </row>
    <row r="108" spans="1:5" ht="21.75" customHeight="1">
      <c r="A108" s="415"/>
      <c r="B108" s="424"/>
      <c r="C108" s="424"/>
      <c r="D108" s="424"/>
      <c r="E108" s="424"/>
    </row>
    <row r="109" spans="1:13" ht="21.75" customHeight="1">
      <c r="A109" s="415"/>
      <c r="B109" s="424"/>
      <c r="C109" s="424"/>
      <c r="D109" s="424"/>
      <c r="E109" s="424"/>
      <c r="M109" s="74"/>
    </row>
    <row r="117" ht="15.75">
      <c r="E117" s="305"/>
    </row>
    <row r="119" spans="5:13" ht="15.75">
      <c r="E119" s="305"/>
      <c r="M119" s="74"/>
    </row>
    <row r="121" spans="5:13" ht="15.75">
      <c r="E121" s="305"/>
      <c r="M121" s="74"/>
    </row>
    <row r="123" ht="15.75">
      <c r="E123" s="305"/>
    </row>
    <row r="125" spans="5:13" ht="15.75">
      <c r="E125" s="305"/>
      <c r="M125" s="74"/>
    </row>
    <row r="127" spans="5:13" ht="15.75">
      <c r="E127" s="305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05"/>
      <c r="M135" s="74"/>
    </row>
    <row r="137" spans="5:13" ht="15.75">
      <c r="E137" s="305"/>
      <c r="M137" s="74"/>
    </row>
    <row r="139" spans="5:13" ht="15.75">
      <c r="E139" s="305"/>
      <c r="M139" s="74"/>
    </row>
    <row r="141" spans="5:13" ht="15.75">
      <c r="E141" s="305"/>
      <c r="M141" s="74"/>
    </row>
    <row r="143" ht="15.75">
      <c r="E143" s="305"/>
    </row>
    <row r="145" ht="15.75">
      <c r="E145" s="305"/>
    </row>
    <row r="147" ht="15.75">
      <c r="E147" s="305"/>
    </row>
    <row r="149" spans="5:13" ht="15.75">
      <c r="E149" s="305"/>
      <c r="M149" s="74"/>
    </row>
    <row r="151" ht="15.75">
      <c r="M151" s="74"/>
    </row>
    <row r="153" ht="15.75">
      <c r="M153" s="74"/>
    </row>
    <row r="159" ht="15.75">
      <c r="E159" s="305"/>
    </row>
    <row r="161" spans="1:18" s="303" customFormat="1" ht="15.75">
      <c r="A161" s="37"/>
      <c r="B161" s="37"/>
      <c r="C161" s="37"/>
      <c r="D161" s="37"/>
      <c r="E161" s="305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03" customFormat="1" ht="15.75">
      <c r="A163" s="37"/>
      <c r="B163" s="37"/>
      <c r="C163" s="37"/>
      <c r="D163" s="37"/>
      <c r="E163" s="305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03" customFormat="1" ht="15.75">
      <c r="A165" s="37"/>
      <c r="B165" s="37"/>
      <c r="C165" s="37"/>
      <c r="D165" s="37"/>
      <c r="E165" s="305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03" customFormat="1" ht="15.75">
      <c r="A167" s="37"/>
      <c r="B167" s="37"/>
      <c r="C167" s="37"/>
      <c r="D167" s="37"/>
      <c r="E167" s="305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03" customFormat="1" ht="15.75">
      <c r="A175" s="37"/>
      <c r="B175" s="37"/>
      <c r="C175" s="37"/>
      <c r="D175" s="37"/>
      <c r="E175" s="305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03" customFormat="1" ht="15.75">
      <c r="A177" s="37"/>
      <c r="B177" s="37"/>
      <c r="C177" s="37"/>
      <c r="D177" s="37"/>
      <c r="E177" s="305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03" customFormat="1" ht="15.75">
      <c r="A179" s="37"/>
      <c r="B179" s="37"/>
      <c r="C179" s="37"/>
      <c r="D179" s="37"/>
      <c r="E179" s="305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03" customFormat="1" ht="15.75">
      <c r="A181" s="37"/>
      <c r="B181" s="37"/>
      <c r="C181" s="37"/>
      <c r="D181" s="37"/>
      <c r="E181" s="305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03" customFormat="1" ht="15.75">
      <c r="A185" s="37"/>
      <c r="B185" s="37"/>
      <c r="C185" s="37"/>
      <c r="D185" s="37"/>
      <c r="E185" s="305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zoomScale="69" zoomScaleNormal="69" zoomScalePageLayoutView="0" workbookViewId="0" topLeftCell="A13">
      <selection activeCell="C37" sqref="C37"/>
    </sheetView>
  </sheetViews>
  <sheetFormatPr defaultColWidth="9.28125" defaultRowHeight="15"/>
  <cols>
    <col min="1" max="1" width="46.7109375" style="298" customWidth="1"/>
    <col min="2" max="2" width="10.7109375" style="298" customWidth="1"/>
    <col min="3" max="4" width="15.7109375" style="112" customWidth="1"/>
    <col min="5" max="5" width="44.7109375" style="298" customWidth="1"/>
    <col min="6" max="6" width="10.7109375" style="298" customWidth="1"/>
    <col min="7" max="8" width="15.7109375" style="112" customWidth="1"/>
    <col min="9" max="16384" width="9.28125" style="112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">
        <v>665</v>
      </c>
      <c r="B4" s="19"/>
      <c r="C4" s="19"/>
      <c r="D4" s="19"/>
      <c r="E4" s="43"/>
      <c r="F4" s="41"/>
      <c r="G4" s="106"/>
      <c r="H4" s="47"/>
    </row>
    <row r="5" spans="1:8" ht="15.75">
      <c r="A5" s="53" t="s">
        <v>666</v>
      </c>
      <c r="B5" s="293"/>
      <c r="C5" s="293"/>
      <c r="D5" s="293"/>
      <c r="E5" s="25"/>
      <c r="F5" s="56"/>
      <c r="G5" s="57"/>
      <c r="H5" s="14"/>
    </row>
    <row r="6" spans="1:8" ht="15.75">
      <c r="A6" s="53" t="s">
        <v>669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0" t="s">
        <v>269</v>
      </c>
      <c r="B8" s="151" t="s">
        <v>11</v>
      </c>
      <c r="C8" s="151" t="s">
        <v>12</v>
      </c>
      <c r="D8" s="152" t="s">
        <v>16</v>
      </c>
      <c r="E8" s="150" t="s">
        <v>270</v>
      </c>
      <c r="F8" s="151" t="s">
        <v>11</v>
      </c>
      <c r="G8" s="151" t="s">
        <v>12</v>
      </c>
      <c r="H8" s="152" t="s">
        <v>16</v>
      </c>
    </row>
    <row r="9" spans="1:8" ht="16.5" thickBot="1">
      <c r="A9" s="167" t="s">
        <v>17</v>
      </c>
      <c r="B9" s="168" t="s">
        <v>18</v>
      </c>
      <c r="C9" s="168">
        <v>1</v>
      </c>
      <c r="D9" s="169">
        <v>2</v>
      </c>
      <c r="E9" s="167" t="s">
        <v>17</v>
      </c>
      <c r="F9" s="168" t="s">
        <v>18</v>
      </c>
      <c r="G9" s="168">
        <v>1</v>
      </c>
      <c r="H9" s="169">
        <v>2</v>
      </c>
    </row>
    <row r="10" spans="1:8" ht="15.75">
      <c r="A10" s="170" t="s">
        <v>271</v>
      </c>
      <c r="B10" s="171"/>
      <c r="C10" s="172"/>
      <c r="D10" s="173"/>
      <c r="E10" s="170" t="s">
        <v>272</v>
      </c>
      <c r="F10" s="182"/>
      <c r="G10" s="358"/>
      <c r="H10" s="359"/>
    </row>
    <row r="11" spans="1:8" ht="15.75">
      <c r="A11" s="154" t="s">
        <v>273</v>
      </c>
      <c r="B11" s="108"/>
      <c r="C11" s="109"/>
      <c r="D11" s="162"/>
      <c r="E11" s="154" t="s">
        <v>274</v>
      </c>
      <c r="F11" s="110"/>
      <c r="G11" s="114"/>
      <c r="H11" s="163"/>
    </row>
    <row r="12" spans="1:8" ht="15.75">
      <c r="A12" s="115" t="s">
        <v>275</v>
      </c>
      <c r="B12" s="111" t="s">
        <v>276</v>
      </c>
      <c r="C12" s="233"/>
      <c r="D12" s="234">
        <v>0</v>
      </c>
      <c r="E12" s="115" t="s">
        <v>277</v>
      </c>
      <c r="F12" s="160" t="s">
        <v>278</v>
      </c>
      <c r="G12" s="233"/>
      <c r="H12" s="234"/>
    </row>
    <row r="13" spans="1:8" ht="15.75">
      <c r="A13" s="115" t="s">
        <v>279</v>
      </c>
      <c r="B13" s="111" t="s">
        <v>280</v>
      </c>
      <c r="C13" s="233">
        <v>63</v>
      </c>
      <c r="D13" s="233">
        <v>75</v>
      </c>
      <c r="E13" s="115" t="s">
        <v>281</v>
      </c>
      <c r="F13" s="160" t="s">
        <v>282</v>
      </c>
      <c r="G13" s="233"/>
      <c r="H13" s="234"/>
    </row>
    <row r="14" spans="1:8" ht="15.75">
      <c r="A14" s="115" t="s">
        <v>283</v>
      </c>
      <c r="B14" s="111" t="s">
        <v>284</v>
      </c>
      <c r="C14" s="233">
        <v>3</v>
      </c>
      <c r="D14" s="233">
        <v>8</v>
      </c>
      <c r="E14" s="165" t="s">
        <v>285</v>
      </c>
      <c r="F14" s="160" t="s">
        <v>286</v>
      </c>
      <c r="G14" s="233">
        <v>2</v>
      </c>
      <c r="H14" s="233">
        <v>16</v>
      </c>
    </row>
    <row r="15" spans="1:8" ht="15.75">
      <c r="A15" s="115" t="s">
        <v>287</v>
      </c>
      <c r="B15" s="111" t="s">
        <v>288</v>
      </c>
      <c r="C15" s="233">
        <v>10</v>
      </c>
      <c r="D15" s="233">
        <v>12</v>
      </c>
      <c r="E15" s="165" t="s">
        <v>79</v>
      </c>
      <c r="F15" s="160" t="s">
        <v>289</v>
      </c>
      <c r="G15" s="233"/>
      <c r="H15" s="234"/>
    </row>
    <row r="16" spans="1:8" ht="15.75">
      <c r="A16" s="115" t="s">
        <v>290</v>
      </c>
      <c r="B16" s="111" t="s">
        <v>291</v>
      </c>
      <c r="C16" s="233">
        <v>2</v>
      </c>
      <c r="D16" s="233">
        <v>3</v>
      </c>
      <c r="E16" s="156" t="s">
        <v>52</v>
      </c>
      <c r="F16" s="183" t="s">
        <v>292</v>
      </c>
      <c r="G16" s="356">
        <f>G15+G14+G13+G12</f>
        <v>2</v>
      </c>
      <c r="H16" s="356">
        <f>H15+H14+H13+H12</f>
        <v>16</v>
      </c>
    </row>
    <row r="17" spans="1:8" ht="31.5">
      <c r="A17" s="115" t="s">
        <v>293</v>
      </c>
      <c r="B17" s="111" t="s">
        <v>294</v>
      </c>
      <c r="C17" s="233"/>
      <c r="D17" s="234">
        <v>0</v>
      </c>
      <c r="E17" s="165"/>
      <c r="F17" s="157"/>
      <c r="G17" s="114"/>
      <c r="H17" s="163"/>
    </row>
    <row r="18" spans="1:8" ht="31.5">
      <c r="A18" s="115" t="s">
        <v>295</v>
      </c>
      <c r="B18" s="111" t="s">
        <v>296</v>
      </c>
      <c r="C18" s="233"/>
      <c r="D18" s="234">
        <v>0</v>
      </c>
      <c r="E18" s="154" t="s">
        <v>297</v>
      </c>
      <c r="F18" s="158" t="s">
        <v>298</v>
      </c>
      <c r="G18" s="363"/>
      <c r="H18" s="364"/>
    </row>
    <row r="19" spans="1:8" ht="15.75">
      <c r="A19" s="115" t="s">
        <v>299</v>
      </c>
      <c r="B19" s="111" t="s">
        <v>300</v>
      </c>
      <c r="C19" s="233"/>
      <c r="D19" s="234"/>
      <c r="E19" s="115" t="s">
        <v>301</v>
      </c>
      <c r="F19" s="157" t="s">
        <v>302</v>
      </c>
      <c r="G19" s="233"/>
      <c r="H19" s="234"/>
    </row>
    <row r="20" spans="1:8" ht="15.75">
      <c r="A20" s="155" t="s">
        <v>303</v>
      </c>
      <c r="B20" s="111" t="s">
        <v>304</v>
      </c>
      <c r="C20" s="233"/>
      <c r="D20" s="234"/>
      <c r="E20" s="154"/>
      <c r="F20" s="110"/>
      <c r="G20" s="114"/>
      <c r="H20" s="163"/>
    </row>
    <row r="21" spans="1:8" ht="15.75">
      <c r="A21" s="155" t="s">
        <v>305</v>
      </c>
      <c r="B21" s="111" t="s">
        <v>306</v>
      </c>
      <c r="C21" s="233"/>
      <c r="D21" s="234"/>
      <c r="E21" s="154" t="s">
        <v>307</v>
      </c>
      <c r="F21" s="110"/>
      <c r="G21" s="114"/>
      <c r="H21" s="163"/>
    </row>
    <row r="22" spans="1:8" ht="15.75">
      <c r="A22" s="156" t="s">
        <v>52</v>
      </c>
      <c r="B22" s="113" t="s">
        <v>308</v>
      </c>
      <c r="C22" s="356">
        <f>C12+C13+C14+C15+C16+C17+C18+C19</f>
        <v>78</v>
      </c>
      <c r="D22" s="356">
        <f>D12+D13+D14+D15+D16+D17+D18+D19</f>
        <v>98</v>
      </c>
      <c r="E22" s="115" t="s">
        <v>309</v>
      </c>
      <c r="F22" s="157" t="s">
        <v>310</v>
      </c>
      <c r="G22" s="233">
        <v>285</v>
      </c>
      <c r="H22" s="233">
        <v>222</v>
      </c>
    </row>
    <row r="23" spans="1:8" ht="15.75">
      <c r="A23" s="154"/>
      <c r="B23" s="111"/>
      <c r="C23" s="114"/>
      <c r="D23" s="163"/>
      <c r="E23" s="155" t="s">
        <v>311</v>
      </c>
      <c r="F23" s="157" t="s">
        <v>312</v>
      </c>
      <c r="G23" s="233"/>
      <c r="H23" s="234">
        <v>0</v>
      </c>
    </row>
    <row r="24" spans="1:8" ht="31.5">
      <c r="A24" s="154" t="s">
        <v>313</v>
      </c>
      <c r="B24" s="157"/>
      <c r="C24" s="114"/>
      <c r="D24" s="163"/>
      <c r="E24" s="115" t="s">
        <v>314</v>
      </c>
      <c r="F24" s="157" t="s">
        <v>315</v>
      </c>
      <c r="G24" s="233">
        <v>1</v>
      </c>
      <c r="H24" s="233">
        <v>3</v>
      </c>
    </row>
    <row r="25" spans="1:8" ht="31.5">
      <c r="A25" s="115" t="s">
        <v>316</v>
      </c>
      <c r="B25" s="157" t="s">
        <v>317</v>
      </c>
      <c r="C25" s="233">
        <v>303</v>
      </c>
      <c r="D25" s="233">
        <v>168</v>
      </c>
      <c r="E25" s="115" t="s">
        <v>318</v>
      </c>
      <c r="F25" s="157" t="s">
        <v>319</v>
      </c>
      <c r="G25" s="233"/>
      <c r="H25" s="234"/>
    </row>
    <row r="26" spans="1:8" ht="31.5">
      <c r="A26" s="115" t="s">
        <v>320</v>
      </c>
      <c r="B26" s="157" t="s">
        <v>321</v>
      </c>
      <c r="C26" s="233"/>
      <c r="D26" s="234"/>
      <c r="E26" s="115" t="s">
        <v>322</v>
      </c>
      <c r="F26" s="157" t="s">
        <v>323</v>
      </c>
      <c r="G26" s="233"/>
      <c r="H26" s="234"/>
    </row>
    <row r="27" spans="1:8" ht="31.5">
      <c r="A27" s="115" t="s">
        <v>324</v>
      </c>
      <c r="B27" s="157" t="s">
        <v>325</v>
      </c>
      <c r="C27" s="233"/>
      <c r="D27" s="234"/>
      <c r="E27" s="156" t="s">
        <v>104</v>
      </c>
      <c r="F27" s="158" t="s">
        <v>326</v>
      </c>
      <c r="G27" s="356">
        <f>G22+G23+G24+G25+G26</f>
        <v>286</v>
      </c>
      <c r="H27" s="356">
        <f>H22+H23+H24+H25+H26</f>
        <v>225</v>
      </c>
    </row>
    <row r="28" spans="1:8" ht="15.75">
      <c r="A28" s="115" t="s">
        <v>79</v>
      </c>
      <c r="B28" s="157" t="s">
        <v>327</v>
      </c>
      <c r="C28" s="233">
        <v>1</v>
      </c>
      <c r="D28" s="234">
        <v>14</v>
      </c>
      <c r="E28" s="155"/>
      <c r="F28" s="110"/>
      <c r="G28" s="114"/>
      <c r="H28" s="163"/>
    </row>
    <row r="29" spans="1:8" ht="15.75">
      <c r="A29" s="156" t="s">
        <v>77</v>
      </c>
      <c r="B29" s="158" t="s">
        <v>328</v>
      </c>
      <c r="C29" s="356">
        <f>C28+C27+C26+C25</f>
        <v>304</v>
      </c>
      <c r="D29" s="356">
        <f>D28+D27+D26+D25</f>
        <v>182</v>
      </c>
      <c r="E29" s="115"/>
      <c r="F29" s="110"/>
      <c r="G29" s="114"/>
      <c r="H29" s="163"/>
    </row>
    <row r="30" spans="1:8" ht="16.5" thickBot="1">
      <c r="A30" s="174"/>
      <c r="B30" s="175"/>
      <c r="C30" s="186"/>
      <c r="D30" s="187"/>
      <c r="E30" s="176"/>
      <c r="F30" s="184"/>
      <c r="G30" s="178"/>
      <c r="H30" s="179"/>
    </row>
    <row r="31" spans="1:8" ht="31.5">
      <c r="A31" s="170" t="s">
        <v>329</v>
      </c>
      <c r="B31" s="151" t="s">
        <v>330</v>
      </c>
      <c r="C31" s="360">
        <f>C29+C22</f>
        <v>382</v>
      </c>
      <c r="D31" s="360">
        <f>D29+D22</f>
        <v>280</v>
      </c>
      <c r="E31" s="170" t="s">
        <v>521</v>
      </c>
      <c r="F31" s="185" t="s">
        <v>331</v>
      </c>
      <c r="G31" s="173">
        <f>G27+G18+G16</f>
        <v>288</v>
      </c>
      <c r="H31" s="173">
        <f>H27+H18+H16</f>
        <v>241</v>
      </c>
    </row>
    <row r="32" spans="1:8" ht="15.75">
      <c r="A32" s="153"/>
      <c r="B32" s="107"/>
      <c r="C32" s="353"/>
      <c r="D32" s="354"/>
      <c r="E32" s="153"/>
      <c r="F32" s="157"/>
      <c r="G32" s="114"/>
      <c r="H32" s="163"/>
    </row>
    <row r="33" spans="1:8" ht="15.75">
      <c r="A33" s="153" t="s">
        <v>332</v>
      </c>
      <c r="B33" s="107" t="s">
        <v>333</v>
      </c>
      <c r="C33" s="161"/>
      <c r="D33" s="164"/>
      <c r="E33" s="153" t="s">
        <v>334</v>
      </c>
      <c r="F33" s="158" t="s">
        <v>335</v>
      </c>
      <c r="G33" s="355"/>
      <c r="H33" s="356">
        <v>0</v>
      </c>
    </row>
    <row r="34" spans="1:8" ht="31.5">
      <c r="A34" s="159" t="s">
        <v>336</v>
      </c>
      <c r="B34" s="158" t="s">
        <v>337</v>
      </c>
      <c r="C34" s="233"/>
      <c r="D34" s="234"/>
      <c r="E34" s="154" t="s">
        <v>338</v>
      </c>
      <c r="F34" s="157" t="s">
        <v>339</v>
      </c>
      <c r="G34" s="233"/>
      <c r="H34" s="234"/>
    </row>
    <row r="35" spans="1:8" ht="15.75">
      <c r="A35" s="154" t="s">
        <v>340</v>
      </c>
      <c r="B35" s="158" t="s">
        <v>341</v>
      </c>
      <c r="C35" s="233"/>
      <c r="D35" s="234"/>
      <c r="E35" s="154" t="s">
        <v>342</v>
      </c>
      <c r="F35" s="157" t="s">
        <v>343</v>
      </c>
      <c r="G35" s="233"/>
      <c r="H35" s="234"/>
    </row>
    <row r="36" spans="1:8" ht="16.5" thickBot="1">
      <c r="A36" s="177" t="s">
        <v>344</v>
      </c>
      <c r="B36" s="175" t="s">
        <v>345</v>
      </c>
      <c r="C36" s="361">
        <f>C31+C34+C35</f>
        <v>382</v>
      </c>
      <c r="D36" s="361">
        <f>D31+D34+D35</f>
        <v>280</v>
      </c>
      <c r="E36" s="181" t="s">
        <v>346</v>
      </c>
      <c r="F36" s="175" t="s">
        <v>347</v>
      </c>
      <c r="G36" s="187">
        <f>G31+G34+G35</f>
        <v>288</v>
      </c>
      <c r="H36" s="187">
        <f>H31+H34+H35</f>
        <v>241</v>
      </c>
    </row>
    <row r="37" spans="1:8" ht="15.75">
      <c r="A37" s="180" t="s">
        <v>348</v>
      </c>
      <c r="B37" s="151" t="s">
        <v>349</v>
      </c>
      <c r="C37" s="360"/>
      <c r="D37" s="360"/>
      <c r="E37" s="180" t="s">
        <v>350</v>
      </c>
      <c r="F37" s="185" t="s">
        <v>351</v>
      </c>
      <c r="G37" s="172">
        <f>C36-G36</f>
        <v>94</v>
      </c>
      <c r="H37" s="172">
        <f>D36-H36</f>
        <v>39</v>
      </c>
    </row>
    <row r="38" spans="1:8" ht="15.75">
      <c r="A38" s="154" t="s">
        <v>352</v>
      </c>
      <c r="B38" s="158" t="s">
        <v>353</v>
      </c>
      <c r="C38" s="355">
        <v>0</v>
      </c>
      <c r="D38" s="356">
        <v>0</v>
      </c>
      <c r="E38" s="166"/>
      <c r="F38" s="110"/>
      <c r="G38" s="114"/>
      <c r="H38" s="163"/>
    </row>
    <row r="39" spans="1:8" ht="31.5">
      <c r="A39" s="115" t="s">
        <v>354</v>
      </c>
      <c r="B39" s="157" t="s">
        <v>355</v>
      </c>
      <c r="C39" s="233"/>
      <c r="D39" s="234"/>
      <c r="E39" s="166"/>
      <c r="F39" s="110"/>
      <c r="G39" s="114"/>
      <c r="H39" s="163"/>
    </row>
    <row r="40" spans="1:8" ht="31.5">
      <c r="A40" s="115" t="s">
        <v>356</v>
      </c>
      <c r="B40" s="160" t="s">
        <v>357</v>
      </c>
      <c r="C40" s="233"/>
      <c r="D40" s="234"/>
      <c r="E40" s="166"/>
      <c r="F40" s="157"/>
      <c r="G40" s="114"/>
      <c r="H40" s="163"/>
    </row>
    <row r="41" spans="1:8" ht="15.75">
      <c r="A41" s="115" t="s">
        <v>358</v>
      </c>
      <c r="B41" s="160" t="s">
        <v>359</v>
      </c>
      <c r="C41" s="233"/>
      <c r="D41" s="234"/>
      <c r="E41" s="166"/>
      <c r="F41" s="157"/>
      <c r="G41" s="114"/>
      <c r="H41" s="163"/>
    </row>
    <row r="42" spans="1:8" ht="21" customHeight="1">
      <c r="A42" s="153" t="s">
        <v>360</v>
      </c>
      <c r="B42" s="116" t="s">
        <v>361</v>
      </c>
      <c r="C42" s="164">
        <f>C37-C38</f>
        <v>0</v>
      </c>
      <c r="D42" s="164">
        <f>D37-D38</f>
        <v>0</v>
      </c>
      <c r="E42" s="423" t="s">
        <v>362</v>
      </c>
      <c r="F42" s="116" t="s">
        <v>363</v>
      </c>
      <c r="G42" s="161">
        <f>G37+C38</f>
        <v>94</v>
      </c>
      <c r="H42" s="164">
        <f>H37+D38</f>
        <v>39</v>
      </c>
    </row>
    <row r="43" spans="1:8" ht="15.75">
      <c r="A43" s="153" t="s">
        <v>364</v>
      </c>
      <c r="B43" s="107" t="s">
        <v>365</v>
      </c>
      <c r="C43" s="233"/>
      <c r="D43" s="234"/>
      <c r="E43" s="153" t="s">
        <v>364</v>
      </c>
      <c r="F43" s="116" t="s">
        <v>366</v>
      </c>
      <c r="G43" s="314"/>
      <c r="H43" s="362"/>
    </row>
    <row r="44" spans="1:8" ht="16.5" thickBot="1">
      <c r="A44" s="181" t="s">
        <v>367</v>
      </c>
      <c r="B44" s="168" t="s">
        <v>368</v>
      </c>
      <c r="C44" s="186"/>
      <c r="D44" s="187"/>
      <c r="E44" s="181" t="s">
        <v>369</v>
      </c>
      <c r="F44" s="188" t="s">
        <v>370</v>
      </c>
      <c r="G44" s="186">
        <v>0</v>
      </c>
      <c r="H44" s="187">
        <v>0</v>
      </c>
    </row>
    <row r="45" spans="1:8" ht="16.5" thickBot="1">
      <c r="A45" s="189" t="s">
        <v>371</v>
      </c>
      <c r="B45" s="190" t="s">
        <v>372</v>
      </c>
      <c r="C45" s="357">
        <f>C36+C38+C42</f>
        <v>382</v>
      </c>
      <c r="D45" s="357">
        <f>D36+D38+D42</f>
        <v>280</v>
      </c>
      <c r="E45" s="189" t="s">
        <v>373</v>
      </c>
      <c r="F45" s="191" t="s">
        <v>374</v>
      </c>
      <c r="G45" s="357">
        <f>G36+G42</f>
        <v>382</v>
      </c>
      <c r="H45" s="357">
        <f>H36+H42</f>
        <v>280</v>
      </c>
    </row>
    <row r="46" spans="1:8" ht="15.75">
      <c r="A46" s="30"/>
      <c r="B46" s="294"/>
      <c r="C46" s="295"/>
      <c r="D46" s="295"/>
      <c r="E46" s="296"/>
      <c r="F46" s="30"/>
      <c r="G46" s="295"/>
      <c r="H46" s="295"/>
    </row>
    <row r="47" spans="1:8" ht="15.75">
      <c r="A47" s="429" t="s">
        <v>641</v>
      </c>
      <c r="B47" s="429"/>
      <c r="C47" s="429"/>
      <c r="D47" s="429"/>
      <c r="E47" s="429"/>
      <c r="F47" s="30"/>
      <c r="G47" s="295"/>
      <c r="H47" s="295"/>
    </row>
    <row r="48" spans="1:8" ht="15.75">
      <c r="A48" s="30"/>
      <c r="B48" s="294"/>
      <c r="C48" s="295"/>
      <c r="D48" s="295"/>
      <c r="E48" s="296"/>
      <c r="F48" s="30"/>
      <c r="G48" s="295"/>
      <c r="H48" s="295"/>
    </row>
    <row r="49" spans="1:8" ht="15.75">
      <c r="A49" s="30"/>
      <c r="B49" s="30"/>
      <c r="C49" s="295"/>
      <c r="D49" s="295"/>
      <c r="E49" s="30"/>
      <c r="F49" s="30"/>
      <c r="G49" s="297"/>
      <c r="H49" s="297"/>
    </row>
    <row r="50" spans="1:13" s="35" customFormat="1" ht="15.75">
      <c r="A50" s="413" t="s">
        <v>640</v>
      </c>
      <c r="B50" s="425">
        <f>pdeReportingDate</f>
        <v>43413</v>
      </c>
      <c r="C50" s="425"/>
      <c r="D50" s="425"/>
      <c r="E50" s="425"/>
      <c r="F50" s="425"/>
      <c r="G50" s="425"/>
      <c r="H50" s="425"/>
      <c r="M50" s="74"/>
    </row>
    <row r="51" spans="1:13" s="35" customFormat="1" ht="15.75">
      <c r="A51" s="413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14" t="s">
        <v>8</v>
      </c>
      <c r="B52" s="426" t="str">
        <f>authorName</f>
        <v>Наталия Владимирова Амзина</v>
      </c>
      <c r="C52" s="426"/>
      <c r="D52" s="426"/>
      <c r="E52" s="426"/>
      <c r="F52" s="426"/>
      <c r="G52" s="426"/>
      <c r="H52" s="426"/>
    </row>
    <row r="53" spans="1:8" s="35" customFormat="1" ht="15.75">
      <c r="A53" s="414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14" t="s">
        <v>586</v>
      </c>
      <c r="B54" s="427"/>
      <c r="C54" s="427"/>
      <c r="D54" s="427"/>
      <c r="E54" s="427"/>
      <c r="F54" s="427"/>
      <c r="G54" s="427"/>
      <c r="H54" s="427"/>
    </row>
    <row r="55" spans="1:8" ht="15.75" customHeight="1">
      <c r="A55" s="415"/>
      <c r="B55" s="428" t="str">
        <f>Начална!B17</f>
        <v>Захарин Красимиров Гривев</v>
      </c>
      <c r="C55" s="424"/>
      <c r="D55" s="424"/>
      <c r="E55" s="424"/>
      <c r="F55" s="303"/>
      <c r="G55" s="37"/>
      <c r="H55" s="35"/>
    </row>
    <row r="56" spans="1:8" ht="15.75" customHeight="1">
      <c r="A56" s="415"/>
      <c r="B56" s="424" t="s">
        <v>642</v>
      </c>
      <c r="C56" s="424"/>
      <c r="D56" s="424"/>
      <c r="E56" s="424"/>
      <c r="F56" s="303"/>
      <c r="G56" s="37"/>
      <c r="H56" s="35"/>
    </row>
    <row r="57" spans="1:8" ht="15.75" customHeight="1">
      <c r="A57" s="415"/>
      <c r="B57" s="424"/>
      <c r="C57" s="424"/>
      <c r="D57" s="424"/>
      <c r="E57" s="424"/>
      <c r="F57" s="303"/>
      <c r="G57" s="37"/>
      <c r="H57" s="35"/>
    </row>
    <row r="58" spans="1:8" ht="15.75" customHeight="1">
      <c r="A58" s="415"/>
      <c r="B58" s="424"/>
      <c r="C58" s="424"/>
      <c r="D58" s="424"/>
      <c r="E58" s="424"/>
      <c r="F58" s="303"/>
      <c r="G58" s="37"/>
      <c r="H58" s="35"/>
    </row>
    <row r="59" spans="1:8" ht="15.75">
      <c r="A59" s="415"/>
      <c r="B59" s="424"/>
      <c r="C59" s="424"/>
      <c r="D59" s="424"/>
      <c r="E59" s="424"/>
      <c r="F59" s="303"/>
      <c r="G59" s="37"/>
      <c r="H59" s="35"/>
    </row>
    <row r="60" spans="1:8" ht="15.75">
      <c r="A60" s="415"/>
      <c r="B60" s="424"/>
      <c r="C60" s="424"/>
      <c r="D60" s="424"/>
      <c r="E60" s="424"/>
      <c r="F60" s="303"/>
      <c r="G60" s="37"/>
      <c r="H60" s="35"/>
    </row>
    <row r="61" spans="1:8" ht="15.75">
      <c r="A61" s="415"/>
      <c r="B61" s="424"/>
      <c r="C61" s="424"/>
      <c r="D61" s="424"/>
      <c r="E61" s="424"/>
      <c r="F61" s="303"/>
      <c r="G61" s="37"/>
      <c r="H61" s="35"/>
    </row>
    <row r="62" spans="1:8" ht="15.75">
      <c r="A62" s="30"/>
      <c r="B62" s="30"/>
      <c r="C62" s="295"/>
      <c r="D62" s="295"/>
      <c r="E62" s="30"/>
      <c r="F62" s="30"/>
      <c r="G62" s="297"/>
      <c r="H62" s="297"/>
    </row>
    <row r="63" spans="1:8" ht="15.75">
      <c r="A63" s="30"/>
      <c r="B63" s="30"/>
      <c r="C63" s="295"/>
      <c r="D63" s="295"/>
      <c r="E63" s="30"/>
      <c r="F63" s="30"/>
      <c r="G63" s="297"/>
      <c r="H63" s="297"/>
    </row>
    <row r="64" spans="1:8" ht="15.75">
      <c r="A64" s="30"/>
      <c r="B64" s="30"/>
      <c r="C64" s="295"/>
      <c r="D64" s="295"/>
      <c r="E64" s="30"/>
      <c r="F64" s="30"/>
      <c r="G64" s="297"/>
      <c r="H64" s="297"/>
    </row>
    <row r="65" spans="1:8" ht="15.75">
      <c r="A65" s="30"/>
      <c r="B65" s="30"/>
      <c r="C65" s="295"/>
      <c r="D65" s="295"/>
      <c r="E65" s="30"/>
      <c r="F65" s="30"/>
      <c r="G65" s="297"/>
      <c r="H65" s="297"/>
    </row>
    <row r="66" spans="1:8" ht="15.75">
      <c r="A66" s="30"/>
      <c r="B66" s="30"/>
      <c r="C66" s="295"/>
      <c r="D66" s="295"/>
      <c r="E66" s="30"/>
      <c r="F66" s="30"/>
      <c r="G66" s="297"/>
      <c r="H66" s="297"/>
    </row>
    <row r="67" spans="1:8" ht="15.75">
      <c r="A67" s="30"/>
      <c r="B67" s="30"/>
      <c r="C67" s="295"/>
      <c r="D67" s="295"/>
      <c r="E67" s="30"/>
      <c r="F67" s="30"/>
      <c r="G67" s="297"/>
      <c r="H67" s="297"/>
    </row>
    <row r="68" spans="1:8" ht="15.75">
      <c r="A68" s="30"/>
      <c r="B68" s="30"/>
      <c r="C68" s="295"/>
      <c r="D68" s="295"/>
      <c r="E68" s="30"/>
      <c r="F68" s="30"/>
      <c r="G68" s="297"/>
      <c r="H68" s="297"/>
    </row>
    <row r="69" spans="1:8" ht="15.75">
      <c r="A69" s="30"/>
      <c r="B69" s="30"/>
      <c r="C69" s="295"/>
      <c r="D69" s="295"/>
      <c r="E69" s="30"/>
      <c r="F69" s="30"/>
      <c r="G69" s="297"/>
      <c r="H69" s="297"/>
    </row>
    <row r="70" spans="1:8" ht="15.75">
      <c r="A70" s="30"/>
      <c r="B70" s="30"/>
      <c r="C70" s="295"/>
      <c r="D70" s="295"/>
      <c r="E70" s="30"/>
      <c r="F70" s="30"/>
      <c r="G70" s="297"/>
      <c r="H70" s="297"/>
    </row>
    <row r="71" spans="1:8" ht="15.75">
      <c r="A71" s="30"/>
      <c r="B71" s="30"/>
      <c r="C71" s="295"/>
      <c r="D71" s="295"/>
      <c r="E71" s="30"/>
      <c r="F71" s="30"/>
      <c r="G71" s="297"/>
      <c r="H71" s="297"/>
    </row>
    <row r="72" spans="1:8" ht="15.75">
      <c r="A72" s="30"/>
      <c r="B72" s="30"/>
      <c r="C72" s="295"/>
      <c r="D72" s="295"/>
      <c r="E72" s="30"/>
      <c r="F72" s="30"/>
      <c r="G72" s="297"/>
      <c r="H72" s="297"/>
    </row>
    <row r="73" spans="1:8" ht="15.75">
      <c r="A73" s="30"/>
      <c r="B73" s="30"/>
      <c r="C73" s="295"/>
      <c r="D73" s="295"/>
      <c r="E73" s="30"/>
      <c r="F73" s="30"/>
      <c r="G73" s="297"/>
      <c r="H73" s="297"/>
    </row>
    <row r="74" spans="1:8" ht="15.75">
      <c r="A74" s="30"/>
      <c r="B74" s="30"/>
      <c r="C74" s="295"/>
      <c r="D74" s="295"/>
      <c r="E74" s="30"/>
      <c r="F74" s="30"/>
      <c r="G74" s="297"/>
      <c r="H74" s="297"/>
    </row>
    <row r="75" spans="1:8" ht="15.75">
      <c r="A75" s="30"/>
      <c r="B75" s="30"/>
      <c r="C75" s="295"/>
      <c r="D75" s="295"/>
      <c r="E75" s="30"/>
      <c r="F75" s="30"/>
      <c r="G75" s="297"/>
      <c r="H75" s="297"/>
    </row>
    <row r="76" spans="1:8" ht="15.75">
      <c r="A76" s="30"/>
      <c r="B76" s="30"/>
      <c r="C76" s="295"/>
      <c r="D76" s="295"/>
      <c r="E76" s="30"/>
      <c r="F76" s="30"/>
      <c r="G76" s="297"/>
      <c r="H76" s="297"/>
    </row>
    <row r="77" spans="1:8" ht="15.75">
      <c r="A77" s="30"/>
      <c r="B77" s="30"/>
      <c r="C77" s="295"/>
      <c r="D77" s="295"/>
      <c r="E77" s="30"/>
      <c r="F77" s="30"/>
      <c r="G77" s="297"/>
      <c r="H77" s="297"/>
    </row>
    <row r="78" spans="1:8" ht="15.75">
      <c r="A78" s="30"/>
      <c r="B78" s="30"/>
      <c r="C78" s="295"/>
      <c r="D78" s="295"/>
      <c r="E78" s="30"/>
      <c r="F78" s="30"/>
      <c r="G78" s="297"/>
      <c r="H78" s="297"/>
    </row>
    <row r="79" spans="1:8" ht="15.75">
      <c r="A79" s="30"/>
      <c r="B79" s="30"/>
      <c r="C79" s="295"/>
      <c r="D79" s="295"/>
      <c r="E79" s="30"/>
      <c r="F79" s="30"/>
      <c r="G79" s="297"/>
      <c r="H79" s="297"/>
    </row>
    <row r="80" spans="1:8" ht="15.75">
      <c r="A80" s="30"/>
      <c r="B80" s="30"/>
      <c r="C80" s="295"/>
      <c r="D80" s="295"/>
      <c r="E80" s="30"/>
      <c r="F80" s="30"/>
      <c r="G80" s="297"/>
      <c r="H80" s="297"/>
    </row>
    <row r="81" spans="1:8" ht="15.75">
      <c r="A81" s="30"/>
      <c r="B81" s="30"/>
      <c r="C81" s="295"/>
      <c r="D81" s="295"/>
      <c r="E81" s="30"/>
      <c r="F81" s="30"/>
      <c r="G81" s="297"/>
      <c r="H81" s="297"/>
    </row>
    <row r="82" spans="1:8" ht="15.75">
      <c r="A82" s="30"/>
      <c r="B82" s="30"/>
      <c r="C82" s="295"/>
      <c r="D82" s="295"/>
      <c r="E82" s="30"/>
      <c r="F82" s="30"/>
      <c r="G82" s="297"/>
      <c r="H82" s="297"/>
    </row>
    <row r="83" spans="1:8" ht="15.75">
      <c r="A83" s="30"/>
      <c r="B83" s="30"/>
      <c r="C83" s="295"/>
      <c r="D83" s="295"/>
      <c r="E83" s="30"/>
      <c r="F83" s="30"/>
      <c r="G83" s="297"/>
      <c r="H83" s="297"/>
    </row>
    <row r="84" spans="1:8" ht="15.75">
      <c r="A84" s="30"/>
      <c r="B84" s="30"/>
      <c r="C84" s="295"/>
      <c r="D84" s="295"/>
      <c r="E84" s="30"/>
      <c r="F84" s="30"/>
      <c r="G84" s="297"/>
      <c r="H84" s="297"/>
    </row>
    <row r="85" spans="1:8" ht="15.75">
      <c r="A85" s="30"/>
      <c r="B85" s="30"/>
      <c r="C85" s="295"/>
      <c r="D85" s="295"/>
      <c r="E85" s="30"/>
      <c r="F85" s="30"/>
      <c r="G85" s="297"/>
      <c r="H85" s="297"/>
    </row>
    <row r="86" spans="1:8" ht="15.75">
      <c r="A86" s="30"/>
      <c r="B86" s="30"/>
      <c r="C86" s="295"/>
      <c r="D86" s="295"/>
      <c r="E86" s="30"/>
      <c r="F86" s="30"/>
      <c r="G86" s="297"/>
      <c r="H86" s="297"/>
    </row>
    <row r="87" spans="1:8" ht="15.75">
      <c r="A87" s="30"/>
      <c r="B87" s="30"/>
      <c r="C87" s="295"/>
      <c r="D87" s="295"/>
      <c r="E87" s="30"/>
      <c r="F87" s="30"/>
      <c r="G87" s="297"/>
      <c r="H87" s="297"/>
    </row>
    <row r="88" spans="1:8" ht="15.75">
      <c r="A88" s="30"/>
      <c r="B88" s="30"/>
      <c r="C88" s="295"/>
      <c r="D88" s="295"/>
      <c r="E88" s="30"/>
      <c r="F88" s="30"/>
      <c r="G88" s="297"/>
      <c r="H88" s="297"/>
    </row>
    <row r="89" spans="1:8" ht="15.75">
      <c r="A89" s="30"/>
      <c r="B89" s="30"/>
      <c r="C89" s="295"/>
      <c r="D89" s="295"/>
      <c r="E89" s="30"/>
      <c r="F89" s="30"/>
      <c r="G89" s="297"/>
      <c r="H89" s="297"/>
    </row>
    <row r="90" spans="1:8" ht="15.75">
      <c r="A90" s="30"/>
      <c r="B90" s="30"/>
      <c r="C90" s="295"/>
      <c r="D90" s="295"/>
      <c r="E90" s="30"/>
      <c r="F90" s="30"/>
      <c r="G90" s="297"/>
      <c r="H90" s="297"/>
    </row>
    <row r="91" spans="1:8" ht="15.75">
      <c r="A91" s="30"/>
      <c r="B91" s="30"/>
      <c r="C91" s="295"/>
      <c r="D91" s="295"/>
      <c r="E91" s="30"/>
      <c r="F91" s="30"/>
      <c r="G91" s="297"/>
      <c r="H91" s="297"/>
    </row>
    <row r="92" spans="1:8" ht="15.75">
      <c r="A92" s="30"/>
      <c r="B92" s="30"/>
      <c r="C92" s="295"/>
      <c r="D92" s="295"/>
      <c r="E92" s="30"/>
      <c r="F92" s="30"/>
      <c r="G92" s="297"/>
      <c r="H92" s="297"/>
    </row>
    <row r="93" spans="1:8" ht="15.75">
      <c r="A93" s="30"/>
      <c r="B93" s="30"/>
      <c r="C93" s="295"/>
      <c r="D93" s="295"/>
      <c r="E93" s="30"/>
      <c r="F93" s="30"/>
      <c r="G93" s="297"/>
      <c r="H93" s="297"/>
    </row>
    <row r="94" spans="1:8" ht="15.75">
      <c r="A94" s="30"/>
      <c r="B94" s="30"/>
      <c r="C94" s="295"/>
      <c r="D94" s="295"/>
      <c r="E94" s="30"/>
      <c r="F94" s="30"/>
      <c r="G94" s="297"/>
      <c r="H94" s="297"/>
    </row>
    <row r="95" spans="1:8" ht="15.75">
      <c r="A95" s="30"/>
      <c r="B95" s="30"/>
      <c r="C95" s="295"/>
      <c r="D95" s="295"/>
      <c r="E95" s="30"/>
      <c r="F95" s="30"/>
      <c r="G95" s="297"/>
      <c r="H95" s="297"/>
    </row>
    <row r="96" spans="1:8" ht="15.75">
      <c r="A96" s="30"/>
      <c r="B96" s="30"/>
      <c r="C96" s="295"/>
      <c r="D96" s="295"/>
      <c r="E96" s="30"/>
      <c r="F96" s="30"/>
      <c r="G96" s="297"/>
      <c r="H96" s="297"/>
    </row>
    <row r="97" spans="1:8" ht="15.75">
      <c r="A97" s="30"/>
      <c r="B97" s="30"/>
      <c r="C97" s="295"/>
      <c r="D97" s="295"/>
      <c r="E97" s="30"/>
      <c r="F97" s="30"/>
      <c r="G97" s="297"/>
      <c r="H97" s="297"/>
    </row>
    <row r="98" spans="1:8" ht="15.75">
      <c r="A98" s="30"/>
      <c r="B98" s="30"/>
      <c r="C98" s="295"/>
      <c r="D98" s="295"/>
      <c r="E98" s="30"/>
      <c r="F98" s="30"/>
      <c r="G98" s="297"/>
      <c r="H98" s="297"/>
    </row>
    <row r="99" spans="1:8" ht="15.75">
      <c r="A99" s="30"/>
      <c r="B99" s="30"/>
      <c r="C99" s="295"/>
      <c r="D99" s="295"/>
      <c r="E99" s="30"/>
      <c r="F99" s="30"/>
      <c r="G99" s="297"/>
      <c r="H99" s="297"/>
    </row>
    <row r="100" spans="1:8" ht="15.75">
      <c r="A100" s="30"/>
      <c r="B100" s="30"/>
      <c r="C100" s="295"/>
      <c r="D100" s="295"/>
      <c r="E100" s="30"/>
      <c r="F100" s="30"/>
      <c r="G100" s="297"/>
      <c r="H100" s="297"/>
    </row>
    <row r="101" spans="1:8" ht="15.75">
      <c r="A101" s="30"/>
      <c r="B101" s="30"/>
      <c r="C101" s="295"/>
      <c r="D101" s="295"/>
      <c r="E101" s="30"/>
      <c r="F101" s="30"/>
      <c r="G101" s="297"/>
      <c r="H101" s="297"/>
    </row>
    <row r="102" spans="1:8" ht="15.75">
      <c r="A102" s="30"/>
      <c r="B102" s="30"/>
      <c r="C102" s="295"/>
      <c r="D102" s="295"/>
      <c r="E102" s="30"/>
      <c r="F102" s="30"/>
      <c r="G102" s="297"/>
      <c r="H102" s="297"/>
    </row>
    <row r="103" spans="1:8" ht="15.75">
      <c r="A103" s="30"/>
      <c r="B103" s="30"/>
      <c r="C103" s="295"/>
      <c r="D103" s="295"/>
      <c r="E103" s="30"/>
      <c r="F103" s="30"/>
      <c r="G103" s="297"/>
      <c r="H103" s="297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3 C41:D41 C43:D43 C12:D17 G18:H19 G12:H15 G34:H3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6" zoomScaleNormal="86" zoomScalePageLayoutView="0" workbookViewId="0" topLeftCell="A15">
      <selection activeCell="D49" sqref="D49"/>
    </sheetView>
  </sheetViews>
  <sheetFormatPr defaultColWidth="9.28125" defaultRowHeight="15"/>
  <cols>
    <col min="1" max="1" width="69.8515625" style="92" customWidth="1"/>
    <col min="2" max="2" width="11.8515625" style="92" bestFit="1" customWidth="1"/>
    <col min="3" max="4" width="22.7109375" style="105" customWidth="1"/>
    <col min="5" max="5" width="10.140625" style="92" customWidth="1"/>
    <col min="6" max="6" width="12.00390625" style="92" customWidth="1"/>
    <col min="7" max="7" width="12.140625" style="92" bestFit="1" customWidth="1"/>
    <col min="8" max="16384" width="9.28125" style="92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1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3"/>
      <c r="H2" s="91"/>
    </row>
    <row r="3" spans="1:8" ht="15.75">
      <c r="A3" s="94"/>
      <c r="B3" s="32"/>
      <c r="C3" s="33"/>
      <c r="D3" s="27"/>
      <c r="E3" s="27"/>
      <c r="F3" s="14"/>
      <c r="G3" s="14"/>
      <c r="H3" s="14"/>
    </row>
    <row r="4" spans="1:5" ht="15.75">
      <c r="A4" s="53" t="s">
        <v>665</v>
      </c>
      <c r="B4" s="255"/>
      <c r="C4" s="41"/>
      <c r="D4" s="55"/>
      <c r="E4" s="14"/>
    </row>
    <row r="5" spans="1:5" ht="15.75">
      <c r="A5" s="53" t="s">
        <v>666</v>
      </c>
      <c r="B5" s="256"/>
      <c r="C5" s="56"/>
      <c r="D5" s="57"/>
      <c r="E5" s="91"/>
    </row>
    <row r="6" spans="1:5" ht="15.75">
      <c r="A6" s="53" t="s">
        <v>669</v>
      </c>
      <c r="B6" s="255"/>
      <c r="C6" s="56"/>
      <c r="D6" s="59"/>
      <c r="E6" s="91"/>
    </row>
    <row r="7" spans="1:7" ht="16.5" thickBot="1">
      <c r="A7" s="95"/>
      <c r="B7" s="14"/>
      <c r="C7" s="95"/>
      <c r="D7" s="31" t="s">
        <v>519</v>
      </c>
      <c r="E7" s="96"/>
      <c r="F7" s="91"/>
      <c r="G7" s="91"/>
    </row>
    <row r="8" spans="1:6" ht="33.75" customHeight="1">
      <c r="A8" s="192" t="s">
        <v>376</v>
      </c>
      <c r="B8" s="193" t="s">
        <v>11</v>
      </c>
      <c r="C8" s="194" t="s">
        <v>12</v>
      </c>
      <c r="D8" s="195" t="s">
        <v>16</v>
      </c>
      <c r="E8" s="97"/>
      <c r="F8" s="97"/>
    </row>
    <row r="9" spans="1:6" ht="16.5" thickBot="1">
      <c r="A9" s="201" t="s">
        <v>17</v>
      </c>
      <c r="B9" s="202" t="s">
        <v>18</v>
      </c>
      <c r="C9" s="203">
        <v>1</v>
      </c>
      <c r="D9" s="204">
        <v>2</v>
      </c>
      <c r="E9" s="97"/>
      <c r="F9" s="97"/>
    </row>
    <row r="10" spans="1:6" ht="15.75">
      <c r="A10" s="207" t="s">
        <v>377</v>
      </c>
      <c r="B10" s="208"/>
      <c r="C10" s="209"/>
      <c r="D10" s="210"/>
      <c r="E10" s="98"/>
      <c r="F10" s="98"/>
    </row>
    <row r="11" spans="1:6" ht="15.75">
      <c r="A11" s="196" t="s">
        <v>378</v>
      </c>
      <c r="B11" s="99" t="s">
        <v>379</v>
      </c>
      <c r="C11" s="118"/>
      <c r="D11" s="117"/>
      <c r="E11" s="98"/>
      <c r="F11" s="98"/>
    </row>
    <row r="12" spans="1:13" ht="15.75">
      <c r="A12" s="196" t="s">
        <v>380</v>
      </c>
      <c r="B12" s="99" t="s">
        <v>381</v>
      </c>
      <c r="C12" s="118">
        <v>-18</v>
      </c>
      <c r="D12" s="118">
        <v>-77</v>
      </c>
      <c r="E12" s="100"/>
      <c r="F12" s="100"/>
      <c r="G12" s="101"/>
      <c r="H12" s="101"/>
      <c r="I12" s="101"/>
      <c r="J12" s="101"/>
      <c r="K12" s="101"/>
      <c r="L12" s="101"/>
      <c r="M12" s="101"/>
    </row>
    <row r="13" spans="1:13" ht="31.5">
      <c r="A13" s="196" t="s">
        <v>382</v>
      </c>
      <c r="B13" s="99" t="s">
        <v>383</v>
      </c>
      <c r="C13" s="118">
        <v>29</v>
      </c>
      <c r="D13" s="118">
        <v>38</v>
      </c>
      <c r="E13" s="100"/>
      <c r="F13" s="100"/>
      <c r="G13" s="101"/>
      <c r="H13" s="101"/>
      <c r="I13" s="101"/>
      <c r="J13" s="101"/>
      <c r="K13" s="101"/>
      <c r="L13" s="101"/>
      <c r="M13" s="101"/>
    </row>
    <row r="14" spans="1:13" ht="15.75">
      <c r="A14" s="196" t="s">
        <v>384</v>
      </c>
      <c r="B14" s="99" t="s">
        <v>385</v>
      </c>
      <c r="C14" s="118">
        <v>-5</v>
      </c>
      <c r="D14" s="118">
        <v>-9</v>
      </c>
      <c r="E14" s="100"/>
      <c r="F14" s="100"/>
      <c r="G14" s="101"/>
      <c r="H14" s="101"/>
      <c r="I14" s="101"/>
      <c r="J14" s="101"/>
      <c r="K14" s="101"/>
      <c r="L14" s="101"/>
      <c r="M14" s="101"/>
    </row>
    <row r="15" spans="1:13" ht="14.25" customHeight="1">
      <c r="A15" s="196" t="s">
        <v>386</v>
      </c>
      <c r="B15" s="99" t="s">
        <v>387</v>
      </c>
      <c r="C15" s="118"/>
      <c r="D15" s="117"/>
      <c r="E15" s="100"/>
      <c r="F15" s="100"/>
      <c r="G15" s="101"/>
      <c r="H15" s="101"/>
      <c r="I15" s="101"/>
      <c r="J15" s="101"/>
      <c r="K15" s="101"/>
      <c r="L15" s="101"/>
      <c r="M15" s="101"/>
    </row>
    <row r="16" spans="1:13" ht="15.75">
      <c r="A16" s="197" t="s">
        <v>388</v>
      </c>
      <c r="B16" s="99" t="s">
        <v>389</v>
      </c>
      <c r="C16" s="118"/>
      <c r="D16" s="117"/>
      <c r="E16" s="100"/>
      <c r="F16" s="100"/>
      <c r="G16" s="101"/>
      <c r="H16" s="101"/>
      <c r="I16" s="101"/>
      <c r="J16" s="101"/>
      <c r="K16" s="101"/>
      <c r="L16" s="101"/>
      <c r="M16" s="101"/>
    </row>
    <row r="17" spans="1:13" ht="15.75">
      <c r="A17" s="196" t="s">
        <v>390</v>
      </c>
      <c r="B17" s="99" t="s">
        <v>391</v>
      </c>
      <c r="C17" s="118"/>
      <c r="D17" s="117"/>
      <c r="E17" s="100"/>
      <c r="F17" s="100"/>
      <c r="G17" s="101"/>
      <c r="H17" s="101"/>
      <c r="I17" s="101"/>
      <c r="J17" s="101"/>
      <c r="K17" s="101"/>
      <c r="L17" s="101"/>
      <c r="M17" s="101"/>
    </row>
    <row r="18" spans="1:13" ht="31.5">
      <c r="A18" s="196" t="s">
        <v>392</v>
      </c>
      <c r="B18" s="99" t="s">
        <v>393</v>
      </c>
      <c r="C18" s="118"/>
      <c r="D18" s="117"/>
      <c r="E18" s="100"/>
      <c r="F18" s="100"/>
      <c r="G18" s="101"/>
      <c r="H18" s="101"/>
      <c r="I18" s="101"/>
      <c r="J18" s="101"/>
      <c r="K18" s="101"/>
      <c r="L18" s="101"/>
      <c r="M18" s="101"/>
    </row>
    <row r="19" spans="1:13" ht="15.75">
      <c r="A19" s="197" t="s">
        <v>394</v>
      </c>
      <c r="B19" s="102" t="s">
        <v>395</v>
      </c>
      <c r="C19" s="118"/>
      <c r="D19" s="117"/>
      <c r="E19" s="100"/>
      <c r="F19" s="100"/>
      <c r="G19" s="101"/>
      <c r="H19" s="101"/>
      <c r="I19" s="101"/>
      <c r="J19" s="101"/>
      <c r="K19" s="101"/>
      <c r="L19" s="101"/>
      <c r="M19" s="101"/>
    </row>
    <row r="20" spans="1:13" ht="15.75">
      <c r="A20" s="196" t="s">
        <v>396</v>
      </c>
      <c r="B20" s="99" t="s">
        <v>397</v>
      </c>
      <c r="C20" s="118">
        <v>-46</v>
      </c>
      <c r="D20" s="117">
        <v>1</v>
      </c>
      <c r="E20" s="100"/>
      <c r="F20" s="100"/>
      <c r="G20" s="101"/>
      <c r="H20" s="101"/>
      <c r="I20" s="101"/>
      <c r="J20" s="101"/>
      <c r="K20" s="101"/>
      <c r="L20" s="101"/>
      <c r="M20" s="101"/>
    </row>
    <row r="21" spans="1:13" ht="16.5" thickBot="1">
      <c r="A21" s="211" t="s">
        <v>398</v>
      </c>
      <c r="B21" s="212" t="s">
        <v>399</v>
      </c>
      <c r="C21" s="382">
        <f>C12+C13+C14+C15+C16+C17+C18+C19+C20</f>
        <v>-40</v>
      </c>
      <c r="D21" s="382">
        <f>D12+D13+D14+D15+D16+D17+D18+D19+D20</f>
        <v>-47</v>
      </c>
      <c r="E21" s="100"/>
      <c r="F21" s="100"/>
      <c r="G21" s="101"/>
      <c r="H21" s="101"/>
      <c r="I21" s="101"/>
      <c r="J21" s="101"/>
      <c r="K21" s="101"/>
      <c r="L21" s="101"/>
      <c r="M21" s="101"/>
    </row>
    <row r="22" spans="1:13" ht="15.75">
      <c r="A22" s="207" t="s">
        <v>400</v>
      </c>
      <c r="B22" s="213"/>
      <c r="C22" s="209"/>
      <c r="D22" s="210"/>
      <c r="E22" s="100"/>
      <c r="F22" s="100"/>
      <c r="G22" s="101"/>
      <c r="H22" s="101"/>
      <c r="I22" s="101"/>
      <c r="J22" s="101"/>
      <c r="K22" s="101"/>
      <c r="L22" s="101"/>
      <c r="M22" s="101"/>
    </row>
    <row r="23" spans="1:13" ht="15.75">
      <c r="A23" s="196" t="s">
        <v>401</v>
      </c>
      <c r="B23" s="99" t="s">
        <v>402</v>
      </c>
      <c r="C23" s="118"/>
      <c r="D23" s="117"/>
      <c r="E23" s="100"/>
      <c r="F23" s="100"/>
      <c r="G23" s="101"/>
      <c r="H23" s="101"/>
      <c r="I23" s="101"/>
      <c r="J23" s="101"/>
      <c r="K23" s="101"/>
      <c r="L23" s="101"/>
      <c r="M23" s="101"/>
    </row>
    <row r="24" spans="1:13" ht="15.75">
      <c r="A24" s="196" t="s">
        <v>403</v>
      </c>
      <c r="B24" s="99" t="s">
        <v>404</v>
      </c>
      <c r="C24" s="118"/>
      <c r="D24" s="117"/>
      <c r="E24" s="100"/>
      <c r="F24" s="100"/>
      <c r="G24" s="101"/>
      <c r="H24" s="101"/>
      <c r="I24" s="101"/>
      <c r="J24" s="101"/>
      <c r="K24" s="101"/>
      <c r="L24" s="101"/>
      <c r="M24" s="101"/>
    </row>
    <row r="25" spans="1:13" ht="15.75">
      <c r="A25" s="196" t="s">
        <v>405</v>
      </c>
      <c r="B25" s="99" t="s">
        <v>406</v>
      </c>
      <c r="C25" s="118"/>
      <c r="D25" s="117"/>
      <c r="E25" s="100"/>
      <c r="F25" s="100"/>
      <c r="G25" s="101"/>
      <c r="H25" s="101"/>
      <c r="I25" s="101"/>
      <c r="J25" s="101"/>
      <c r="K25" s="101"/>
      <c r="L25" s="101"/>
      <c r="M25" s="101"/>
    </row>
    <row r="26" spans="1:13" ht="13.5" customHeight="1">
      <c r="A26" s="196" t="s">
        <v>407</v>
      </c>
      <c r="B26" s="99" t="s">
        <v>408</v>
      </c>
      <c r="C26" s="118"/>
      <c r="D26" s="117"/>
      <c r="E26" s="100"/>
      <c r="F26" s="100"/>
      <c r="G26" s="101"/>
      <c r="H26" s="101"/>
      <c r="I26" s="101"/>
      <c r="J26" s="101"/>
      <c r="K26" s="101"/>
      <c r="L26" s="101"/>
      <c r="M26" s="101"/>
    </row>
    <row r="27" spans="1:13" ht="15.75">
      <c r="A27" s="196" t="s">
        <v>409</v>
      </c>
      <c r="B27" s="99" t="s">
        <v>410</v>
      </c>
      <c r="C27" s="118"/>
      <c r="D27" s="117"/>
      <c r="E27" s="100"/>
      <c r="F27" s="100"/>
      <c r="G27" s="101"/>
      <c r="H27" s="101"/>
      <c r="I27" s="101"/>
      <c r="J27" s="101"/>
      <c r="K27" s="101"/>
      <c r="L27" s="101"/>
      <c r="M27" s="101"/>
    </row>
    <row r="28" spans="1:13" ht="15.75">
      <c r="A28" s="196" t="s">
        <v>411</v>
      </c>
      <c r="B28" s="99" t="s">
        <v>412</v>
      </c>
      <c r="C28" s="118"/>
      <c r="D28" s="117"/>
      <c r="E28" s="100"/>
      <c r="F28" s="100"/>
      <c r="G28" s="101"/>
      <c r="H28" s="101"/>
      <c r="I28" s="101"/>
      <c r="J28" s="101"/>
      <c r="K28" s="101"/>
      <c r="L28" s="101"/>
      <c r="M28" s="101"/>
    </row>
    <row r="29" spans="1:13" ht="15.75">
      <c r="A29" s="196" t="s">
        <v>413</v>
      </c>
      <c r="B29" s="99" t="s">
        <v>414</v>
      </c>
      <c r="C29" s="118"/>
      <c r="D29" s="117"/>
      <c r="E29" s="100"/>
      <c r="F29" s="100"/>
      <c r="G29" s="101"/>
      <c r="H29" s="101"/>
      <c r="I29" s="101"/>
      <c r="J29" s="101"/>
      <c r="K29" s="101"/>
      <c r="L29" s="101"/>
      <c r="M29" s="101"/>
    </row>
    <row r="30" spans="1:13" ht="15.75">
      <c r="A30" s="196" t="s">
        <v>415</v>
      </c>
      <c r="B30" s="99" t="s">
        <v>416</v>
      </c>
      <c r="C30" s="118"/>
      <c r="D30" s="117"/>
      <c r="E30" s="100"/>
      <c r="F30" s="100"/>
      <c r="G30" s="101"/>
      <c r="H30" s="101"/>
      <c r="I30" s="101"/>
      <c r="J30" s="101"/>
      <c r="K30" s="101"/>
      <c r="L30" s="101"/>
      <c r="M30" s="101"/>
    </row>
    <row r="31" spans="1:13" ht="15.75">
      <c r="A31" s="196" t="s">
        <v>394</v>
      </c>
      <c r="B31" s="99" t="s">
        <v>417</v>
      </c>
      <c r="C31" s="118"/>
      <c r="D31" s="117"/>
      <c r="E31" s="100"/>
      <c r="F31" s="100"/>
      <c r="G31" s="101"/>
      <c r="H31" s="101"/>
      <c r="I31" s="101"/>
      <c r="J31" s="101"/>
      <c r="K31" s="101"/>
      <c r="L31" s="101"/>
      <c r="M31" s="101"/>
    </row>
    <row r="32" spans="1:13" ht="15.75">
      <c r="A32" s="196" t="s">
        <v>418</v>
      </c>
      <c r="B32" s="99" t="s">
        <v>419</v>
      </c>
      <c r="C32" s="118"/>
      <c r="D32" s="117"/>
      <c r="E32" s="100"/>
      <c r="F32" s="100"/>
      <c r="G32" s="101"/>
      <c r="H32" s="101"/>
      <c r="I32" s="101"/>
      <c r="J32" s="101"/>
      <c r="K32" s="101"/>
      <c r="L32" s="101"/>
      <c r="M32" s="101"/>
    </row>
    <row r="33" spans="1:13" ht="16.5" thickBot="1">
      <c r="A33" s="211" t="s">
        <v>420</v>
      </c>
      <c r="B33" s="212" t="s">
        <v>421</v>
      </c>
      <c r="C33" s="382">
        <f>C23+C24+C25+C26+C27+C28+C29+C30+C31+C32</f>
        <v>0</v>
      </c>
      <c r="D33" s="382">
        <f>D23+D24+D25+D26+D27+D28+D29+D30+D31+D32</f>
        <v>0</v>
      </c>
      <c r="E33" s="100"/>
      <c r="F33" s="100"/>
      <c r="G33" s="101"/>
      <c r="H33" s="101"/>
      <c r="I33" s="101"/>
      <c r="J33" s="101"/>
      <c r="K33" s="101"/>
      <c r="L33" s="101"/>
      <c r="M33" s="101"/>
    </row>
    <row r="34" spans="1:6" ht="15.75">
      <c r="A34" s="205" t="s">
        <v>422</v>
      </c>
      <c r="B34" s="206"/>
      <c r="C34" s="380"/>
      <c r="D34" s="381"/>
      <c r="E34" s="98"/>
      <c r="F34" s="98"/>
    </row>
    <row r="35" spans="1:6" ht="15.75">
      <c r="A35" s="196" t="s">
        <v>423</v>
      </c>
      <c r="B35" s="99" t="s">
        <v>424</v>
      </c>
      <c r="C35" s="118"/>
      <c r="D35" s="117"/>
      <c r="E35" s="98"/>
      <c r="F35" s="98"/>
    </row>
    <row r="36" spans="1:6" ht="15.75">
      <c r="A36" s="197" t="s">
        <v>425</v>
      </c>
      <c r="B36" s="99" t="s">
        <v>426</v>
      </c>
      <c r="C36" s="118"/>
      <c r="D36" s="117"/>
      <c r="E36" s="98"/>
      <c r="F36" s="98"/>
    </row>
    <row r="37" spans="1:6" ht="15.75">
      <c r="A37" s="196" t="s">
        <v>427</v>
      </c>
      <c r="B37" s="99" t="s">
        <v>428</v>
      </c>
      <c r="C37" s="118">
        <v>671</v>
      </c>
      <c r="D37" s="118">
        <v>670</v>
      </c>
      <c r="E37" s="98"/>
      <c r="F37" s="98"/>
    </row>
    <row r="38" spans="1:6" ht="15.75">
      <c r="A38" s="196" t="s">
        <v>429</v>
      </c>
      <c r="B38" s="99" t="s">
        <v>430</v>
      </c>
      <c r="C38" s="118">
        <v>-534</v>
      </c>
      <c r="D38" s="118">
        <v>-1066</v>
      </c>
      <c r="E38" s="98"/>
      <c r="F38" s="98"/>
    </row>
    <row r="39" spans="1:6" ht="15.75">
      <c r="A39" s="196" t="s">
        <v>431</v>
      </c>
      <c r="B39" s="99" t="s">
        <v>432</v>
      </c>
      <c r="C39" s="118"/>
      <c r="D39" s="117"/>
      <c r="E39" s="98"/>
      <c r="F39" s="98"/>
    </row>
    <row r="40" spans="1:6" ht="31.5">
      <c r="A40" s="196" t="s">
        <v>433</v>
      </c>
      <c r="B40" s="99" t="s">
        <v>434</v>
      </c>
      <c r="C40" s="118">
        <v>-119</v>
      </c>
      <c r="D40" s="117">
        <v>-119</v>
      </c>
      <c r="E40" s="98"/>
      <c r="F40" s="98"/>
    </row>
    <row r="41" spans="1:6" ht="15.75">
      <c r="A41" s="196" t="s">
        <v>435</v>
      </c>
      <c r="B41" s="99" t="s">
        <v>436</v>
      </c>
      <c r="C41" s="118"/>
      <c r="D41" s="117"/>
      <c r="E41" s="98"/>
      <c r="F41" s="98"/>
    </row>
    <row r="42" spans="1:8" ht="15.75">
      <c r="A42" s="196" t="s">
        <v>437</v>
      </c>
      <c r="B42" s="99" t="s">
        <v>438</v>
      </c>
      <c r="C42" s="118"/>
      <c r="D42" s="117">
        <v>-1</v>
      </c>
      <c r="E42" s="98"/>
      <c r="F42" s="98"/>
      <c r="G42" s="101"/>
      <c r="H42" s="101"/>
    </row>
    <row r="43" spans="1:8" ht="16.5" thickBot="1">
      <c r="A43" s="214" t="s">
        <v>439</v>
      </c>
      <c r="B43" s="215" t="s">
        <v>440</v>
      </c>
      <c r="C43" s="383">
        <f>C35+C36+C37+C38+C39+C40+C41+C42</f>
        <v>18</v>
      </c>
      <c r="D43" s="383">
        <f>D35+D36+D37+D38+D39+D40+D41+D42</f>
        <v>-516</v>
      </c>
      <c r="E43" s="98"/>
      <c r="F43" s="98"/>
      <c r="G43" s="101"/>
      <c r="H43" s="101"/>
    </row>
    <row r="44" spans="1:8" ht="16.5" thickBot="1">
      <c r="A44" s="218" t="s">
        <v>441</v>
      </c>
      <c r="B44" s="219" t="s">
        <v>442</v>
      </c>
      <c r="C44" s="225">
        <f>C21+C33+C43</f>
        <v>-22</v>
      </c>
      <c r="D44" s="225">
        <f>D21+D33+D43</f>
        <v>-563</v>
      </c>
      <c r="E44" s="98"/>
      <c r="F44" s="98"/>
      <c r="G44" s="101"/>
      <c r="H44" s="101"/>
    </row>
    <row r="45" spans="1:8" ht="16.5" thickBot="1">
      <c r="A45" s="220" t="s">
        <v>443</v>
      </c>
      <c r="B45" s="221" t="s">
        <v>444</v>
      </c>
      <c r="C45" s="226">
        <v>87</v>
      </c>
      <c r="D45" s="227">
        <v>655</v>
      </c>
      <c r="E45" s="98"/>
      <c r="F45" s="98"/>
      <c r="G45" s="101"/>
      <c r="H45" s="101"/>
    </row>
    <row r="46" spans="1:8" ht="16.5" thickBot="1">
      <c r="A46" s="223" t="s">
        <v>445</v>
      </c>
      <c r="B46" s="224" t="s">
        <v>446</v>
      </c>
      <c r="C46" s="228">
        <f>C45+C44</f>
        <v>65</v>
      </c>
      <c r="D46" s="228">
        <f>D45+D44</f>
        <v>92</v>
      </c>
      <c r="E46" s="98"/>
      <c r="F46" s="98"/>
      <c r="G46" s="101"/>
      <c r="H46" s="101"/>
    </row>
    <row r="47" spans="1:8" ht="15.75">
      <c r="A47" s="222" t="s">
        <v>447</v>
      </c>
      <c r="B47" s="229" t="s">
        <v>448</v>
      </c>
      <c r="C47" s="216">
        <v>65</v>
      </c>
      <c r="D47" s="217">
        <v>92</v>
      </c>
      <c r="E47" s="98"/>
      <c r="F47" s="98"/>
      <c r="G47" s="101"/>
      <c r="H47" s="101"/>
    </row>
    <row r="48" spans="1:8" ht="16.5" thickBot="1">
      <c r="A48" s="198" t="s">
        <v>449</v>
      </c>
      <c r="B48" s="230" t="s">
        <v>450</v>
      </c>
      <c r="C48" s="199"/>
      <c r="D48" s="200">
        <v>0</v>
      </c>
      <c r="G48" s="101"/>
      <c r="H48" s="101"/>
    </row>
    <row r="49" spans="1:8" ht="15.75">
      <c r="A49" s="98"/>
      <c r="B49" s="103"/>
      <c r="C49" s="104"/>
      <c r="D49" s="104"/>
      <c r="G49" s="101"/>
      <c r="H49" s="101"/>
    </row>
    <row r="50" spans="1:8" ht="15.75">
      <c r="A50" s="411" t="s">
        <v>631</v>
      </c>
      <c r="G50" s="101"/>
      <c r="H50" s="101"/>
    </row>
    <row r="51" spans="1:8" ht="15.75">
      <c r="A51" s="430" t="s">
        <v>637</v>
      </c>
      <c r="B51" s="430"/>
      <c r="C51" s="430"/>
      <c r="D51" s="430"/>
      <c r="G51" s="101"/>
      <c r="H51" s="101"/>
    </row>
    <row r="52" spans="1:8" ht="15.75">
      <c r="A52" s="412"/>
      <c r="B52" s="412"/>
      <c r="C52" s="412"/>
      <c r="D52" s="412"/>
      <c r="G52" s="101"/>
      <c r="H52" s="101"/>
    </row>
    <row r="53" spans="1:8" ht="15.75">
      <c r="A53" s="412"/>
      <c r="B53" s="412"/>
      <c r="C53" s="412"/>
      <c r="D53" s="412"/>
      <c r="G53" s="101"/>
      <c r="H53" s="101"/>
    </row>
    <row r="54" spans="1:13" s="35" customFormat="1" ht="15.75">
      <c r="A54" s="413" t="s">
        <v>640</v>
      </c>
      <c r="B54" s="425">
        <f>pdeReportingDate</f>
        <v>43413</v>
      </c>
      <c r="C54" s="425"/>
      <c r="D54" s="425"/>
      <c r="E54" s="425"/>
      <c r="F54" s="416"/>
      <c r="G54" s="416"/>
      <c r="H54" s="416"/>
      <c r="M54" s="74"/>
    </row>
    <row r="55" spans="1:13" s="35" customFormat="1" ht="15.75">
      <c r="A55" s="413"/>
      <c r="B55" s="425"/>
      <c r="C55" s="425"/>
      <c r="D55" s="425"/>
      <c r="E55" s="425"/>
      <c r="F55" s="42"/>
      <c r="G55" s="42"/>
      <c r="H55" s="42"/>
      <c r="M55" s="74"/>
    </row>
    <row r="56" spans="1:8" s="35" customFormat="1" ht="15.75">
      <c r="A56" s="414" t="s">
        <v>8</v>
      </c>
      <c r="B56" s="426" t="str">
        <f>authorName</f>
        <v>Наталия Владимирова Амзина</v>
      </c>
      <c r="C56" s="426"/>
      <c r="D56" s="426"/>
      <c r="E56" s="426"/>
      <c r="F56" s="57"/>
      <c r="G56" s="57"/>
      <c r="H56" s="57"/>
    </row>
    <row r="57" spans="1:8" s="35" customFormat="1" ht="15.75">
      <c r="A57" s="414"/>
      <c r="B57" s="426"/>
      <c r="C57" s="426"/>
      <c r="D57" s="426"/>
      <c r="E57" s="426"/>
      <c r="F57" s="57"/>
      <c r="G57" s="57"/>
      <c r="H57" s="57"/>
    </row>
    <row r="58" spans="1:8" s="35" customFormat="1" ht="15.75">
      <c r="A58" s="414" t="s">
        <v>586</v>
      </c>
      <c r="B58" s="426"/>
      <c r="C58" s="426"/>
      <c r="D58" s="426"/>
      <c r="E58" s="426"/>
      <c r="F58" s="57"/>
      <c r="G58" s="57"/>
      <c r="H58" s="57"/>
    </row>
    <row r="59" spans="1:8" s="112" customFormat="1" ht="15.75">
      <c r="A59" s="415"/>
      <c r="B59" s="428" t="str">
        <f>Начална!B17</f>
        <v>Захарин Красимиров Гривев</v>
      </c>
      <c r="C59" s="424"/>
      <c r="D59" s="424"/>
      <c r="E59" s="424"/>
      <c r="F59" s="303"/>
      <c r="G59" s="37"/>
      <c r="H59" s="35"/>
    </row>
    <row r="60" spans="1:8" ht="15.75">
      <c r="A60" s="415"/>
      <c r="B60" s="424" t="s">
        <v>642</v>
      </c>
      <c r="C60" s="424"/>
      <c r="D60" s="424"/>
      <c r="E60" s="424"/>
      <c r="F60" s="303"/>
      <c r="G60" s="37"/>
      <c r="H60" s="35"/>
    </row>
    <row r="61" spans="1:8" ht="15.75">
      <c r="A61" s="415"/>
      <c r="B61" s="424"/>
      <c r="C61" s="424"/>
      <c r="D61" s="424"/>
      <c r="E61" s="424"/>
      <c r="F61" s="303"/>
      <c r="G61" s="37"/>
      <c r="H61" s="35"/>
    </row>
    <row r="62" spans="1:8" ht="15.75">
      <c r="A62" s="415"/>
      <c r="B62" s="424"/>
      <c r="C62" s="424"/>
      <c r="D62" s="424"/>
      <c r="E62" s="424"/>
      <c r="F62" s="303"/>
      <c r="G62" s="37"/>
      <c r="H62" s="35"/>
    </row>
    <row r="63" spans="1:8" ht="15.75">
      <c r="A63" s="415"/>
      <c r="B63" s="424"/>
      <c r="C63" s="424"/>
      <c r="D63" s="424"/>
      <c r="E63" s="424"/>
      <c r="F63" s="303"/>
      <c r="G63" s="37"/>
      <c r="H63" s="35"/>
    </row>
    <row r="64" spans="1:8" ht="15.75">
      <c r="A64" s="415"/>
      <c r="B64" s="424"/>
      <c r="C64" s="424"/>
      <c r="D64" s="424"/>
      <c r="E64" s="424"/>
      <c r="F64" s="303"/>
      <c r="G64" s="37"/>
      <c r="H64" s="35"/>
    </row>
    <row r="65" spans="1:8" ht="15.75">
      <c r="A65" s="415"/>
      <c r="B65" s="424"/>
      <c r="C65" s="424"/>
      <c r="D65" s="424"/>
      <c r="E65" s="424"/>
      <c r="F65" s="303"/>
      <c r="G65" s="37"/>
      <c r="H65" s="35"/>
    </row>
    <row r="66" spans="7:8" ht="15.75">
      <c r="G66" s="101"/>
      <c r="H66" s="101"/>
    </row>
    <row r="67" spans="7:8" ht="15.75">
      <c r="G67" s="101"/>
      <c r="H67" s="101"/>
    </row>
    <row r="68" spans="7:8" ht="15.75">
      <c r="G68" s="101"/>
      <c r="H68" s="101"/>
    </row>
    <row r="69" spans="7:8" ht="15.75">
      <c r="G69" s="101"/>
      <c r="H69" s="101"/>
    </row>
    <row r="70" spans="7:8" ht="15.75">
      <c r="G70" s="101"/>
      <c r="H70" s="101"/>
    </row>
    <row r="71" spans="7:8" ht="15.75">
      <c r="G71" s="101"/>
      <c r="H71" s="101"/>
    </row>
    <row r="72" spans="7:8" ht="15.75">
      <c r="G72" s="101"/>
      <c r="H72" s="101"/>
    </row>
    <row r="73" spans="7:8" ht="15.75">
      <c r="G73" s="101"/>
      <c r="H73" s="101"/>
    </row>
    <row r="74" spans="7:8" ht="15.75">
      <c r="G74" s="101"/>
      <c r="H74" s="101"/>
    </row>
    <row r="75" spans="7:8" ht="15.75">
      <c r="G75" s="101"/>
      <c r="H75" s="101"/>
    </row>
    <row r="76" spans="7:8" ht="15.75">
      <c r="G76" s="101"/>
      <c r="H76" s="101"/>
    </row>
    <row r="77" spans="7:8" ht="15.75">
      <c r="G77" s="101"/>
      <c r="H77" s="101"/>
    </row>
    <row r="78" spans="7:8" ht="15.75">
      <c r="G78" s="101"/>
      <c r="H78" s="101"/>
    </row>
    <row r="79" spans="7:8" ht="15.75">
      <c r="G79" s="101"/>
      <c r="H79" s="101"/>
    </row>
    <row r="80" spans="7:8" ht="15.75">
      <c r="G80" s="101"/>
      <c r="H80" s="101"/>
    </row>
    <row r="81" spans="7:8" ht="15.75">
      <c r="G81" s="101"/>
      <c r="H81" s="101"/>
    </row>
    <row r="82" spans="7:8" ht="15.75">
      <c r="G82" s="101"/>
      <c r="H82" s="101"/>
    </row>
    <row r="83" spans="7:8" ht="15.75">
      <c r="G83" s="101"/>
      <c r="H83" s="101"/>
    </row>
    <row r="84" spans="7:8" ht="15.75">
      <c r="G84" s="101"/>
      <c r="H84" s="101"/>
    </row>
    <row r="85" spans="7:8" ht="15.75">
      <c r="G85" s="101"/>
      <c r="H85" s="101"/>
    </row>
    <row r="86" spans="7:8" ht="15.75">
      <c r="G86" s="101"/>
      <c r="H86" s="101"/>
    </row>
    <row r="87" spans="7:8" ht="15.75">
      <c r="G87" s="101"/>
      <c r="H87" s="101"/>
    </row>
    <row r="88" spans="7:8" ht="15.75">
      <c r="G88" s="101"/>
      <c r="H88" s="101"/>
    </row>
    <row r="89" spans="7:8" ht="15.75">
      <c r="G89" s="101"/>
      <c r="H89" s="101"/>
    </row>
    <row r="90" spans="7:8" ht="15.75">
      <c r="G90" s="101"/>
      <c r="H90" s="101"/>
    </row>
    <row r="91" spans="7:8" ht="15.75">
      <c r="G91" s="101"/>
      <c r="H91" s="101"/>
    </row>
    <row r="92" spans="7:8" ht="15.75">
      <c r="G92" s="101"/>
      <c r="H92" s="101"/>
    </row>
    <row r="93" spans="7:8" ht="15.75">
      <c r="G93" s="101"/>
      <c r="H93" s="101"/>
    </row>
    <row r="94" spans="7:8" ht="15.75">
      <c r="G94" s="101"/>
      <c r="H94" s="101"/>
    </row>
    <row r="95" spans="7:8" ht="15.75">
      <c r="G95" s="101"/>
      <c r="H95" s="101"/>
    </row>
    <row r="96" spans="7:8" ht="15.75">
      <c r="G96" s="101"/>
      <c r="H96" s="101"/>
    </row>
    <row r="97" spans="7:8" ht="15.75">
      <c r="G97" s="101"/>
      <c r="H97" s="101"/>
    </row>
    <row r="98" spans="7:8" ht="15.75">
      <c r="G98" s="101"/>
      <c r="H98" s="101"/>
    </row>
    <row r="99" spans="7:8" ht="15.75">
      <c r="G99" s="101"/>
      <c r="H99" s="101"/>
    </row>
    <row r="100" spans="7:8" ht="15.75">
      <c r="G100" s="101"/>
      <c r="H100" s="101"/>
    </row>
    <row r="101" spans="7:8" ht="15.75">
      <c r="G101" s="101"/>
      <c r="H101" s="101"/>
    </row>
  </sheetData>
  <sheetProtection/>
  <mergeCells count="13">
    <mergeCell ref="B65:E65"/>
    <mergeCell ref="B59:E59"/>
    <mergeCell ref="B60:E60"/>
    <mergeCell ref="B61:E61"/>
    <mergeCell ref="B62:E62"/>
    <mergeCell ref="B63:E63"/>
    <mergeCell ref="B64:E64"/>
    <mergeCell ref="A51:D5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zoomScale="81" zoomScaleNormal="81" zoomScalePageLayoutView="0" workbookViewId="0" topLeftCell="A1">
      <selection activeCell="F14" sqref="F14"/>
    </sheetView>
  </sheetViews>
  <sheetFormatPr defaultColWidth="9.140625" defaultRowHeight="15"/>
  <cols>
    <col min="1" max="1" width="48.8515625" style="0" customWidth="1"/>
    <col min="2" max="2" width="14.28125" style="0" customWidth="1"/>
    <col min="3" max="3" width="15.00390625" style="0" customWidth="1"/>
    <col min="4" max="4" width="16.8515625" style="0" customWidth="1"/>
    <col min="5" max="5" width="15.00390625" style="0" customWidth="1"/>
    <col min="6" max="6" width="12.28125" style="0" customWidth="1"/>
    <col min="7" max="7" width="14.00390625" style="0" customWidth="1"/>
    <col min="8" max="8" width="7.7109375" style="0" bestFit="1" customWidth="1"/>
    <col min="9" max="9" width="12.7109375" style="0" customWidth="1"/>
    <col min="10" max="10" width="13.57421875" style="0" customWidth="1"/>
    <col min="11" max="11" width="9.7109375" style="0" bestFit="1" customWidth="1"/>
    <col min="12" max="12" width="17.421875" style="0" bestFit="1" customWidth="1"/>
    <col min="13" max="13" width="15.00390625" style="0" customWidth="1"/>
  </cols>
  <sheetData>
    <row r="1" spans="1:13" ht="15.75">
      <c r="A1" s="19" t="s">
        <v>512</v>
      </c>
      <c r="B1" s="19"/>
      <c r="C1" s="38"/>
      <c r="D1" s="39"/>
      <c r="E1" s="19"/>
      <c r="F1" s="19"/>
      <c r="G1" s="50"/>
      <c r="H1" s="50"/>
      <c r="I1" s="83"/>
      <c r="J1" s="88"/>
      <c r="K1" s="88"/>
      <c r="L1" s="88"/>
      <c r="M1" s="88"/>
    </row>
    <row r="2" spans="1:13" ht="15.75">
      <c r="A2" s="48" t="s">
        <v>667</v>
      </c>
      <c r="B2" s="19"/>
      <c r="C2" s="38"/>
      <c r="D2" s="39"/>
      <c r="E2" s="19"/>
      <c r="F2" s="19"/>
      <c r="G2" s="51"/>
      <c r="H2" s="51"/>
      <c r="I2" s="84"/>
      <c r="J2" s="88"/>
      <c r="K2" s="88"/>
      <c r="L2" s="88"/>
      <c r="M2" s="88"/>
    </row>
    <row r="3" spans="1:13" ht="15.75">
      <c r="A3" s="49"/>
      <c r="B3" s="19"/>
      <c r="C3" s="38"/>
      <c r="D3" s="19"/>
      <c r="E3" s="19"/>
      <c r="F3" s="52"/>
      <c r="G3" s="26"/>
      <c r="H3" s="26"/>
      <c r="I3" s="83"/>
      <c r="J3" s="88"/>
      <c r="K3" s="88"/>
      <c r="L3" s="88"/>
      <c r="M3" s="88"/>
    </row>
    <row r="4" spans="1:13" ht="15.75">
      <c r="A4" s="53" t="s">
        <v>665</v>
      </c>
      <c r="B4" s="19"/>
      <c r="C4" s="38"/>
      <c r="D4" s="19"/>
      <c r="E4" s="19"/>
      <c r="F4" s="52"/>
      <c r="G4" s="261"/>
      <c r="H4" s="261"/>
      <c r="I4" s="83"/>
      <c r="J4" s="88"/>
      <c r="K4" s="41"/>
      <c r="L4" s="42"/>
      <c r="M4" s="88"/>
    </row>
    <row r="5" spans="1:13" ht="15.75">
      <c r="A5" s="53" t="s">
        <v>666</v>
      </c>
      <c r="B5" s="262"/>
      <c r="C5" s="263"/>
      <c r="D5" s="263"/>
      <c r="E5" s="263"/>
      <c r="F5" s="263"/>
      <c r="G5" s="263"/>
      <c r="H5" s="263"/>
      <c r="I5" s="36"/>
      <c r="J5" s="88"/>
      <c r="K5" s="56"/>
      <c r="L5" s="57"/>
      <c r="M5" s="88"/>
    </row>
    <row r="6" spans="1:13" ht="15.75">
      <c r="A6" s="53" t="s">
        <v>669</v>
      </c>
      <c r="B6" s="26"/>
      <c r="C6" s="49"/>
      <c r="D6" s="49"/>
      <c r="E6" s="49"/>
      <c r="F6" s="50"/>
      <c r="G6" s="261"/>
      <c r="H6" s="261"/>
      <c r="I6" s="86"/>
      <c r="J6" s="88"/>
      <c r="K6" s="56"/>
      <c r="L6" s="59"/>
      <c r="M6" s="88"/>
    </row>
    <row r="7" spans="1:13" ht="16.5" thickBot="1">
      <c r="A7" s="85"/>
      <c r="B7" s="14"/>
      <c r="C7" s="85"/>
      <c r="D7" s="85"/>
      <c r="E7" s="85"/>
      <c r="F7" s="87"/>
      <c r="G7" s="87"/>
      <c r="H7" s="87"/>
      <c r="I7" s="88"/>
      <c r="J7" s="88"/>
      <c r="K7" s="88"/>
      <c r="L7" s="88"/>
      <c r="M7" s="31" t="s">
        <v>546</v>
      </c>
    </row>
    <row r="8" spans="1:13" ht="31.5">
      <c r="A8" s="431" t="s">
        <v>453</v>
      </c>
      <c r="B8" s="434" t="s">
        <v>454</v>
      </c>
      <c r="C8" s="437" t="s">
        <v>455</v>
      </c>
      <c r="D8" s="264" t="s">
        <v>451</v>
      </c>
      <c r="E8" s="264"/>
      <c r="F8" s="264"/>
      <c r="G8" s="264"/>
      <c r="H8" s="264"/>
      <c r="I8" s="264" t="s">
        <v>452</v>
      </c>
      <c r="J8" s="264"/>
      <c r="K8" s="437" t="s">
        <v>460</v>
      </c>
      <c r="L8" s="437" t="s">
        <v>461</v>
      </c>
      <c r="M8" s="265"/>
    </row>
    <row r="9" spans="1:13" ht="47.25">
      <c r="A9" s="432"/>
      <c r="B9" s="435"/>
      <c r="C9" s="438"/>
      <c r="D9" s="440" t="s">
        <v>523</v>
      </c>
      <c r="E9" s="440" t="s">
        <v>456</v>
      </c>
      <c r="F9" s="267" t="s">
        <v>457</v>
      </c>
      <c r="G9" s="267"/>
      <c r="H9" s="267"/>
      <c r="I9" s="441" t="s">
        <v>458</v>
      </c>
      <c r="J9" s="441" t="s">
        <v>459</v>
      </c>
      <c r="K9" s="438"/>
      <c r="L9" s="438"/>
      <c r="M9" s="268" t="s">
        <v>522</v>
      </c>
    </row>
    <row r="10" spans="1:13" ht="31.5">
      <c r="A10" s="433"/>
      <c r="B10" s="436"/>
      <c r="C10" s="439"/>
      <c r="D10" s="440"/>
      <c r="E10" s="440"/>
      <c r="F10" s="266" t="s">
        <v>462</v>
      </c>
      <c r="G10" s="266" t="s">
        <v>463</v>
      </c>
      <c r="H10" s="266" t="s">
        <v>464</v>
      </c>
      <c r="I10" s="439"/>
      <c r="J10" s="439"/>
      <c r="K10" s="439"/>
      <c r="L10" s="439"/>
      <c r="M10" s="269"/>
    </row>
    <row r="11" spans="1:13" ht="16.5" thickBot="1">
      <c r="A11" s="270" t="s">
        <v>17</v>
      </c>
      <c r="B11" s="271"/>
      <c r="C11" s="272">
        <v>1</v>
      </c>
      <c r="D11" s="272">
        <v>2</v>
      </c>
      <c r="E11" s="272">
        <v>3</v>
      </c>
      <c r="F11" s="272">
        <v>4</v>
      </c>
      <c r="G11" s="272">
        <v>5</v>
      </c>
      <c r="H11" s="272">
        <v>6</v>
      </c>
      <c r="I11" s="272">
        <v>7</v>
      </c>
      <c r="J11" s="272">
        <v>8</v>
      </c>
      <c r="K11" s="272">
        <v>9</v>
      </c>
      <c r="L11" s="272">
        <v>10</v>
      </c>
      <c r="M11" s="273">
        <v>11</v>
      </c>
    </row>
    <row r="12" spans="1:13" ht="15.75">
      <c r="A12" s="274" t="s">
        <v>465</v>
      </c>
      <c r="B12" s="275"/>
      <c r="C12" s="231" t="s">
        <v>48</v>
      </c>
      <c r="D12" s="231" t="s">
        <v>48</v>
      </c>
      <c r="E12" s="231" t="s">
        <v>59</v>
      </c>
      <c r="F12" s="231" t="s">
        <v>66</v>
      </c>
      <c r="G12" s="231" t="s">
        <v>70</v>
      </c>
      <c r="H12" s="231" t="s">
        <v>74</v>
      </c>
      <c r="I12" s="231" t="s">
        <v>87</v>
      </c>
      <c r="J12" s="231" t="s">
        <v>90</v>
      </c>
      <c r="K12" s="276" t="s">
        <v>466</v>
      </c>
      <c r="L12" s="275" t="s">
        <v>112</v>
      </c>
      <c r="M12" s="277" t="s">
        <v>120</v>
      </c>
    </row>
    <row r="13" spans="1:13" ht="15.75">
      <c r="A13" s="278" t="s">
        <v>467</v>
      </c>
      <c r="B13" s="279" t="s">
        <v>468</v>
      </c>
      <c r="C13" s="313">
        <f>'[1]1-Баланс'!H18</f>
        <v>6665</v>
      </c>
      <c r="D13" s="313">
        <f>'[1]1-Баланс'!H20</f>
        <v>0</v>
      </c>
      <c r="E13" s="313">
        <f>'[1]1-Баланс'!H21</f>
        <v>0</v>
      </c>
      <c r="F13" s="313">
        <v>38</v>
      </c>
      <c r="G13" s="313">
        <f>'[1]1-Баланс'!H24</f>
        <v>0</v>
      </c>
      <c r="H13" s="314"/>
      <c r="I13" s="313">
        <v>27</v>
      </c>
      <c r="J13" s="313">
        <v>-214</v>
      </c>
      <c r="K13" s="314"/>
      <c r="L13" s="313">
        <f>SUM(C13:K13)</f>
        <v>6516</v>
      </c>
      <c r="M13" s="315">
        <f>'[1]1-Баланс'!H40</f>
        <v>0</v>
      </c>
    </row>
    <row r="14" spans="1:13" ht="15.75">
      <c r="A14" s="278" t="s">
        <v>469</v>
      </c>
      <c r="B14" s="281" t="s">
        <v>470</v>
      </c>
      <c r="C14" s="89">
        <f>C15+C16</f>
        <v>0</v>
      </c>
      <c r="D14" s="89">
        <f aca="true" t="shared" si="0" ref="D14:M14">D15+D16</f>
        <v>0</v>
      </c>
      <c r="E14" s="89">
        <f t="shared" si="0"/>
        <v>0</v>
      </c>
      <c r="F14" s="89">
        <f t="shared" si="0"/>
        <v>0</v>
      </c>
      <c r="G14" s="89">
        <f t="shared" si="0"/>
        <v>0</v>
      </c>
      <c r="H14" s="89">
        <f t="shared" si="0"/>
        <v>0</v>
      </c>
      <c r="I14" s="89">
        <f t="shared" si="0"/>
        <v>0</v>
      </c>
      <c r="J14" s="89">
        <f t="shared" si="0"/>
        <v>0</v>
      </c>
      <c r="K14" s="89">
        <f t="shared" si="0"/>
        <v>0</v>
      </c>
      <c r="L14" s="374">
        <f aca="true" t="shared" si="1" ref="L14:L34">SUM(C14:K14)</f>
        <v>0</v>
      </c>
      <c r="M14" s="232">
        <f t="shared" si="0"/>
        <v>0</v>
      </c>
    </row>
    <row r="15" spans="1:13" ht="15.75">
      <c r="A15" s="280" t="s">
        <v>471</v>
      </c>
      <c r="B15" s="281" t="s">
        <v>472</v>
      </c>
      <c r="C15" s="233"/>
      <c r="D15" s="233"/>
      <c r="E15" s="233"/>
      <c r="F15" s="233"/>
      <c r="G15" s="233"/>
      <c r="H15" s="233"/>
      <c r="I15" s="233"/>
      <c r="J15" s="233"/>
      <c r="K15" s="233"/>
      <c r="L15" s="313">
        <f t="shared" si="1"/>
        <v>0</v>
      </c>
      <c r="M15" s="234"/>
    </row>
    <row r="16" spans="1:13" ht="15.75">
      <c r="A16" s="280" t="s">
        <v>473</v>
      </c>
      <c r="B16" s="281" t="s">
        <v>474</v>
      </c>
      <c r="C16" s="233"/>
      <c r="D16" s="233"/>
      <c r="E16" s="233"/>
      <c r="F16" s="233"/>
      <c r="G16" s="233"/>
      <c r="H16" s="233"/>
      <c r="I16" s="233"/>
      <c r="J16" s="233"/>
      <c r="K16" s="233"/>
      <c r="L16" s="313">
        <f t="shared" si="1"/>
        <v>0</v>
      </c>
      <c r="M16" s="234"/>
    </row>
    <row r="17" spans="1:13" ht="31.5">
      <c r="A17" s="278" t="s">
        <v>475</v>
      </c>
      <c r="B17" s="279" t="s">
        <v>476</v>
      </c>
      <c r="C17" s="377">
        <f>C13+C14</f>
        <v>6665</v>
      </c>
      <c r="D17" s="377">
        <f aca="true" t="shared" si="2" ref="D17:M17">D13+D14</f>
        <v>0</v>
      </c>
      <c r="E17" s="377">
        <f t="shared" si="2"/>
        <v>0</v>
      </c>
      <c r="F17" s="377">
        <f t="shared" si="2"/>
        <v>38</v>
      </c>
      <c r="G17" s="377">
        <f t="shared" si="2"/>
        <v>0</v>
      </c>
      <c r="H17" s="377">
        <f t="shared" si="2"/>
        <v>0</v>
      </c>
      <c r="I17" s="377">
        <f t="shared" si="2"/>
        <v>27</v>
      </c>
      <c r="J17" s="377">
        <f t="shared" si="2"/>
        <v>-214</v>
      </c>
      <c r="K17" s="377">
        <f t="shared" si="2"/>
        <v>0</v>
      </c>
      <c r="L17" s="313">
        <f t="shared" si="1"/>
        <v>6516</v>
      </c>
      <c r="M17" s="378">
        <f t="shared" si="2"/>
        <v>0</v>
      </c>
    </row>
    <row r="18" spans="1:13" ht="15.75">
      <c r="A18" s="278" t="s">
        <v>477</v>
      </c>
      <c r="B18" s="279" t="s">
        <v>478</v>
      </c>
      <c r="C18" s="379"/>
      <c r="D18" s="379"/>
      <c r="E18" s="379"/>
      <c r="F18" s="379"/>
      <c r="G18" s="379"/>
      <c r="H18" s="379"/>
      <c r="I18" s="313">
        <v>-94</v>
      </c>
      <c r="J18" s="313"/>
      <c r="K18" s="314"/>
      <c r="L18" s="313">
        <f t="shared" si="1"/>
        <v>-94</v>
      </c>
      <c r="M18" s="362"/>
    </row>
    <row r="19" spans="1:13" ht="15.75">
      <c r="A19" s="280" t="s">
        <v>479</v>
      </c>
      <c r="B19" s="281" t="s">
        <v>480</v>
      </c>
      <c r="C19" s="89">
        <f>C20+C21</f>
        <v>0</v>
      </c>
      <c r="D19" s="89">
        <f>D20+D21</f>
        <v>0</v>
      </c>
      <c r="E19" s="89">
        <f>E20+E21</f>
        <v>0</v>
      </c>
      <c r="F19" s="89">
        <f aca="true" t="shared" si="3" ref="F19:K19">F20+F21</f>
        <v>0</v>
      </c>
      <c r="G19" s="89">
        <f t="shared" si="3"/>
        <v>0</v>
      </c>
      <c r="H19" s="89">
        <f t="shared" si="3"/>
        <v>0</v>
      </c>
      <c r="I19" s="89">
        <f t="shared" si="3"/>
        <v>0</v>
      </c>
      <c r="J19" s="89">
        <f>J20+J21</f>
        <v>0</v>
      </c>
      <c r="K19" s="89">
        <f t="shared" si="3"/>
        <v>0</v>
      </c>
      <c r="L19" s="313">
        <f t="shared" si="1"/>
        <v>0</v>
      </c>
      <c r="M19" s="232">
        <f>M20+M21</f>
        <v>0</v>
      </c>
    </row>
    <row r="20" spans="1:13" ht="15.75">
      <c r="A20" s="282" t="s">
        <v>481</v>
      </c>
      <c r="B20" s="283" t="s">
        <v>482</v>
      </c>
      <c r="C20" s="233"/>
      <c r="D20" s="233"/>
      <c r="E20" s="233"/>
      <c r="F20" s="233"/>
      <c r="G20" s="233"/>
      <c r="H20" s="233"/>
      <c r="I20" s="233"/>
      <c r="J20" s="233"/>
      <c r="K20" s="233"/>
      <c r="L20" s="313">
        <f>SUM(C20:K20)</f>
        <v>0</v>
      </c>
      <c r="M20" s="234"/>
    </row>
    <row r="21" spans="1:13" ht="15.75">
      <c r="A21" s="282" t="s">
        <v>483</v>
      </c>
      <c r="B21" s="283" t="s">
        <v>484</v>
      </c>
      <c r="C21" s="233"/>
      <c r="D21" s="233"/>
      <c r="E21" s="233"/>
      <c r="F21" s="233"/>
      <c r="G21" s="233"/>
      <c r="H21" s="233"/>
      <c r="I21" s="233"/>
      <c r="J21" s="233"/>
      <c r="K21" s="233"/>
      <c r="L21" s="313">
        <f t="shared" si="1"/>
        <v>0</v>
      </c>
      <c r="M21" s="234"/>
    </row>
    <row r="22" spans="1:13" ht="15.75">
      <c r="A22" s="280" t="s">
        <v>485</v>
      </c>
      <c r="B22" s="281" t="s">
        <v>486</v>
      </c>
      <c r="C22" s="233"/>
      <c r="D22" s="233"/>
      <c r="E22" s="233"/>
      <c r="F22" s="233"/>
      <c r="G22" s="233"/>
      <c r="H22" s="233"/>
      <c r="I22" s="233"/>
      <c r="J22" s="233"/>
      <c r="K22" s="233"/>
      <c r="L22" s="313">
        <f t="shared" si="1"/>
        <v>0</v>
      </c>
      <c r="M22" s="234"/>
    </row>
    <row r="23" spans="1:13" ht="31.5">
      <c r="A23" s="280" t="s">
        <v>487</v>
      </c>
      <c r="B23" s="281" t="s">
        <v>488</v>
      </c>
      <c r="C23" s="89">
        <f>C24-C25</f>
        <v>0</v>
      </c>
      <c r="D23" s="89">
        <f aca="true" t="shared" si="4" ref="D23:M23">D24-D25</f>
        <v>0</v>
      </c>
      <c r="E23" s="89">
        <f t="shared" si="4"/>
        <v>0</v>
      </c>
      <c r="F23" s="89">
        <f t="shared" si="4"/>
        <v>0</v>
      </c>
      <c r="G23" s="89">
        <f t="shared" si="4"/>
        <v>0</v>
      </c>
      <c r="H23" s="89">
        <f t="shared" si="4"/>
        <v>0</v>
      </c>
      <c r="I23" s="89">
        <f t="shared" si="4"/>
        <v>0</v>
      </c>
      <c r="J23" s="89">
        <f t="shared" si="4"/>
        <v>0</v>
      </c>
      <c r="K23" s="89">
        <f t="shared" si="4"/>
        <v>0</v>
      </c>
      <c r="L23" s="313">
        <f t="shared" si="1"/>
        <v>0</v>
      </c>
      <c r="M23" s="232">
        <f t="shared" si="4"/>
        <v>0</v>
      </c>
    </row>
    <row r="24" spans="1:13" ht="15.75">
      <c r="A24" s="280" t="s">
        <v>489</v>
      </c>
      <c r="B24" s="281" t="s">
        <v>490</v>
      </c>
      <c r="C24" s="233"/>
      <c r="D24" s="233"/>
      <c r="E24" s="233"/>
      <c r="F24" s="233"/>
      <c r="G24" s="233"/>
      <c r="H24" s="233"/>
      <c r="I24" s="233"/>
      <c r="J24" s="233"/>
      <c r="K24" s="233"/>
      <c r="L24" s="313">
        <f t="shared" si="1"/>
        <v>0</v>
      </c>
      <c r="M24" s="234"/>
    </row>
    <row r="25" spans="1:13" ht="15.75">
      <c r="A25" s="280" t="s">
        <v>491</v>
      </c>
      <c r="B25" s="281" t="s">
        <v>492</v>
      </c>
      <c r="C25" s="233"/>
      <c r="D25" s="233"/>
      <c r="E25" s="233"/>
      <c r="F25" s="233"/>
      <c r="G25" s="233"/>
      <c r="H25" s="233"/>
      <c r="I25" s="233"/>
      <c r="J25" s="233"/>
      <c r="K25" s="233"/>
      <c r="L25" s="313">
        <f t="shared" si="1"/>
        <v>0</v>
      </c>
      <c r="M25" s="234"/>
    </row>
    <row r="26" spans="1:13" ht="31.5">
      <c r="A26" s="280" t="s">
        <v>493</v>
      </c>
      <c r="B26" s="281" t="s">
        <v>494</v>
      </c>
      <c r="C26" s="89">
        <f>C27-C28</f>
        <v>0</v>
      </c>
      <c r="D26" s="89">
        <f aca="true" t="shared" si="5" ref="D26:M26">D27-D28</f>
        <v>0</v>
      </c>
      <c r="E26" s="89">
        <f t="shared" si="5"/>
        <v>0</v>
      </c>
      <c r="F26" s="89">
        <f t="shared" si="5"/>
        <v>0</v>
      </c>
      <c r="G26" s="89">
        <f t="shared" si="5"/>
        <v>0</v>
      </c>
      <c r="H26" s="89">
        <f t="shared" si="5"/>
        <v>0</v>
      </c>
      <c r="I26" s="89">
        <f t="shared" si="5"/>
        <v>0</v>
      </c>
      <c r="J26" s="89">
        <f t="shared" si="5"/>
        <v>0</v>
      </c>
      <c r="K26" s="89">
        <f t="shared" si="5"/>
        <v>0</v>
      </c>
      <c r="L26" s="313">
        <f t="shared" si="1"/>
        <v>0</v>
      </c>
      <c r="M26" s="232">
        <f t="shared" si="5"/>
        <v>0</v>
      </c>
    </row>
    <row r="27" spans="1:13" ht="15.75">
      <c r="A27" s="280" t="s">
        <v>489</v>
      </c>
      <c r="B27" s="281" t="s">
        <v>495</v>
      </c>
      <c r="C27" s="233"/>
      <c r="D27" s="233"/>
      <c r="E27" s="233"/>
      <c r="F27" s="233"/>
      <c r="G27" s="233"/>
      <c r="H27" s="233"/>
      <c r="I27" s="233"/>
      <c r="J27" s="233"/>
      <c r="K27" s="233"/>
      <c r="L27" s="313">
        <f t="shared" si="1"/>
        <v>0</v>
      </c>
      <c r="M27" s="234"/>
    </row>
    <row r="28" spans="1:13" ht="15.75">
      <c r="A28" s="280" t="s">
        <v>491</v>
      </c>
      <c r="B28" s="281" t="s">
        <v>496</v>
      </c>
      <c r="C28" s="233"/>
      <c r="D28" s="233"/>
      <c r="E28" s="233"/>
      <c r="F28" s="233"/>
      <c r="G28" s="233"/>
      <c r="H28" s="233"/>
      <c r="I28" s="233"/>
      <c r="J28" s="233"/>
      <c r="K28" s="233"/>
      <c r="L28" s="313">
        <f t="shared" si="1"/>
        <v>0</v>
      </c>
      <c r="M28" s="234"/>
    </row>
    <row r="29" spans="1:13" ht="15.75">
      <c r="A29" s="280" t="s">
        <v>497</v>
      </c>
      <c r="B29" s="281" t="s">
        <v>498</v>
      </c>
      <c r="C29" s="233"/>
      <c r="D29" s="233"/>
      <c r="E29" s="233"/>
      <c r="F29" s="233"/>
      <c r="G29" s="233"/>
      <c r="H29" s="233"/>
      <c r="I29" s="233"/>
      <c r="J29" s="233"/>
      <c r="K29" s="233"/>
      <c r="L29" s="313"/>
      <c r="M29" s="234"/>
    </row>
    <row r="30" spans="1:13" ht="15.75">
      <c r="A30" s="280" t="s">
        <v>499</v>
      </c>
      <c r="B30" s="281" t="s">
        <v>500</v>
      </c>
      <c r="C30" s="233"/>
      <c r="D30" s="233"/>
      <c r="E30" s="233"/>
      <c r="F30" s="233">
        <v>2</v>
      </c>
      <c r="G30" s="233"/>
      <c r="H30" s="233"/>
      <c r="I30" s="233"/>
      <c r="J30" s="233"/>
      <c r="K30" s="233"/>
      <c r="L30" s="313">
        <f t="shared" si="1"/>
        <v>2</v>
      </c>
      <c r="M30" s="234"/>
    </row>
    <row r="31" spans="1:13" ht="15.75">
      <c r="A31" s="278" t="s">
        <v>501</v>
      </c>
      <c r="B31" s="279" t="s">
        <v>502</v>
      </c>
      <c r="C31" s="377">
        <f>C19+C22+C23+C26+C30+C29+C17+C18</f>
        <v>6665</v>
      </c>
      <c r="D31" s="377">
        <f aca="true" t="shared" si="6" ref="D31:M31">D19+D22+D23+D26+D30+D29+D17+D18</f>
        <v>0</v>
      </c>
      <c r="E31" s="377">
        <f t="shared" si="6"/>
        <v>0</v>
      </c>
      <c r="F31" s="377">
        <f t="shared" si="6"/>
        <v>40</v>
      </c>
      <c r="G31" s="377">
        <f t="shared" si="6"/>
        <v>0</v>
      </c>
      <c r="H31" s="377">
        <f t="shared" si="6"/>
        <v>0</v>
      </c>
      <c r="I31" s="377">
        <f t="shared" si="6"/>
        <v>-67</v>
      </c>
      <c r="J31" s="377">
        <f t="shared" si="6"/>
        <v>-214</v>
      </c>
      <c r="K31" s="377">
        <f t="shared" si="6"/>
        <v>0</v>
      </c>
      <c r="L31" s="313">
        <f t="shared" si="1"/>
        <v>6424</v>
      </c>
      <c r="M31" s="378">
        <f t="shared" si="6"/>
        <v>0</v>
      </c>
    </row>
    <row r="32" spans="1:13" ht="31.5">
      <c r="A32" s="280" t="s">
        <v>503</v>
      </c>
      <c r="B32" s="281" t="s">
        <v>504</v>
      </c>
      <c r="C32" s="233"/>
      <c r="D32" s="233"/>
      <c r="E32" s="233"/>
      <c r="F32" s="233"/>
      <c r="G32" s="233"/>
      <c r="H32" s="233"/>
      <c r="I32" s="233"/>
      <c r="J32" s="233"/>
      <c r="K32" s="233"/>
      <c r="L32" s="313">
        <f t="shared" si="1"/>
        <v>0</v>
      </c>
      <c r="M32" s="234"/>
    </row>
    <row r="33" spans="1:13" ht="32.25" thickBot="1">
      <c r="A33" s="284" t="s">
        <v>505</v>
      </c>
      <c r="B33" s="285" t="s">
        <v>506</v>
      </c>
      <c r="C33" s="235"/>
      <c r="D33" s="235"/>
      <c r="E33" s="235"/>
      <c r="F33" s="235"/>
      <c r="G33" s="235"/>
      <c r="H33" s="235"/>
      <c r="I33" s="235"/>
      <c r="J33" s="235"/>
      <c r="K33" s="235"/>
      <c r="L33" s="376">
        <f t="shared" si="1"/>
        <v>0</v>
      </c>
      <c r="M33" s="236"/>
    </row>
    <row r="34" spans="1:13" ht="32.25" thickBot="1">
      <c r="A34" s="286" t="s">
        <v>507</v>
      </c>
      <c r="B34" s="287" t="s">
        <v>508</v>
      </c>
      <c r="C34" s="316">
        <f aca="true" t="shared" si="7" ref="C34:K34">C31+C32+C33</f>
        <v>6665</v>
      </c>
      <c r="D34" s="316">
        <f t="shared" si="7"/>
        <v>0</v>
      </c>
      <c r="E34" s="316">
        <f t="shared" si="7"/>
        <v>0</v>
      </c>
      <c r="F34" s="316">
        <f t="shared" si="7"/>
        <v>40</v>
      </c>
      <c r="G34" s="316">
        <f t="shared" si="7"/>
        <v>0</v>
      </c>
      <c r="H34" s="316">
        <f t="shared" si="7"/>
        <v>0</v>
      </c>
      <c r="I34" s="316">
        <f t="shared" si="7"/>
        <v>-67</v>
      </c>
      <c r="J34" s="316">
        <f t="shared" si="7"/>
        <v>-214</v>
      </c>
      <c r="K34" s="316">
        <f t="shared" si="7"/>
        <v>0</v>
      </c>
      <c r="L34" s="375">
        <f t="shared" si="1"/>
        <v>6424</v>
      </c>
      <c r="M34" s="317">
        <f>M31+M32+M33</f>
        <v>0</v>
      </c>
    </row>
    <row r="35" spans="1:13" ht="15.75">
      <c r="A35" s="288"/>
      <c r="B35" s="289"/>
      <c r="C35" s="290"/>
      <c r="D35" s="290"/>
      <c r="E35" s="290"/>
      <c r="F35" s="290"/>
      <c r="G35" s="290"/>
      <c r="H35" s="290"/>
      <c r="I35" s="290"/>
      <c r="J35" s="290"/>
      <c r="K35" s="290"/>
      <c r="L35" s="90"/>
      <c r="M35" s="90"/>
    </row>
    <row r="36" spans="1:13" ht="15.75">
      <c r="A36" s="291" t="s">
        <v>509</v>
      </c>
      <c r="B36" s="292"/>
      <c r="C36" s="292"/>
      <c r="D36" s="292"/>
      <c r="E36" s="292"/>
      <c r="F36" s="292"/>
      <c r="G36" s="292"/>
      <c r="H36" s="292"/>
      <c r="I36" s="292"/>
      <c r="J36" s="292"/>
      <c r="K36" s="290"/>
      <c r="L36" s="90"/>
      <c r="M36" s="90"/>
    </row>
    <row r="37" spans="1:13" ht="15.75">
      <c r="A37" s="288"/>
      <c r="B37" s="289"/>
      <c r="C37" s="290"/>
      <c r="D37" s="290"/>
      <c r="E37" s="290"/>
      <c r="F37" s="290"/>
      <c r="G37" s="290"/>
      <c r="H37" s="290"/>
      <c r="I37" s="290"/>
      <c r="J37" s="290"/>
      <c r="K37" s="290"/>
      <c r="L37" s="90"/>
      <c r="M37" s="90"/>
    </row>
    <row r="38" spans="1:13" ht="15.75">
      <c r="A38" s="421" t="s">
        <v>640</v>
      </c>
      <c r="B38" s="425">
        <f>pdeReportingDate</f>
        <v>43413</v>
      </c>
      <c r="C38" s="425"/>
      <c r="D38" s="425"/>
      <c r="E38" s="425"/>
      <c r="F38" s="425"/>
      <c r="G38" s="425"/>
      <c r="H38" s="425"/>
      <c r="I38" s="88"/>
      <c r="J38" s="88"/>
      <c r="K38" s="88"/>
      <c r="L38" s="88"/>
      <c r="M38" s="90"/>
    </row>
    <row r="39" spans="1:13" ht="15.75">
      <c r="A39" s="421"/>
      <c r="B39" s="42"/>
      <c r="C39" s="42"/>
      <c r="D39" s="42"/>
      <c r="E39" s="42"/>
      <c r="F39" s="42"/>
      <c r="G39" s="42"/>
      <c r="H39" s="42"/>
      <c r="I39" s="88"/>
      <c r="J39" s="88"/>
      <c r="K39" s="88"/>
      <c r="L39" s="88"/>
      <c r="M39" s="90"/>
    </row>
    <row r="40" spans="1:13" ht="15.75">
      <c r="A40" s="422" t="s">
        <v>8</v>
      </c>
      <c r="B40" s="426" t="str">
        <f>authorName</f>
        <v>Наталия Владимирова Амзина</v>
      </c>
      <c r="C40" s="426"/>
      <c r="D40" s="426"/>
      <c r="E40" s="426"/>
      <c r="F40" s="426"/>
      <c r="G40" s="426"/>
      <c r="H40" s="426"/>
      <c r="I40" s="88"/>
      <c r="J40" s="88"/>
      <c r="K40" s="88"/>
      <c r="L40" s="88"/>
      <c r="M40" s="90"/>
    </row>
    <row r="41" spans="1:13" ht="15.75">
      <c r="A41" s="422"/>
      <c r="B41" s="57"/>
      <c r="C41" s="57"/>
      <c r="D41" s="57"/>
      <c r="E41" s="57"/>
      <c r="F41" s="57"/>
      <c r="G41" s="57"/>
      <c r="H41" s="57"/>
      <c r="I41" s="88"/>
      <c r="J41" s="88"/>
      <c r="K41" s="88"/>
      <c r="L41" s="88"/>
      <c r="M41" s="90"/>
    </row>
    <row r="42" spans="1:13" ht="15.75">
      <c r="A42" s="422" t="s">
        <v>586</v>
      </c>
      <c r="B42" s="427"/>
      <c r="C42" s="427"/>
      <c r="D42" s="427"/>
      <c r="E42" s="427"/>
      <c r="F42" s="427"/>
      <c r="G42" s="427"/>
      <c r="H42" s="427"/>
      <c r="I42" s="88"/>
      <c r="J42" s="88"/>
      <c r="K42" s="88"/>
      <c r="L42" s="88"/>
      <c r="M42" s="90"/>
    </row>
    <row r="43" spans="1:13" ht="15.75" customHeight="1">
      <c r="A43" s="415"/>
      <c r="B43" s="428" t="str">
        <f>Начална!B17</f>
        <v>Захарин Красимиров Гривев</v>
      </c>
      <c r="C43" s="424"/>
      <c r="D43" s="424"/>
      <c r="E43" s="424"/>
      <c r="F43" s="303"/>
      <c r="G43" s="37"/>
      <c r="H43" s="35"/>
      <c r="I43" s="88"/>
      <c r="J43" s="88"/>
      <c r="K43" s="88"/>
      <c r="L43" s="88"/>
      <c r="M43" s="90"/>
    </row>
    <row r="44" spans="1:13" ht="15.75" customHeight="1">
      <c r="A44" s="415"/>
      <c r="B44" s="424" t="s">
        <v>642</v>
      </c>
      <c r="C44" s="424"/>
      <c r="D44" s="424"/>
      <c r="E44" s="424"/>
      <c r="F44" s="303"/>
      <c r="G44" s="37"/>
      <c r="H44" s="35"/>
      <c r="I44" s="88"/>
      <c r="J44" s="88"/>
      <c r="K44" s="88"/>
      <c r="L44" s="88"/>
      <c r="M44" s="90"/>
    </row>
    <row r="45" spans="1:13" ht="15.75">
      <c r="A45" s="415"/>
      <c r="B45" s="424"/>
      <c r="C45" s="424"/>
      <c r="D45" s="424"/>
      <c r="E45" s="424"/>
      <c r="F45" s="303"/>
      <c r="G45" s="37"/>
      <c r="H45" s="35"/>
      <c r="I45" s="88"/>
      <c r="J45" s="88"/>
      <c r="K45" s="88"/>
      <c r="L45" s="88"/>
      <c r="M45" s="90"/>
    </row>
  </sheetData>
  <sheetProtection/>
  <mergeCells count="15">
    <mergeCell ref="B38:H38"/>
    <mergeCell ref="B40:H40"/>
    <mergeCell ref="B42:H42"/>
    <mergeCell ref="B43:E43"/>
    <mergeCell ref="B44:E44"/>
    <mergeCell ref="B45:E45"/>
    <mergeCell ref="A8:A10"/>
    <mergeCell ref="B8:B10"/>
    <mergeCell ref="C8:C10"/>
    <mergeCell ref="K8:K10"/>
    <mergeCell ref="L8:L10"/>
    <mergeCell ref="D9:D10"/>
    <mergeCell ref="E9:E10"/>
    <mergeCell ref="I9:I10"/>
    <mergeCell ref="J9:J10"/>
  </mergeCells>
  <printOptions/>
  <pageMargins left="0.7086614173228347" right="0.7086614173228347" top="0.7480314960629921" bottom="0.7480314960629921" header="0.31496062992125984" footer="0.31496062992125984"/>
  <pageSetup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84" t="s">
        <v>599</v>
      </c>
      <c r="B1" s="385"/>
      <c r="C1" s="385"/>
      <c r="D1" s="385"/>
      <c r="E1" s="385"/>
      <c r="F1" s="385"/>
      <c r="G1" s="385"/>
      <c r="H1" s="385"/>
      <c r="I1" s="385"/>
      <c r="J1" s="386"/>
    </row>
    <row r="2" spans="1:10" ht="15.75">
      <c r="A2" s="385" t="str">
        <f>CONCATENATE("на информацията, въведена в справките на ",UPPER(pdeName))</f>
        <v>на информацията, въведена в справките на БИ ДЖИ АЙ ГРУП АД</v>
      </c>
      <c r="B2" s="385"/>
      <c r="C2" s="385"/>
      <c r="D2" s="385"/>
      <c r="E2" s="385"/>
      <c r="F2" s="385"/>
      <c r="G2" s="385"/>
      <c r="H2" s="385"/>
      <c r="I2" s="385"/>
      <c r="J2" s="386"/>
    </row>
    <row r="3" spans="1:10" ht="15.75">
      <c r="A3" s="385" t="str">
        <f>CONCATENATE("за периода от ",TEXT(startDate,"dd.mm.yyyy г.")," до ",TEXT(endDate,"dd.mm.yyyy г."))</f>
        <v>за периода от 01.01.2018 г. до 30.09.2018 г.</v>
      </c>
      <c r="B3" s="387"/>
      <c r="C3" s="387"/>
      <c r="D3" s="387"/>
      <c r="E3" s="387"/>
      <c r="F3" s="387"/>
      <c r="G3" s="387"/>
      <c r="H3" s="387"/>
      <c r="I3" s="387"/>
      <c r="J3" s="388"/>
    </row>
    <row r="5" spans="1:7" ht="25.5" customHeight="1">
      <c r="A5" s="391" t="s">
        <v>600</v>
      </c>
      <c r="B5" s="393" t="s">
        <v>602</v>
      </c>
      <c r="C5" s="394" t="s">
        <v>604</v>
      </c>
      <c r="D5" s="395" t="s">
        <v>606</v>
      </c>
      <c r="E5" s="394" t="s">
        <v>605</v>
      </c>
      <c r="F5" s="393" t="s">
        <v>603</v>
      </c>
      <c r="G5" s="392" t="s">
        <v>601</v>
      </c>
    </row>
    <row r="6" spans="1:7" ht="18.75" customHeight="1">
      <c r="A6" s="398" t="s">
        <v>647</v>
      </c>
      <c r="B6" s="389" t="s">
        <v>611</v>
      </c>
      <c r="C6" s="396" t="e">
        <f>#REF!</f>
        <v>#REF!</v>
      </c>
      <c r="D6" s="397" t="e">
        <f aca="true" t="shared" si="0" ref="D6:D15">C6-E6</f>
        <v>#REF!</v>
      </c>
      <c r="E6" s="396" t="e">
        <f>#REF!</f>
        <v>#REF!</v>
      </c>
      <c r="F6" s="390" t="s">
        <v>612</v>
      </c>
      <c r="G6" s="398" t="s">
        <v>647</v>
      </c>
    </row>
    <row r="7" spans="1:7" ht="18.75" customHeight="1">
      <c r="A7" s="398" t="s">
        <v>647</v>
      </c>
      <c r="B7" s="389" t="s">
        <v>610</v>
      </c>
      <c r="C7" s="396" t="e">
        <f>#REF!</f>
        <v>#REF!</v>
      </c>
      <c r="D7" s="397" t="e">
        <f t="shared" si="0"/>
        <v>#REF!</v>
      </c>
      <c r="E7" s="396" t="e">
        <f>#REF!</f>
        <v>#REF!</v>
      </c>
      <c r="F7" s="390" t="s">
        <v>455</v>
      </c>
      <c r="G7" s="398" t="s">
        <v>647</v>
      </c>
    </row>
    <row r="8" spans="1:7" ht="18.75" customHeight="1">
      <c r="A8" s="398" t="s">
        <v>647</v>
      </c>
      <c r="B8" s="389" t="s">
        <v>608</v>
      </c>
      <c r="C8" s="396" t="e">
        <f>ABS(#REF!)-ABS(#REF!)</f>
        <v>#REF!</v>
      </c>
      <c r="D8" s="397" t="e">
        <f t="shared" si="0"/>
        <v>#REF!</v>
      </c>
      <c r="E8" s="396" t="e">
        <f>ABS(#REF!)-ABS(#REF!)</f>
        <v>#REF!</v>
      </c>
      <c r="F8" s="390" t="s">
        <v>609</v>
      </c>
      <c r="G8" s="399" t="s">
        <v>649</v>
      </c>
    </row>
    <row r="9" spans="1:7" ht="18.75" customHeight="1">
      <c r="A9" s="398" t="s">
        <v>647</v>
      </c>
      <c r="B9" s="389" t="s">
        <v>614</v>
      </c>
      <c r="C9" s="396" t="e">
        <f>#REF!</f>
        <v>#REF!</v>
      </c>
      <c r="D9" s="397" t="e">
        <f t="shared" si="0"/>
        <v>#REF!</v>
      </c>
      <c r="E9" s="396" t="e">
        <f>#REF!</f>
        <v>#REF!</v>
      </c>
      <c r="F9" s="390" t="s">
        <v>613</v>
      </c>
      <c r="G9" s="399" t="s">
        <v>648</v>
      </c>
    </row>
    <row r="10" spans="1:7" ht="18.75" customHeight="1">
      <c r="A10" s="398" t="s">
        <v>647</v>
      </c>
      <c r="B10" s="389" t="s">
        <v>615</v>
      </c>
      <c r="C10" s="396" t="e">
        <f>#REF!</f>
        <v>#REF!</v>
      </c>
      <c r="D10" s="397" t="e">
        <f t="shared" si="0"/>
        <v>#REF!</v>
      </c>
      <c r="E10" s="396" t="e">
        <f>#REF!</f>
        <v>#REF!</v>
      </c>
      <c r="F10" s="390" t="s">
        <v>616</v>
      </c>
      <c r="G10" s="399" t="s">
        <v>648</v>
      </c>
    </row>
    <row r="11" spans="1:7" ht="18.75" customHeight="1">
      <c r="A11" s="398" t="s">
        <v>647</v>
      </c>
      <c r="B11" s="389" t="s">
        <v>610</v>
      </c>
      <c r="C11" s="396" t="e">
        <f>#REF!</f>
        <v>#REF!</v>
      </c>
      <c r="D11" s="397" t="e">
        <f t="shared" si="0"/>
        <v>#REF!</v>
      </c>
      <c r="E11" s="396" t="e">
        <f>#REF!</f>
        <v>#REF!</v>
      </c>
      <c r="F11" s="390" t="s">
        <v>617</v>
      </c>
      <c r="G11" s="399" t="s">
        <v>650</v>
      </c>
    </row>
    <row r="12" spans="1:7" ht="18.75" customHeight="1">
      <c r="A12" s="398" t="s">
        <v>647</v>
      </c>
      <c r="B12" s="389" t="s">
        <v>618</v>
      </c>
      <c r="C12" s="396" t="e">
        <f>#REF!</f>
        <v>#REF!</v>
      </c>
      <c r="D12" s="397" t="e">
        <f t="shared" si="0"/>
        <v>#REF!</v>
      </c>
      <c r="E12" s="396" t="e">
        <f>#REF!+#REF!</f>
        <v>#REF!</v>
      </c>
      <c r="F12" s="390" t="s">
        <v>622</v>
      </c>
      <c r="G12" s="399" t="s">
        <v>651</v>
      </c>
    </row>
    <row r="13" spans="1:7" ht="18.75" customHeight="1">
      <c r="A13" s="398" t="s">
        <v>647</v>
      </c>
      <c r="B13" s="389" t="s">
        <v>619</v>
      </c>
      <c r="C13" s="396" t="e">
        <f>#REF!</f>
        <v>#REF!</v>
      </c>
      <c r="D13" s="397" t="e">
        <f t="shared" si="0"/>
        <v>#REF!</v>
      </c>
      <c r="E13" s="396" t="e">
        <f>#REF!+#REF!</f>
        <v>#REF!</v>
      </c>
      <c r="F13" s="390" t="s">
        <v>623</v>
      </c>
      <c r="G13" s="399" t="s">
        <v>651</v>
      </c>
    </row>
    <row r="14" spans="1:7" ht="18.75" customHeight="1">
      <c r="A14" s="398" t="s">
        <v>647</v>
      </c>
      <c r="B14" s="389" t="s">
        <v>620</v>
      </c>
      <c r="C14" s="396" t="e">
        <f>#REF!</f>
        <v>#REF!</v>
      </c>
      <c r="D14" s="397" t="e">
        <f t="shared" si="0"/>
        <v>#REF!</v>
      </c>
      <c r="E14" s="396" t="e">
        <f>#REF!+#REF!</f>
        <v>#REF!</v>
      </c>
      <c r="F14" s="390" t="s">
        <v>624</v>
      </c>
      <c r="G14" s="399" t="s">
        <v>651</v>
      </c>
    </row>
    <row r="15" spans="1:7" ht="18.75" customHeight="1">
      <c r="A15" s="398" t="s">
        <v>647</v>
      </c>
      <c r="B15" s="389" t="s">
        <v>621</v>
      </c>
      <c r="C15" s="396" t="e">
        <f>#REF!</f>
        <v>#REF!</v>
      </c>
      <c r="D15" s="397" t="e">
        <f t="shared" si="0"/>
        <v>#REF!</v>
      </c>
      <c r="E15" s="396" t="e">
        <f>#REF!+#REF!</f>
        <v>#REF!</v>
      </c>
      <c r="F15" s="390" t="s">
        <v>625</v>
      </c>
      <c r="G15" s="399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18" t="s">
        <v>553</v>
      </c>
      <c r="B1" s="318" t="s">
        <v>548</v>
      </c>
      <c r="C1" s="318" t="s">
        <v>552</v>
      </c>
      <c r="D1" s="318" t="s">
        <v>549</v>
      </c>
    </row>
    <row r="2" spans="1:4" ht="24" customHeight="1">
      <c r="A2" s="369" t="s">
        <v>547</v>
      </c>
      <c r="B2" s="367"/>
      <c r="C2" s="367"/>
      <c r="D2" s="368"/>
    </row>
    <row r="3" spans="1:5" ht="31.5">
      <c r="A3" s="321">
        <v>1</v>
      </c>
      <c r="B3" s="319" t="s">
        <v>551</v>
      </c>
      <c r="C3" s="320" t="s">
        <v>550</v>
      </c>
      <c r="D3" s="366" t="e">
        <f>(ABS(#REF!)-ABS(#REF!))/#REF!</f>
        <v>#REF!</v>
      </c>
      <c r="E3" s="370"/>
    </row>
    <row r="4" spans="1:4" ht="31.5">
      <c r="A4" s="321">
        <v>2</v>
      </c>
      <c r="B4" s="319" t="s">
        <v>577</v>
      </c>
      <c r="C4" s="320" t="s">
        <v>554</v>
      </c>
      <c r="D4" s="366" t="e">
        <f>(ABS(#REF!)-ABS(#REF!))/#REF!</f>
        <v>#REF!</v>
      </c>
    </row>
    <row r="5" spans="1:4" ht="31.5">
      <c r="A5" s="321">
        <v>3</v>
      </c>
      <c r="B5" s="319" t="s">
        <v>555</v>
      </c>
      <c r="C5" s="320" t="s">
        <v>556</v>
      </c>
      <c r="D5" s="366" t="e">
        <f>(ABS(#REF!)-ABS(#REF!))/(#REF!+#REF!)</f>
        <v>#REF!</v>
      </c>
    </row>
    <row r="6" spans="1:4" ht="31.5">
      <c r="A6" s="321">
        <v>4</v>
      </c>
      <c r="B6" s="319" t="s">
        <v>578</v>
      </c>
      <c r="C6" s="320" t="s">
        <v>557</v>
      </c>
      <c r="D6" s="366" t="e">
        <f>(ABS(#REF!)-ABS(#REF!))/(#REF!)</f>
        <v>#REF!</v>
      </c>
    </row>
    <row r="7" spans="1:4" ht="24" customHeight="1">
      <c r="A7" s="369" t="s">
        <v>558</v>
      </c>
      <c r="B7" s="367"/>
      <c r="C7" s="367"/>
      <c r="D7" s="368"/>
    </row>
    <row r="8" spans="1:4" ht="31.5">
      <c r="A8" s="321">
        <v>5</v>
      </c>
      <c r="B8" s="319" t="s">
        <v>559</v>
      </c>
      <c r="C8" s="320" t="s">
        <v>560</v>
      </c>
      <c r="D8" s="365" t="e">
        <f>#REF!/#REF!</f>
        <v>#REF!</v>
      </c>
    </row>
    <row r="9" spans="1:4" ht="24" customHeight="1">
      <c r="A9" s="369" t="s">
        <v>561</v>
      </c>
      <c r="B9" s="367"/>
      <c r="C9" s="367"/>
      <c r="D9" s="368"/>
    </row>
    <row r="10" spans="1:4" ht="31.5">
      <c r="A10" s="321">
        <v>6</v>
      </c>
      <c r="B10" s="319" t="s">
        <v>562</v>
      </c>
      <c r="C10" s="320" t="s">
        <v>563</v>
      </c>
      <c r="D10" s="365" t="e">
        <f>#REF!/#REF!</f>
        <v>#REF!</v>
      </c>
    </row>
    <row r="11" spans="1:4" ht="63">
      <c r="A11" s="321">
        <v>7</v>
      </c>
      <c r="B11" s="319" t="s">
        <v>564</v>
      </c>
      <c r="C11" s="320" t="s">
        <v>629</v>
      </c>
      <c r="D11" s="365" t="e">
        <f>(#REF!+#REF!+#REF!)/#REF!</f>
        <v>#REF!</v>
      </c>
    </row>
    <row r="12" spans="1:4" ht="47.25">
      <c r="A12" s="321">
        <v>8</v>
      </c>
      <c r="B12" s="319" t="s">
        <v>565</v>
      </c>
      <c r="C12" s="320" t="s">
        <v>630</v>
      </c>
      <c r="D12" s="365" t="e">
        <f>(#REF!+#REF!)/#REF!</f>
        <v>#REF!</v>
      </c>
    </row>
    <row r="13" spans="1:4" ht="31.5">
      <c r="A13" s="321">
        <v>9</v>
      </c>
      <c r="B13" s="319" t="s">
        <v>566</v>
      </c>
      <c r="C13" s="320" t="s">
        <v>567</v>
      </c>
      <c r="D13" s="365" t="e">
        <f>#REF!/#REF!</f>
        <v>#REF!</v>
      </c>
    </row>
    <row r="14" spans="1:4" ht="24" customHeight="1">
      <c r="A14" s="369" t="s">
        <v>568</v>
      </c>
      <c r="B14" s="367"/>
      <c r="C14" s="367"/>
      <c r="D14" s="368"/>
    </row>
    <row r="15" spans="1:4" ht="31.5">
      <c r="A15" s="321">
        <v>10</v>
      </c>
      <c r="B15" s="319" t="s">
        <v>582</v>
      </c>
      <c r="C15" s="320" t="s">
        <v>569</v>
      </c>
      <c r="D15" s="365" t="e">
        <f>#REF!/(#REF!+#REF!+#REF!+#REF!+#REF!)</f>
        <v>#REF!</v>
      </c>
    </row>
    <row r="16" spans="1:4" ht="31.5">
      <c r="A16" s="372">
        <v>11</v>
      </c>
      <c r="B16" s="319" t="s">
        <v>568</v>
      </c>
      <c r="C16" s="320" t="s">
        <v>581</v>
      </c>
      <c r="D16" s="373" t="e">
        <f>#REF!/(#REF!)</f>
        <v>#REF!</v>
      </c>
    </row>
    <row r="17" spans="1:4" ht="24" customHeight="1">
      <c r="A17" s="369" t="s">
        <v>571</v>
      </c>
      <c r="B17" s="367"/>
      <c r="C17" s="367"/>
      <c r="D17" s="368"/>
    </row>
    <row r="18" spans="1:4" ht="31.5">
      <c r="A18" s="321">
        <v>12</v>
      </c>
      <c r="B18" s="319" t="s">
        <v>597</v>
      </c>
      <c r="C18" s="320" t="s">
        <v>570</v>
      </c>
      <c r="D18" s="365" t="e">
        <f>#REF!/(#REF!+#REF!)</f>
        <v>#REF!</v>
      </c>
    </row>
    <row r="19" spans="1:4" ht="31.5">
      <c r="A19" s="321">
        <v>13</v>
      </c>
      <c r="B19" s="319" t="s">
        <v>598</v>
      </c>
      <c r="C19" s="320" t="s">
        <v>572</v>
      </c>
      <c r="D19" s="365" t="e">
        <f>D4/D5</f>
        <v>#REF!</v>
      </c>
    </row>
    <row r="20" spans="1:4" ht="31.5">
      <c r="A20" s="321">
        <v>14</v>
      </c>
      <c r="B20" s="319" t="s">
        <v>573</v>
      </c>
      <c r="C20" s="320" t="s">
        <v>574</v>
      </c>
      <c r="D20" s="365" t="e">
        <f>D6/D5</f>
        <v>#REF!</v>
      </c>
    </row>
    <row r="21" spans="1:5" ht="15.75">
      <c r="A21" s="321">
        <v>15</v>
      </c>
      <c r="B21" s="319" t="s">
        <v>575</v>
      </c>
      <c r="C21" s="320" t="s">
        <v>576</v>
      </c>
      <c r="D21" s="400" t="e">
        <f>#REF!+#REF!</f>
        <v>#REF!</v>
      </c>
      <c r="E21" s="417"/>
    </row>
    <row r="22" spans="1:4" ht="47.25">
      <c r="A22" s="321">
        <v>16</v>
      </c>
      <c r="B22" s="319" t="s">
        <v>579</v>
      </c>
      <c r="C22" s="320" t="s">
        <v>580</v>
      </c>
      <c r="D22" s="371" t="e">
        <f>D21/#REF!</f>
        <v>#REF!</v>
      </c>
    </row>
    <row r="23" spans="1:4" ht="31.5">
      <c r="A23" s="321">
        <v>17</v>
      </c>
      <c r="B23" s="319" t="s">
        <v>643</v>
      </c>
      <c r="C23" s="320" t="s">
        <v>644</v>
      </c>
      <c r="D23" s="371" t="e">
        <f>(D21+#REF!)/#REF!</f>
        <v>#REF!</v>
      </c>
    </row>
    <row r="24" spans="1:4" ht="31.5">
      <c r="A24" s="321">
        <v>18</v>
      </c>
      <c r="B24" s="319" t="s">
        <v>645</v>
      </c>
      <c r="C24" s="320" t="s">
        <v>646</v>
      </c>
      <c r="D24" s="371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7" customFormat="1" ht="15.75">
      <c r="C2" s="309"/>
      <c r="F2" s="260" t="s">
        <v>530</v>
      </c>
    </row>
    <row r="3" spans="1:8" ht="15.75">
      <c r="A3" s="81" t="str">
        <f aca="true" t="shared" si="0" ref="A3:A34">pdeName</f>
        <v>БИ ДЖИ АЙ ГРУП АД</v>
      </c>
      <c r="B3" s="81" t="str">
        <f aca="true" t="shared" si="1" ref="B3:B34">pdeBulstat</f>
        <v>175245089</v>
      </c>
      <c r="C3" s="310">
        <f aca="true" t="shared" si="2" ref="C3:C34">endDate</f>
        <v>43373</v>
      </c>
      <c r="D3" s="81" t="s">
        <v>24</v>
      </c>
      <c r="E3" s="81">
        <v>1</v>
      </c>
      <c r="F3" s="81" t="s">
        <v>23</v>
      </c>
      <c r="G3" s="81" t="s">
        <v>518</v>
      </c>
      <c r="H3" s="81" t="e">
        <f>#REF!</f>
        <v>#REF!</v>
      </c>
    </row>
    <row r="4" spans="1:8" ht="15.75">
      <c r="A4" s="81" t="str">
        <f t="shared" si="0"/>
        <v>БИ ДЖИ АЙ ГРУП АД</v>
      </c>
      <c r="B4" s="81" t="str">
        <f t="shared" si="1"/>
        <v>175245089</v>
      </c>
      <c r="C4" s="310">
        <f t="shared" si="2"/>
        <v>43373</v>
      </c>
      <c r="D4" s="81" t="s">
        <v>28</v>
      </c>
      <c r="E4" s="81">
        <v>1</v>
      </c>
      <c r="F4" s="81" t="s">
        <v>27</v>
      </c>
      <c r="G4" s="81" t="s">
        <v>518</v>
      </c>
      <c r="H4" s="81" t="e">
        <f>#REF!</f>
        <v>#REF!</v>
      </c>
    </row>
    <row r="5" spans="1:8" ht="15.75">
      <c r="A5" s="81" t="str">
        <f t="shared" si="0"/>
        <v>БИ ДЖИ АЙ ГРУП АД</v>
      </c>
      <c r="B5" s="81" t="str">
        <f t="shared" si="1"/>
        <v>175245089</v>
      </c>
      <c r="C5" s="310">
        <f t="shared" si="2"/>
        <v>43373</v>
      </c>
      <c r="D5" s="81" t="s">
        <v>31</v>
      </c>
      <c r="E5" s="81">
        <v>1</v>
      </c>
      <c r="F5" s="81" t="s">
        <v>30</v>
      </c>
      <c r="G5" s="81" t="s">
        <v>518</v>
      </c>
      <c r="H5" s="81" t="e">
        <f>#REF!</f>
        <v>#REF!</v>
      </c>
    </row>
    <row r="6" spans="1:8" ht="15.75">
      <c r="A6" s="81" t="str">
        <f t="shared" si="0"/>
        <v>БИ ДЖИ АЙ ГРУП АД</v>
      </c>
      <c r="B6" s="81" t="str">
        <f t="shared" si="1"/>
        <v>175245089</v>
      </c>
      <c r="C6" s="310">
        <f t="shared" si="2"/>
        <v>43373</v>
      </c>
      <c r="D6" s="81" t="s">
        <v>35</v>
      </c>
      <c r="E6" s="81">
        <v>1</v>
      </c>
      <c r="F6" s="81" t="s">
        <v>34</v>
      </c>
      <c r="G6" s="81" t="s">
        <v>518</v>
      </c>
      <c r="H6" s="81" t="e">
        <f>#REF!</f>
        <v>#REF!</v>
      </c>
    </row>
    <row r="7" spans="1:8" ht="15.75">
      <c r="A7" s="81" t="str">
        <f t="shared" si="0"/>
        <v>БИ ДЖИ АЙ ГРУП АД</v>
      </c>
      <c r="B7" s="81" t="str">
        <f t="shared" si="1"/>
        <v>175245089</v>
      </c>
      <c r="C7" s="310">
        <f t="shared" si="2"/>
        <v>43373</v>
      </c>
      <c r="D7" s="81" t="s">
        <v>39</v>
      </c>
      <c r="E7" s="81">
        <v>1</v>
      </c>
      <c r="F7" s="81" t="s">
        <v>38</v>
      </c>
      <c r="G7" s="81" t="s">
        <v>518</v>
      </c>
      <c r="H7" s="81" t="e">
        <f>#REF!</f>
        <v>#REF!</v>
      </c>
    </row>
    <row r="8" spans="1:8" ht="15.75">
      <c r="A8" s="81" t="str">
        <f t="shared" si="0"/>
        <v>БИ ДЖИ АЙ ГРУП АД</v>
      </c>
      <c r="B8" s="81" t="str">
        <f t="shared" si="1"/>
        <v>175245089</v>
      </c>
      <c r="C8" s="310">
        <f t="shared" si="2"/>
        <v>43373</v>
      </c>
      <c r="D8" s="81" t="s">
        <v>43</v>
      </c>
      <c r="E8" s="81">
        <v>1</v>
      </c>
      <c r="F8" s="81" t="s">
        <v>42</v>
      </c>
      <c r="G8" s="81" t="s">
        <v>518</v>
      </c>
      <c r="H8" s="81" t="e">
        <f>#REF!</f>
        <v>#REF!</v>
      </c>
    </row>
    <row r="9" spans="1:8" ht="15.75">
      <c r="A9" s="81" t="str">
        <f t="shared" si="0"/>
        <v>БИ ДЖИ АЙ ГРУП АД</v>
      </c>
      <c r="B9" s="81" t="str">
        <f t="shared" si="1"/>
        <v>175245089</v>
      </c>
      <c r="C9" s="310">
        <f t="shared" si="2"/>
        <v>43373</v>
      </c>
      <c r="D9" s="81" t="s">
        <v>46</v>
      </c>
      <c r="E9" s="81">
        <v>1</v>
      </c>
      <c r="F9" s="81" t="s">
        <v>524</v>
      </c>
      <c r="G9" s="81" t="s">
        <v>518</v>
      </c>
      <c r="H9" s="81" t="e">
        <f>#REF!</f>
        <v>#REF!</v>
      </c>
    </row>
    <row r="10" spans="1:8" ht="15.75">
      <c r="A10" s="81" t="str">
        <f t="shared" si="0"/>
        <v>БИ ДЖИ АЙ ГРУП АД</v>
      </c>
      <c r="B10" s="81" t="str">
        <f t="shared" si="1"/>
        <v>175245089</v>
      </c>
      <c r="C10" s="310">
        <f t="shared" si="2"/>
        <v>43373</v>
      </c>
      <c r="D10" s="81" t="s">
        <v>50</v>
      </c>
      <c r="E10" s="81">
        <v>1</v>
      </c>
      <c r="F10" s="81" t="s">
        <v>49</v>
      </c>
      <c r="G10" s="81" t="s">
        <v>518</v>
      </c>
      <c r="H10" s="81" t="e">
        <f>#REF!</f>
        <v>#REF!</v>
      </c>
    </row>
    <row r="11" spans="1:8" ht="15.75">
      <c r="A11" s="81" t="str">
        <f t="shared" si="0"/>
        <v>БИ ДЖИ АЙ ГРУП АД</v>
      </c>
      <c r="B11" s="81" t="str">
        <f t="shared" si="1"/>
        <v>175245089</v>
      </c>
      <c r="C11" s="310">
        <f t="shared" si="2"/>
        <v>43373</v>
      </c>
      <c r="D11" s="81" t="s">
        <v>53</v>
      </c>
      <c r="E11" s="81">
        <v>1</v>
      </c>
      <c r="F11" s="81" t="s">
        <v>21</v>
      </c>
      <c r="G11" s="81" t="s">
        <v>518</v>
      </c>
      <c r="H11" s="81" t="e">
        <f>#REF!</f>
        <v>#REF!</v>
      </c>
    </row>
    <row r="12" spans="1:8" ht="15.75">
      <c r="A12" s="81" t="str">
        <f t="shared" si="0"/>
        <v>БИ ДЖИ АЙ ГРУП АД</v>
      </c>
      <c r="B12" s="81" t="str">
        <f t="shared" si="1"/>
        <v>175245089</v>
      </c>
      <c r="C12" s="310">
        <f t="shared" si="2"/>
        <v>43373</v>
      </c>
      <c r="D12" s="81" t="s">
        <v>57</v>
      </c>
      <c r="E12" s="81">
        <v>1</v>
      </c>
      <c r="F12" s="81" t="s">
        <v>56</v>
      </c>
      <c r="G12" s="81" t="s">
        <v>518</v>
      </c>
      <c r="H12" s="81" t="e">
        <f>#REF!</f>
        <v>#REF!</v>
      </c>
    </row>
    <row r="13" spans="1:8" ht="15.75">
      <c r="A13" s="81" t="str">
        <f t="shared" si="0"/>
        <v>БИ ДЖИ АЙ ГРУП АД</v>
      </c>
      <c r="B13" s="81" t="str">
        <f t="shared" si="1"/>
        <v>175245089</v>
      </c>
      <c r="C13" s="310">
        <f t="shared" si="2"/>
        <v>43373</v>
      </c>
      <c r="D13" s="81" t="s">
        <v>61</v>
      </c>
      <c r="E13" s="81">
        <v>1</v>
      </c>
      <c r="F13" s="81" t="s">
        <v>60</v>
      </c>
      <c r="G13" s="81" t="s">
        <v>518</v>
      </c>
      <c r="H13" s="81" t="e">
        <f>#REF!</f>
        <v>#REF!</v>
      </c>
    </row>
    <row r="14" spans="1:8" ht="15.75">
      <c r="A14" s="81" t="str">
        <f t="shared" si="0"/>
        <v>БИ ДЖИ АЙ ГРУП АД</v>
      </c>
      <c r="B14" s="81" t="str">
        <f t="shared" si="1"/>
        <v>175245089</v>
      </c>
      <c r="C14" s="310">
        <f t="shared" si="2"/>
        <v>43373</v>
      </c>
      <c r="D14" s="81" t="s">
        <v>68</v>
      </c>
      <c r="E14" s="81">
        <v>1</v>
      </c>
      <c r="F14" s="81" t="s">
        <v>67</v>
      </c>
      <c r="G14" s="81" t="s">
        <v>518</v>
      </c>
      <c r="H14" s="81" t="e">
        <f>#REF!</f>
        <v>#REF!</v>
      </c>
    </row>
    <row r="15" spans="1:8" ht="15.75">
      <c r="A15" s="81" t="str">
        <f t="shared" si="0"/>
        <v>БИ ДЖИ АЙ ГРУП АД</v>
      </c>
      <c r="B15" s="81" t="str">
        <f t="shared" si="1"/>
        <v>175245089</v>
      </c>
      <c r="C15" s="310">
        <f t="shared" si="2"/>
        <v>43373</v>
      </c>
      <c r="D15" s="81" t="s">
        <v>72</v>
      </c>
      <c r="E15" s="81">
        <v>1</v>
      </c>
      <c r="F15" s="81" t="s">
        <v>71</v>
      </c>
      <c r="G15" s="81" t="s">
        <v>518</v>
      </c>
      <c r="H15" s="81" t="e">
        <f>#REF!</f>
        <v>#REF!</v>
      </c>
    </row>
    <row r="16" spans="1:8" ht="15.75">
      <c r="A16" s="81" t="str">
        <f t="shared" si="0"/>
        <v>БИ ДЖИ АЙ ГРУП АД</v>
      </c>
      <c r="B16" s="81" t="str">
        <f t="shared" si="1"/>
        <v>175245089</v>
      </c>
      <c r="C16" s="310">
        <f t="shared" si="2"/>
        <v>43373</v>
      </c>
      <c r="D16" s="81" t="s">
        <v>76</v>
      </c>
      <c r="E16" s="81">
        <v>1</v>
      </c>
      <c r="F16" s="81" t="s">
        <v>75</v>
      </c>
      <c r="G16" s="81" t="s">
        <v>518</v>
      </c>
      <c r="H16" s="81" t="e">
        <f>#REF!</f>
        <v>#REF!</v>
      </c>
    </row>
    <row r="17" spans="1:8" ht="15.75">
      <c r="A17" s="81" t="str">
        <f t="shared" si="0"/>
        <v>БИ ДЖИ АЙ ГРУП АД</v>
      </c>
      <c r="B17" s="81" t="str">
        <f t="shared" si="1"/>
        <v>175245089</v>
      </c>
      <c r="C17" s="310">
        <f t="shared" si="2"/>
        <v>43373</v>
      </c>
      <c r="D17" s="81" t="s">
        <v>80</v>
      </c>
      <c r="E17" s="81">
        <v>1</v>
      </c>
      <c r="F17" s="81" t="s">
        <v>79</v>
      </c>
      <c r="G17" s="81" t="s">
        <v>518</v>
      </c>
      <c r="H17" s="81" t="e">
        <f>#REF!</f>
        <v>#REF!</v>
      </c>
    </row>
    <row r="18" spans="1:8" ht="15.75">
      <c r="A18" s="81" t="str">
        <f t="shared" si="0"/>
        <v>БИ ДЖИ АЙ ГРУП АД</v>
      </c>
      <c r="B18" s="81" t="str">
        <f t="shared" si="1"/>
        <v>175245089</v>
      </c>
      <c r="C18" s="310">
        <f t="shared" si="2"/>
        <v>43373</v>
      </c>
      <c r="D18" s="81" t="s">
        <v>83</v>
      </c>
      <c r="E18" s="81">
        <v>1</v>
      </c>
      <c r="F18" s="81" t="s">
        <v>64</v>
      </c>
      <c r="G18" s="81" t="s">
        <v>518</v>
      </c>
      <c r="H18" s="81" t="e">
        <f>#REF!</f>
        <v>#REF!</v>
      </c>
    </row>
    <row r="19" spans="1:8" ht="15.75">
      <c r="A19" s="81" t="str">
        <f t="shared" si="0"/>
        <v>БИ ДЖИ АЙ ГРУП АД</v>
      </c>
      <c r="B19" s="81" t="str">
        <f t="shared" si="1"/>
        <v>175245089</v>
      </c>
      <c r="C19" s="310">
        <f t="shared" si="2"/>
        <v>43373</v>
      </c>
      <c r="D19" s="81" t="s">
        <v>92</v>
      </c>
      <c r="E19" s="81">
        <v>1</v>
      </c>
      <c r="F19" s="81" t="s">
        <v>91</v>
      </c>
      <c r="G19" s="81" t="s">
        <v>518</v>
      </c>
      <c r="H19" s="81" t="e">
        <f>#REF!</f>
        <v>#REF!</v>
      </c>
    </row>
    <row r="20" spans="1:8" ht="15.75">
      <c r="A20" s="81" t="str">
        <f t="shared" si="0"/>
        <v>БИ ДЖИ АЙ ГРУП АД</v>
      </c>
      <c r="B20" s="81" t="str">
        <f t="shared" si="1"/>
        <v>175245089</v>
      </c>
      <c r="C20" s="310">
        <f t="shared" si="2"/>
        <v>43373</v>
      </c>
      <c r="D20" s="81" t="s">
        <v>96</v>
      </c>
      <c r="E20" s="81">
        <v>1</v>
      </c>
      <c r="F20" s="81" t="s">
        <v>95</v>
      </c>
      <c r="G20" s="81" t="s">
        <v>518</v>
      </c>
      <c r="H20" s="81" t="e">
        <f>#REF!</f>
        <v>#REF!</v>
      </c>
    </row>
    <row r="21" spans="1:8" ht="15.75">
      <c r="A21" s="81" t="str">
        <f t="shared" si="0"/>
        <v>БИ ДЖИ АЙ ГРУП АД</v>
      </c>
      <c r="B21" s="81" t="str">
        <f t="shared" si="1"/>
        <v>175245089</v>
      </c>
      <c r="C21" s="310">
        <f t="shared" si="2"/>
        <v>43373</v>
      </c>
      <c r="D21" s="81" t="s">
        <v>100</v>
      </c>
      <c r="E21" s="81">
        <v>1</v>
      </c>
      <c r="F21" s="81" t="s">
        <v>88</v>
      </c>
      <c r="G21" s="81" t="s">
        <v>518</v>
      </c>
      <c r="H21" s="81" t="e">
        <f>#REF!</f>
        <v>#REF!</v>
      </c>
    </row>
    <row r="22" spans="1:8" ht="15.75">
      <c r="A22" s="81" t="str">
        <f t="shared" si="0"/>
        <v>БИ ДЖИ АЙ ГРУП АД</v>
      </c>
      <c r="B22" s="81" t="str">
        <f t="shared" si="1"/>
        <v>175245089</v>
      </c>
      <c r="C22" s="310">
        <f t="shared" si="2"/>
        <v>43373</v>
      </c>
      <c r="D22" s="81" t="s">
        <v>107</v>
      </c>
      <c r="E22" s="81">
        <v>1</v>
      </c>
      <c r="F22" s="81" t="s">
        <v>106</v>
      </c>
      <c r="G22" s="81" t="s">
        <v>518</v>
      </c>
      <c r="H22" s="81" t="e">
        <f>#REF!</f>
        <v>#REF!</v>
      </c>
    </row>
    <row r="23" spans="1:8" ht="15.75">
      <c r="A23" s="81" t="str">
        <f t="shared" si="0"/>
        <v>БИ ДЖИ АЙ ГРУП АД</v>
      </c>
      <c r="B23" s="81" t="str">
        <f t="shared" si="1"/>
        <v>175245089</v>
      </c>
      <c r="C23" s="310">
        <f t="shared" si="2"/>
        <v>43373</v>
      </c>
      <c r="D23" s="81" t="s">
        <v>109</v>
      </c>
      <c r="E23" s="81">
        <v>1</v>
      </c>
      <c r="F23" s="81" t="s">
        <v>108</v>
      </c>
      <c r="G23" s="81" t="s">
        <v>518</v>
      </c>
      <c r="H23" s="81" t="e">
        <f>#REF!</f>
        <v>#REF!</v>
      </c>
    </row>
    <row r="24" spans="1:8" ht="15.75">
      <c r="A24" s="81" t="str">
        <f t="shared" si="0"/>
        <v>БИ ДЖИ АЙ ГРУП АД</v>
      </c>
      <c r="B24" s="81" t="str">
        <f t="shared" si="1"/>
        <v>175245089</v>
      </c>
      <c r="C24" s="310">
        <f t="shared" si="2"/>
        <v>43373</v>
      </c>
      <c r="D24" s="81" t="s">
        <v>111</v>
      </c>
      <c r="E24" s="81">
        <v>1</v>
      </c>
      <c r="F24" s="81" t="s">
        <v>110</v>
      </c>
      <c r="G24" s="81" t="s">
        <v>518</v>
      </c>
      <c r="H24" s="81" t="e">
        <f>#REF!</f>
        <v>#REF!</v>
      </c>
    </row>
    <row r="25" spans="1:8" ht="15.75">
      <c r="A25" s="81" t="str">
        <f t="shared" si="0"/>
        <v>БИ ДЖИ АЙ ГРУП АД</v>
      </c>
      <c r="B25" s="81" t="str">
        <f t="shared" si="1"/>
        <v>175245089</v>
      </c>
      <c r="C25" s="310">
        <f t="shared" si="2"/>
        <v>43373</v>
      </c>
      <c r="D25" s="81" t="s">
        <v>114</v>
      </c>
      <c r="E25" s="81">
        <v>1</v>
      </c>
      <c r="F25" s="81" t="s">
        <v>113</v>
      </c>
      <c r="G25" s="81" t="s">
        <v>518</v>
      </c>
      <c r="H25" s="81" t="e">
        <f>#REF!</f>
        <v>#REF!</v>
      </c>
    </row>
    <row r="26" spans="1:8" ht="15.75">
      <c r="A26" s="81" t="str">
        <f t="shared" si="0"/>
        <v>БИ ДЖИ АЙ ГРУП АД</v>
      </c>
      <c r="B26" s="81" t="str">
        <f t="shared" si="1"/>
        <v>175245089</v>
      </c>
      <c r="C26" s="310">
        <f t="shared" si="2"/>
        <v>43373</v>
      </c>
      <c r="D26" s="81" t="s">
        <v>116</v>
      </c>
      <c r="E26" s="81">
        <v>1</v>
      </c>
      <c r="F26" s="81" t="s">
        <v>115</v>
      </c>
      <c r="G26" s="81" t="s">
        <v>518</v>
      </c>
      <c r="H26" s="81" t="e">
        <f>#REF!</f>
        <v>#REF!</v>
      </c>
    </row>
    <row r="27" spans="1:8" ht="15.75">
      <c r="A27" s="81" t="str">
        <f t="shared" si="0"/>
        <v>БИ ДЖИ АЙ ГРУП АД</v>
      </c>
      <c r="B27" s="81" t="str">
        <f t="shared" si="1"/>
        <v>175245089</v>
      </c>
      <c r="C27" s="310">
        <f t="shared" si="2"/>
        <v>43373</v>
      </c>
      <c r="D27" s="81" t="s">
        <v>118</v>
      </c>
      <c r="E27" s="81">
        <v>1</v>
      </c>
      <c r="F27" s="81" t="s">
        <v>117</v>
      </c>
      <c r="G27" s="81" t="s">
        <v>518</v>
      </c>
      <c r="H27" s="81" t="e">
        <f>#REF!</f>
        <v>#REF!</v>
      </c>
    </row>
    <row r="28" spans="1:8" ht="15.75">
      <c r="A28" s="81" t="str">
        <f t="shared" si="0"/>
        <v>БИ ДЖИ АЙ ГРУП АД</v>
      </c>
      <c r="B28" s="81" t="str">
        <f t="shared" si="1"/>
        <v>175245089</v>
      </c>
      <c r="C28" s="310">
        <f t="shared" si="2"/>
        <v>43373</v>
      </c>
      <c r="D28" s="81" t="s">
        <v>122</v>
      </c>
      <c r="E28" s="81">
        <v>1</v>
      </c>
      <c r="F28" s="81" t="s">
        <v>121</v>
      </c>
      <c r="G28" s="81" t="s">
        <v>518</v>
      </c>
      <c r="H28" s="81" t="e">
        <f>#REF!</f>
        <v>#REF!</v>
      </c>
    </row>
    <row r="29" spans="1:8" ht="15.75">
      <c r="A29" s="81" t="str">
        <f t="shared" si="0"/>
        <v>БИ ДЖИ АЙ ГРУП АД</v>
      </c>
      <c r="B29" s="81" t="str">
        <f t="shared" si="1"/>
        <v>175245089</v>
      </c>
      <c r="C29" s="310">
        <f t="shared" si="2"/>
        <v>43373</v>
      </c>
      <c r="D29" s="81" t="s">
        <v>124</v>
      </c>
      <c r="E29" s="81">
        <v>1</v>
      </c>
      <c r="F29" s="81" t="s">
        <v>123</v>
      </c>
      <c r="G29" s="81" t="s">
        <v>518</v>
      </c>
      <c r="H29" s="81" t="e">
        <f>#REF!</f>
        <v>#REF!</v>
      </c>
    </row>
    <row r="30" spans="1:8" ht="15.75">
      <c r="A30" s="81" t="str">
        <f t="shared" si="0"/>
        <v>БИ ДЖИ АЙ ГРУП АД</v>
      </c>
      <c r="B30" s="81" t="str">
        <f t="shared" si="1"/>
        <v>175245089</v>
      </c>
      <c r="C30" s="310">
        <f t="shared" si="2"/>
        <v>43373</v>
      </c>
      <c r="D30" s="81" t="s">
        <v>127</v>
      </c>
      <c r="E30" s="81">
        <v>1</v>
      </c>
      <c r="F30" s="81" t="s">
        <v>126</v>
      </c>
      <c r="G30" s="81" t="s">
        <v>518</v>
      </c>
      <c r="H30" s="81" t="e">
        <f>#REF!</f>
        <v>#REF!</v>
      </c>
    </row>
    <row r="31" spans="1:8" ht="15.75">
      <c r="A31" s="81" t="str">
        <f t="shared" si="0"/>
        <v>БИ ДЖИ АЙ ГРУП АД</v>
      </c>
      <c r="B31" s="81" t="str">
        <f t="shared" si="1"/>
        <v>175245089</v>
      </c>
      <c r="C31" s="310">
        <f t="shared" si="2"/>
        <v>43373</v>
      </c>
      <c r="D31" s="81" t="s">
        <v>130</v>
      </c>
      <c r="E31" s="81">
        <v>1</v>
      </c>
      <c r="F31" s="81" t="s">
        <v>129</v>
      </c>
      <c r="G31" s="81" t="s">
        <v>518</v>
      </c>
      <c r="H31" s="81" t="e">
        <f>#REF!</f>
        <v>#REF!</v>
      </c>
    </row>
    <row r="32" spans="1:8" ht="15.75">
      <c r="A32" s="81" t="str">
        <f t="shared" si="0"/>
        <v>БИ ДЖИ АЙ ГРУП АД</v>
      </c>
      <c r="B32" s="81" t="str">
        <f t="shared" si="1"/>
        <v>175245089</v>
      </c>
      <c r="C32" s="310">
        <f t="shared" si="2"/>
        <v>43373</v>
      </c>
      <c r="D32" s="81" t="s">
        <v>134</v>
      </c>
      <c r="E32" s="81">
        <v>1</v>
      </c>
      <c r="F32" s="81" t="s">
        <v>133</v>
      </c>
      <c r="G32" s="81" t="s">
        <v>518</v>
      </c>
      <c r="H32" s="81" t="e">
        <f>#REF!</f>
        <v>#REF!</v>
      </c>
    </row>
    <row r="33" spans="1:8" ht="15.75">
      <c r="A33" s="81" t="str">
        <f t="shared" si="0"/>
        <v>БИ ДЖИ АЙ ГРУП АД</v>
      </c>
      <c r="B33" s="81" t="str">
        <f t="shared" si="1"/>
        <v>175245089</v>
      </c>
      <c r="C33" s="310">
        <f t="shared" si="2"/>
        <v>43373</v>
      </c>
      <c r="D33" s="81" t="s">
        <v>138</v>
      </c>
      <c r="E33" s="81">
        <v>1</v>
      </c>
      <c r="F33" s="81" t="s">
        <v>137</v>
      </c>
      <c r="G33" s="81" t="s">
        <v>518</v>
      </c>
      <c r="H33" s="81" t="e">
        <f>#REF!</f>
        <v>#REF!</v>
      </c>
    </row>
    <row r="34" spans="1:8" ht="15.75">
      <c r="A34" s="81" t="str">
        <f t="shared" si="0"/>
        <v>БИ ДЖИ АЙ ГРУП АД</v>
      </c>
      <c r="B34" s="81" t="str">
        <f t="shared" si="1"/>
        <v>175245089</v>
      </c>
      <c r="C34" s="310">
        <f t="shared" si="2"/>
        <v>43373</v>
      </c>
      <c r="D34" s="81" t="s">
        <v>145</v>
      </c>
      <c r="E34" s="81">
        <v>1</v>
      </c>
      <c r="F34" s="81" t="s">
        <v>144</v>
      </c>
      <c r="G34" s="81" t="s">
        <v>518</v>
      </c>
      <c r="H34" s="81" t="e">
        <f>#REF!</f>
        <v>#REF!</v>
      </c>
    </row>
    <row r="35" spans="1:8" ht="15.75">
      <c r="A35" s="81" t="str">
        <f aca="true" t="shared" si="3" ref="A35:A66">pdeName</f>
        <v>БИ ДЖИ АЙ ГРУП АД</v>
      </c>
      <c r="B35" s="81" t="str">
        <f aca="true" t="shared" si="4" ref="B35:B66">pdeBulstat</f>
        <v>175245089</v>
      </c>
      <c r="C35" s="310">
        <f aca="true" t="shared" si="5" ref="C35:C66">endDate</f>
        <v>43373</v>
      </c>
      <c r="D35" s="81" t="s">
        <v>149</v>
      </c>
      <c r="E35" s="81">
        <v>1</v>
      </c>
      <c r="F35" s="81" t="s">
        <v>148</v>
      </c>
      <c r="G35" s="81" t="s">
        <v>518</v>
      </c>
      <c r="H35" s="81" t="e">
        <f>#REF!</f>
        <v>#REF!</v>
      </c>
    </row>
    <row r="36" spans="1:8" ht="15.75">
      <c r="A36" s="81" t="str">
        <f t="shared" si="3"/>
        <v>БИ ДЖИ АЙ ГРУП АД</v>
      </c>
      <c r="B36" s="81" t="str">
        <f t="shared" si="4"/>
        <v>175245089</v>
      </c>
      <c r="C36" s="310">
        <f t="shared" si="5"/>
        <v>43373</v>
      </c>
      <c r="D36" s="81" t="s">
        <v>153</v>
      </c>
      <c r="E36" s="81">
        <v>1</v>
      </c>
      <c r="F36" s="81" t="s">
        <v>152</v>
      </c>
      <c r="G36" s="81" t="s">
        <v>518</v>
      </c>
      <c r="H36" s="81" t="e">
        <f>#REF!</f>
        <v>#REF!</v>
      </c>
    </row>
    <row r="37" spans="1:8" ht="15.75">
      <c r="A37" s="81" t="str">
        <f t="shared" si="3"/>
        <v>БИ ДЖИ АЙ ГРУП АД</v>
      </c>
      <c r="B37" s="81" t="str">
        <f t="shared" si="4"/>
        <v>175245089</v>
      </c>
      <c r="C37" s="310">
        <f t="shared" si="5"/>
        <v>43373</v>
      </c>
      <c r="D37" s="81" t="s">
        <v>155</v>
      </c>
      <c r="E37" s="81">
        <v>1</v>
      </c>
      <c r="F37" s="81" t="s">
        <v>79</v>
      </c>
      <c r="G37" s="81" t="s">
        <v>518</v>
      </c>
      <c r="H37" s="81" t="e">
        <f>#REF!</f>
        <v>#REF!</v>
      </c>
    </row>
    <row r="38" spans="1:8" ht="15.75">
      <c r="A38" s="81" t="str">
        <f t="shared" si="3"/>
        <v>БИ ДЖИ АЙ ГРУП АД</v>
      </c>
      <c r="B38" s="81" t="str">
        <f t="shared" si="4"/>
        <v>175245089</v>
      </c>
      <c r="C38" s="310">
        <f t="shared" si="5"/>
        <v>43373</v>
      </c>
      <c r="D38" s="81" t="s">
        <v>157</v>
      </c>
      <c r="E38" s="81">
        <v>1</v>
      </c>
      <c r="F38" s="81" t="s">
        <v>103</v>
      </c>
      <c r="G38" s="81" t="s">
        <v>518</v>
      </c>
      <c r="H38" s="81" t="e">
        <f>#REF!</f>
        <v>#REF!</v>
      </c>
    </row>
    <row r="39" spans="1:8" ht="15.75">
      <c r="A39" s="81" t="str">
        <f t="shared" si="3"/>
        <v>БИ ДЖИ АЙ ГРУП АД</v>
      </c>
      <c r="B39" s="81" t="str">
        <f t="shared" si="4"/>
        <v>175245089</v>
      </c>
      <c r="C39" s="310">
        <f t="shared" si="5"/>
        <v>43373</v>
      </c>
      <c r="D39" s="81" t="s">
        <v>163</v>
      </c>
      <c r="E39" s="81">
        <v>1</v>
      </c>
      <c r="F39" s="81" t="s">
        <v>162</v>
      </c>
      <c r="G39" s="81" t="s">
        <v>518</v>
      </c>
      <c r="H39" s="81" t="e">
        <f>#REF!</f>
        <v>#REF!</v>
      </c>
    </row>
    <row r="40" spans="1:8" ht="15.75">
      <c r="A40" s="81" t="str">
        <f t="shared" si="3"/>
        <v>БИ ДЖИ АЙ ГРУП АД</v>
      </c>
      <c r="B40" s="81" t="str">
        <f t="shared" si="4"/>
        <v>175245089</v>
      </c>
      <c r="C40" s="310">
        <f t="shared" si="5"/>
        <v>43373</v>
      </c>
      <c r="D40" s="81" t="s">
        <v>167</v>
      </c>
      <c r="E40" s="81">
        <v>1</v>
      </c>
      <c r="F40" s="81" t="s">
        <v>166</v>
      </c>
      <c r="G40" s="81" t="s">
        <v>518</v>
      </c>
      <c r="H40" s="81" t="e">
        <f>#REF!</f>
        <v>#REF!</v>
      </c>
    </row>
    <row r="41" spans="1:8" ht="15.75">
      <c r="A41" s="81" t="str">
        <f t="shared" si="3"/>
        <v>БИ ДЖИ АЙ ГРУП АД</v>
      </c>
      <c r="B41" s="81" t="str">
        <f t="shared" si="4"/>
        <v>175245089</v>
      </c>
      <c r="C41" s="310">
        <f t="shared" si="5"/>
        <v>43373</v>
      </c>
      <c r="D41" s="81" t="s">
        <v>171</v>
      </c>
      <c r="E41" s="81">
        <v>1</v>
      </c>
      <c r="F41" s="81" t="s">
        <v>19</v>
      </c>
      <c r="G41" s="81" t="s">
        <v>518</v>
      </c>
      <c r="H41" s="81" t="e">
        <f>#REF!</f>
        <v>#REF!</v>
      </c>
    </row>
    <row r="42" spans="1:8" ht="15.75">
      <c r="A42" s="81" t="str">
        <f t="shared" si="3"/>
        <v>БИ ДЖИ АЙ ГРУП АД</v>
      </c>
      <c r="B42" s="81" t="str">
        <f t="shared" si="4"/>
        <v>175245089</v>
      </c>
      <c r="C42" s="310">
        <f t="shared" si="5"/>
        <v>43373</v>
      </c>
      <c r="D42" s="81" t="s">
        <v>177</v>
      </c>
      <c r="E42" s="81">
        <v>1</v>
      </c>
      <c r="F42" s="81" t="s">
        <v>176</v>
      </c>
      <c r="G42" s="81" t="s">
        <v>518</v>
      </c>
      <c r="H42" s="81" t="e">
        <f>#REF!</f>
        <v>#REF!</v>
      </c>
    </row>
    <row r="43" spans="1:8" ht="15.75">
      <c r="A43" s="81" t="str">
        <f t="shared" si="3"/>
        <v>БИ ДЖИ АЙ ГРУП АД</v>
      </c>
      <c r="B43" s="81" t="str">
        <f t="shared" si="4"/>
        <v>175245089</v>
      </c>
      <c r="C43" s="310">
        <f t="shared" si="5"/>
        <v>43373</v>
      </c>
      <c r="D43" s="81" t="s">
        <v>179</v>
      </c>
      <c r="E43" s="81">
        <v>1</v>
      </c>
      <c r="F43" s="81" t="s">
        <v>178</v>
      </c>
      <c r="G43" s="81" t="s">
        <v>518</v>
      </c>
      <c r="H43" s="81" t="e">
        <f>#REF!</f>
        <v>#REF!</v>
      </c>
    </row>
    <row r="44" spans="1:8" ht="15.75">
      <c r="A44" s="81" t="str">
        <f t="shared" si="3"/>
        <v>БИ ДЖИ АЙ ГРУП АД</v>
      </c>
      <c r="B44" s="81" t="str">
        <f t="shared" si="4"/>
        <v>175245089</v>
      </c>
      <c r="C44" s="310">
        <f t="shared" si="5"/>
        <v>43373</v>
      </c>
      <c r="D44" s="81" t="s">
        <v>183</v>
      </c>
      <c r="E44" s="81">
        <v>1</v>
      </c>
      <c r="F44" s="81" t="s">
        <v>182</v>
      </c>
      <c r="G44" s="81" t="s">
        <v>518</v>
      </c>
      <c r="H44" s="81" t="e">
        <f>#REF!</f>
        <v>#REF!</v>
      </c>
    </row>
    <row r="45" spans="1:8" ht="15.75">
      <c r="A45" s="81" t="str">
        <f t="shared" si="3"/>
        <v>БИ ДЖИ АЙ ГРУП АД</v>
      </c>
      <c r="B45" s="81" t="str">
        <f t="shared" si="4"/>
        <v>175245089</v>
      </c>
      <c r="C45" s="310">
        <f t="shared" si="5"/>
        <v>43373</v>
      </c>
      <c r="D45" s="81" t="s">
        <v>187</v>
      </c>
      <c r="E45" s="81">
        <v>1</v>
      </c>
      <c r="F45" s="81" t="s">
        <v>186</v>
      </c>
      <c r="G45" s="81" t="s">
        <v>518</v>
      </c>
      <c r="H45" s="81" t="e">
        <f>#REF!</f>
        <v>#REF!</v>
      </c>
    </row>
    <row r="46" spans="1:8" ht="15.75">
      <c r="A46" s="81" t="str">
        <f t="shared" si="3"/>
        <v>БИ ДЖИ АЙ ГРУП АД</v>
      </c>
      <c r="B46" s="81" t="str">
        <f t="shared" si="4"/>
        <v>175245089</v>
      </c>
      <c r="C46" s="310">
        <f t="shared" si="5"/>
        <v>43373</v>
      </c>
      <c r="D46" s="81" t="s">
        <v>191</v>
      </c>
      <c r="E46" s="81">
        <v>1</v>
      </c>
      <c r="F46" s="81" t="s">
        <v>190</v>
      </c>
      <c r="G46" s="81" t="s">
        <v>518</v>
      </c>
      <c r="H46" s="81" t="e">
        <f>#REF!</f>
        <v>#REF!</v>
      </c>
    </row>
    <row r="47" spans="1:8" ht="15.75">
      <c r="A47" s="81" t="str">
        <f t="shared" si="3"/>
        <v>БИ ДЖИ АЙ ГРУП АД</v>
      </c>
      <c r="B47" s="81" t="str">
        <f t="shared" si="4"/>
        <v>175245089</v>
      </c>
      <c r="C47" s="310">
        <f t="shared" si="5"/>
        <v>43373</v>
      </c>
      <c r="D47" s="81" t="s">
        <v>195</v>
      </c>
      <c r="E47" s="81">
        <v>1</v>
      </c>
      <c r="F47" s="81" t="s">
        <v>194</v>
      </c>
      <c r="G47" s="81" t="s">
        <v>518</v>
      </c>
      <c r="H47" s="81" t="e">
        <f>#REF!</f>
        <v>#REF!</v>
      </c>
    </row>
    <row r="48" spans="1:8" ht="15.75">
      <c r="A48" s="81" t="str">
        <f t="shared" si="3"/>
        <v>БИ ДЖИ АЙ ГРУП АД</v>
      </c>
      <c r="B48" s="81" t="str">
        <f t="shared" si="4"/>
        <v>175245089</v>
      </c>
      <c r="C48" s="310">
        <f t="shared" si="5"/>
        <v>43373</v>
      </c>
      <c r="D48" s="81" t="s">
        <v>198</v>
      </c>
      <c r="E48" s="81">
        <v>1</v>
      </c>
      <c r="F48" s="81" t="s">
        <v>174</v>
      </c>
      <c r="G48" s="81" t="s">
        <v>518</v>
      </c>
      <c r="H48" s="81" t="e">
        <f>#REF!</f>
        <v>#REF!</v>
      </c>
    </row>
    <row r="49" spans="1:8" ht="15.75">
      <c r="A49" s="81" t="str">
        <f t="shared" si="3"/>
        <v>БИ ДЖИ АЙ ГРУП АД</v>
      </c>
      <c r="B49" s="81" t="str">
        <f t="shared" si="4"/>
        <v>175245089</v>
      </c>
      <c r="C49" s="310">
        <f t="shared" si="5"/>
        <v>43373</v>
      </c>
      <c r="D49" s="81" t="s">
        <v>207</v>
      </c>
      <c r="E49" s="81">
        <v>1</v>
      </c>
      <c r="F49" s="81" t="s">
        <v>206</v>
      </c>
      <c r="G49" s="81" t="s">
        <v>518</v>
      </c>
      <c r="H49" s="81" t="e">
        <f>#REF!</f>
        <v>#REF!</v>
      </c>
    </row>
    <row r="50" spans="1:8" ht="15.75">
      <c r="A50" s="81" t="str">
        <f t="shared" si="3"/>
        <v>БИ ДЖИ АЙ ГРУП АД</v>
      </c>
      <c r="B50" s="81" t="str">
        <f t="shared" si="4"/>
        <v>175245089</v>
      </c>
      <c r="C50" s="310">
        <f t="shared" si="5"/>
        <v>43373</v>
      </c>
      <c r="D50" s="81" t="s">
        <v>211</v>
      </c>
      <c r="E50" s="81">
        <v>1</v>
      </c>
      <c r="F50" s="81" t="s">
        <v>210</v>
      </c>
      <c r="G50" s="81" t="s">
        <v>518</v>
      </c>
      <c r="H50" s="81" t="e">
        <f>#REF!</f>
        <v>#REF!</v>
      </c>
    </row>
    <row r="51" spans="1:8" ht="15.75">
      <c r="A51" s="81" t="str">
        <f t="shared" si="3"/>
        <v>БИ ДЖИ АЙ ГРУП АД</v>
      </c>
      <c r="B51" s="81" t="str">
        <f t="shared" si="4"/>
        <v>175245089</v>
      </c>
      <c r="C51" s="310">
        <f t="shared" si="5"/>
        <v>43373</v>
      </c>
      <c r="D51" s="81" t="s">
        <v>215</v>
      </c>
      <c r="E51" s="81">
        <v>1</v>
      </c>
      <c r="F51" s="81" t="s">
        <v>214</v>
      </c>
      <c r="G51" s="81" t="s">
        <v>518</v>
      </c>
      <c r="H51" s="81" t="e">
        <f>#REF!</f>
        <v>#REF!</v>
      </c>
    </row>
    <row r="52" spans="1:8" ht="15.75">
      <c r="A52" s="81" t="str">
        <f t="shared" si="3"/>
        <v>БИ ДЖИ АЙ ГРУП АД</v>
      </c>
      <c r="B52" s="81" t="str">
        <f t="shared" si="4"/>
        <v>175245089</v>
      </c>
      <c r="C52" s="310">
        <f t="shared" si="5"/>
        <v>43373</v>
      </c>
      <c r="D52" s="81" t="s">
        <v>218</v>
      </c>
      <c r="E52" s="81">
        <v>1</v>
      </c>
      <c r="F52" s="81" t="s">
        <v>217</v>
      </c>
      <c r="G52" s="81" t="s">
        <v>518</v>
      </c>
      <c r="H52" s="81" t="e">
        <f>#REF!</f>
        <v>#REF!</v>
      </c>
    </row>
    <row r="53" spans="1:8" ht="15.75">
      <c r="A53" s="81" t="str">
        <f t="shared" si="3"/>
        <v>БИ ДЖИ АЙ ГРУП АД</v>
      </c>
      <c r="B53" s="81" t="str">
        <f t="shared" si="4"/>
        <v>175245089</v>
      </c>
      <c r="C53" s="310">
        <f t="shared" si="5"/>
        <v>43373</v>
      </c>
      <c r="D53" s="81" t="s">
        <v>222</v>
      </c>
      <c r="E53" s="81">
        <v>1</v>
      </c>
      <c r="F53" s="81" t="s">
        <v>221</v>
      </c>
      <c r="G53" s="81" t="s">
        <v>518</v>
      </c>
      <c r="H53" s="81" t="e">
        <f>#REF!</f>
        <v>#REF!</v>
      </c>
    </row>
    <row r="54" spans="1:8" ht="15.75">
      <c r="A54" s="81" t="str">
        <f t="shared" si="3"/>
        <v>БИ ДЖИ АЙ ГРУП АД</v>
      </c>
      <c r="B54" s="81" t="str">
        <f t="shared" si="4"/>
        <v>175245089</v>
      </c>
      <c r="C54" s="310">
        <f t="shared" si="5"/>
        <v>43373</v>
      </c>
      <c r="D54" s="81" t="s">
        <v>225</v>
      </c>
      <c r="E54" s="81">
        <v>1</v>
      </c>
      <c r="F54" s="81" t="s">
        <v>224</v>
      </c>
      <c r="G54" s="81" t="s">
        <v>518</v>
      </c>
      <c r="H54" s="81" t="e">
        <f>#REF!</f>
        <v>#REF!</v>
      </c>
    </row>
    <row r="55" spans="1:8" ht="15.75">
      <c r="A55" s="81" t="str">
        <f t="shared" si="3"/>
        <v>БИ ДЖИ АЙ ГРУП АД</v>
      </c>
      <c r="B55" s="81" t="str">
        <f t="shared" si="4"/>
        <v>175245089</v>
      </c>
      <c r="C55" s="310">
        <f t="shared" si="5"/>
        <v>43373</v>
      </c>
      <c r="D55" s="81" t="s">
        <v>227</v>
      </c>
      <c r="E55" s="81">
        <v>1</v>
      </c>
      <c r="F55" s="81" t="s">
        <v>226</v>
      </c>
      <c r="G55" s="81" t="s">
        <v>518</v>
      </c>
      <c r="H55" s="81" t="e">
        <f>#REF!</f>
        <v>#REF!</v>
      </c>
    </row>
    <row r="56" spans="1:8" ht="15.75">
      <c r="A56" s="81" t="str">
        <f t="shared" si="3"/>
        <v>БИ ДЖИ АЙ ГРУП АД</v>
      </c>
      <c r="B56" s="81" t="str">
        <f t="shared" si="4"/>
        <v>175245089</v>
      </c>
      <c r="C56" s="310">
        <f t="shared" si="5"/>
        <v>43373</v>
      </c>
      <c r="D56" s="81" t="s">
        <v>229</v>
      </c>
      <c r="E56" s="81">
        <v>1</v>
      </c>
      <c r="F56" s="81" t="s">
        <v>228</v>
      </c>
      <c r="G56" s="81" t="s">
        <v>518</v>
      </c>
      <c r="H56" s="81" t="e">
        <f>#REF!</f>
        <v>#REF!</v>
      </c>
    </row>
    <row r="57" spans="1:8" ht="15.75">
      <c r="A57" s="81" t="str">
        <f t="shared" si="3"/>
        <v>БИ ДЖИ АЙ ГРУП АД</v>
      </c>
      <c r="B57" s="81" t="str">
        <f t="shared" si="4"/>
        <v>175245089</v>
      </c>
      <c r="C57" s="310">
        <f t="shared" si="5"/>
        <v>43373</v>
      </c>
      <c r="D57" s="81" t="s">
        <v>232</v>
      </c>
      <c r="E57" s="81">
        <v>1</v>
      </c>
      <c r="F57" s="81" t="s">
        <v>203</v>
      </c>
      <c r="G57" s="81" t="s">
        <v>518</v>
      </c>
      <c r="H57" s="81" t="e">
        <f>#REF!</f>
        <v>#REF!</v>
      </c>
    </row>
    <row r="58" spans="1:8" ht="15.75">
      <c r="A58" s="81" t="str">
        <f t="shared" si="3"/>
        <v>БИ ДЖИ АЙ ГРУП АД</v>
      </c>
      <c r="B58" s="81" t="str">
        <f t="shared" si="4"/>
        <v>175245089</v>
      </c>
      <c r="C58" s="310">
        <f t="shared" si="5"/>
        <v>43373</v>
      </c>
      <c r="D58" s="81" t="s">
        <v>238</v>
      </c>
      <c r="E58" s="81">
        <v>1</v>
      </c>
      <c r="F58" s="81" t="s">
        <v>237</v>
      </c>
      <c r="G58" s="81" t="s">
        <v>518</v>
      </c>
      <c r="H58" s="81" t="e">
        <f>#REF!</f>
        <v>#REF!</v>
      </c>
    </row>
    <row r="59" spans="1:8" ht="15.75">
      <c r="A59" s="81" t="str">
        <f t="shared" si="3"/>
        <v>БИ ДЖИ АЙ ГРУП АД</v>
      </c>
      <c r="B59" s="81" t="str">
        <f t="shared" si="4"/>
        <v>175245089</v>
      </c>
      <c r="C59" s="310">
        <f t="shared" si="5"/>
        <v>43373</v>
      </c>
      <c r="D59" s="81" t="s">
        <v>240</v>
      </c>
      <c r="E59" s="81">
        <v>1</v>
      </c>
      <c r="F59" s="81" t="s">
        <v>239</v>
      </c>
      <c r="G59" s="81" t="s">
        <v>518</v>
      </c>
      <c r="H59" s="81" t="e">
        <f>#REF!</f>
        <v>#REF!</v>
      </c>
    </row>
    <row r="60" spans="1:8" ht="15.75">
      <c r="A60" s="81" t="str">
        <f t="shared" si="3"/>
        <v>БИ ДЖИ АЙ ГРУП АД</v>
      </c>
      <c r="B60" s="81" t="str">
        <f t="shared" si="4"/>
        <v>175245089</v>
      </c>
      <c r="C60" s="310">
        <f t="shared" si="5"/>
        <v>43373</v>
      </c>
      <c r="D60" s="81" t="s">
        <v>243</v>
      </c>
      <c r="E60" s="81">
        <v>1</v>
      </c>
      <c r="F60" s="81" t="s">
        <v>242</v>
      </c>
      <c r="G60" s="81" t="s">
        <v>518</v>
      </c>
      <c r="H60" s="81" t="e">
        <f>#REF!</f>
        <v>#REF!</v>
      </c>
    </row>
    <row r="61" spans="1:8" ht="15.75">
      <c r="A61" s="81" t="str">
        <f t="shared" si="3"/>
        <v>БИ ДЖИ АЙ ГРУП АД</v>
      </c>
      <c r="B61" s="81" t="str">
        <f t="shared" si="4"/>
        <v>175245089</v>
      </c>
      <c r="C61" s="310">
        <f t="shared" si="5"/>
        <v>43373</v>
      </c>
      <c r="D61" s="81" t="s">
        <v>245</v>
      </c>
      <c r="E61" s="81">
        <v>1</v>
      </c>
      <c r="F61" s="81" t="s">
        <v>244</v>
      </c>
      <c r="G61" s="81" t="s">
        <v>518</v>
      </c>
      <c r="H61" s="81" t="e">
        <f>#REF!</f>
        <v>#REF!</v>
      </c>
    </row>
    <row r="62" spans="1:8" ht="15.75">
      <c r="A62" s="81" t="str">
        <f t="shared" si="3"/>
        <v>БИ ДЖИ АЙ ГРУП АД</v>
      </c>
      <c r="B62" s="81" t="str">
        <f t="shared" si="4"/>
        <v>175245089</v>
      </c>
      <c r="C62" s="310">
        <f t="shared" si="5"/>
        <v>43373</v>
      </c>
      <c r="D62" s="81" t="s">
        <v>247</v>
      </c>
      <c r="E62" s="81">
        <v>1</v>
      </c>
      <c r="F62" s="81" t="s">
        <v>246</v>
      </c>
      <c r="G62" s="81" t="s">
        <v>518</v>
      </c>
      <c r="H62" s="81" t="e">
        <f>#REF!</f>
        <v>#REF!</v>
      </c>
    </row>
    <row r="63" spans="1:8" ht="15.75">
      <c r="A63" s="81" t="str">
        <f t="shared" si="3"/>
        <v>БИ ДЖИ АЙ ГРУП АД</v>
      </c>
      <c r="B63" s="81" t="str">
        <f t="shared" si="4"/>
        <v>175245089</v>
      </c>
      <c r="C63" s="310">
        <f t="shared" si="5"/>
        <v>43373</v>
      </c>
      <c r="D63" s="81" t="s">
        <v>248</v>
      </c>
      <c r="E63" s="81">
        <v>1</v>
      </c>
      <c r="F63" s="81" t="s">
        <v>133</v>
      </c>
      <c r="G63" s="81" t="s">
        <v>518</v>
      </c>
      <c r="H63" s="81" t="e">
        <f>#REF!</f>
        <v>#REF!</v>
      </c>
    </row>
    <row r="64" spans="1:8" ht="15.75">
      <c r="A64" s="81" t="str">
        <f t="shared" si="3"/>
        <v>БИ ДЖИ АЙ ГРУП АД</v>
      </c>
      <c r="B64" s="81" t="str">
        <f t="shared" si="4"/>
        <v>175245089</v>
      </c>
      <c r="C64" s="310">
        <f t="shared" si="5"/>
        <v>43373</v>
      </c>
      <c r="D64" s="81" t="s">
        <v>250</v>
      </c>
      <c r="E64" s="81">
        <v>1</v>
      </c>
      <c r="F64" s="81" t="s">
        <v>236</v>
      </c>
      <c r="G64" s="81" t="s">
        <v>518</v>
      </c>
      <c r="H64" s="81" t="e">
        <f>#REF!</f>
        <v>#REF!</v>
      </c>
    </row>
    <row r="65" spans="1:8" ht="15.75">
      <c r="A65" s="81" t="str">
        <f t="shared" si="3"/>
        <v>БИ ДЖИ АЙ ГРУП АД</v>
      </c>
      <c r="B65" s="81" t="str">
        <f t="shared" si="4"/>
        <v>175245089</v>
      </c>
      <c r="C65" s="310">
        <f t="shared" si="5"/>
        <v>43373</v>
      </c>
      <c r="D65" s="81" t="s">
        <v>253</v>
      </c>
      <c r="E65" s="81">
        <v>1</v>
      </c>
      <c r="F65" s="81" t="s">
        <v>252</v>
      </c>
      <c r="G65" s="81" t="s">
        <v>518</v>
      </c>
      <c r="H65" s="81" t="e">
        <f>#REF!</f>
        <v>#REF!</v>
      </c>
    </row>
    <row r="66" spans="1:8" ht="15.75">
      <c r="A66" s="81" t="str">
        <f t="shared" si="3"/>
        <v>БИ ДЖИ АЙ ГРУП АД</v>
      </c>
      <c r="B66" s="81" t="str">
        <f t="shared" si="4"/>
        <v>175245089</v>
      </c>
      <c r="C66" s="310">
        <f t="shared" si="5"/>
        <v>43373</v>
      </c>
      <c r="D66" s="81" t="s">
        <v>255</v>
      </c>
      <c r="E66" s="81">
        <v>1</v>
      </c>
      <c r="F66" s="81" t="s">
        <v>254</v>
      </c>
      <c r="G66" s="81" t="s">
        <v>518</v>
      </c>
      <c r="H66" s="81" t="e">
        <f>#REF!</f>
        <v>#REF!</v>
      </c>
    </row>
    <row r="67" spans="1:8" ht="15.75">
      <c r="A67" s="81" t="str">
        <f aca="true" t="shared" si="6" ref="A67:A98">pdeName</f>
        <v>БИ ДЖИ АЙ ГРУП АД</v>
      </c>
      <c r="B67" s="81" t="str">
        <f aca="true" t="shared" si="7" ref="B67:B98">pdeBulstat</f>
        <v>175245089</v>
      </c>
      <c r="C67" s="310">
        <f aca="true" t="shared" si="8" ref="C67:C98">endDate</f>
        <v>43373</v>
      </c>
      <c r="D67" s="81" t="s">
        <v>257</v>
      </c>
      <c r="E67" s="81">
        <v>1</v>
      </c>
      <c r="F67" s="81" t="s">
        <v>256</v>
      </c>
      <c r="G67" s="81" t="s">
        <v>518</v>
      </c>
      <c r="H67" s="81" t="e">
        <f>#REF!</f>
        <v>#REF!</v>
      </c>
    </row>
    <row r="68" spans="1:8" ht="15.75">
      <c r="A68" s="81" t="str">
        <f t="shared" si="6"/>
        <v>БИ ДЖИ АЙ ГРУП АД</v>
      </c>
      <c r="B68" s="81" t="str">
        <f t="shared" si="7"/>
        <v>175245089</v>
      </c>
      <c r="C68" s="310">
        <f t="shared" si="8"/>
        <v>43373</v>
      </c>
      <c r="D68" s="81" t="s">
        <v>259</v>
      </c>
      <c r="E68" s="81">
        <v>1</v>
      </c>
      <c r="F68" s="81" t="s">
        <v>258</v>
      </c>
      <c r="G68" s="81" t="s">
        <v>518</v>
      </c>
      <c r="H68" s="81" t="e">
        <f>#REF!</f>
        <v>#REF!</v>
      </c>
    </row>
    <row r="69" spans="1:8" ht="15.75">
      <c r="A69" s="81" t="str">
        <f t="shared" si="6"/>
        <v>БИ ДЖИ АЙ ГРУП АД</v>
      </c>
      <c r="B69" s="81" t="str">
        <f t="shared" si="7"/>
        <v>175245089</v>
      </c>
      <c r="C69" s="310">
        <f t="shared" si="8"/>
        <v>43373</v>
      </c>
      <c r="D69" s="81" t="s">
        <v>260</v>
      </c>
      <c r="E69" s="81">
        <v>1</v>
      </c>
      <c r="F69" s="81" t="s">
        <v>251</v>
      </c>
      <c r="G69" s="81" t="s">
        <v>518</v>
      </c>
      <c r="H69" s="81" t="e">
        <f>#REF!</f>
        <v>#REF!</v>
      </c>
    </row>
    <row r="70" spans="1:8" ht="15.75">
      <c r="A70" s="81" t="str">
        <f t="shared" si="6"/>
        <v>БИ ДЖИ АЙ ГРУП АД</v>
      </c>
      <c r="B70" s="81" t="str">
        <f t="shared" si="7"/>
        <v>175245089</v>
      </c>
      <c r="C70" s="310">
        <f t="shared" si="8"/>
        <v>43373</v>
      </c>
      <c r="D70" s="81" t="s">
        <v>262</v>
      </c>
      <c r="E70" s="81">
        <v>1</v>
      </c>
      <c r="F70" s="81" t="s">
        <v>261</v>
      </c>
      <c r="G70" s="81" t="s">
        <v>518</v>
      </c>
      <c r="H70" s="81" t="e">
        <f>#REF!</f>
        <v>#REF!</v>
      </c>
    </row>
    <row r="71" spans="1:8" ht="15.75">
      <c r="A71" s="81" t="str">
        <f t="shared" si="6"/>
        <v>БИ ДЖИ АЙ ГРУП АД</v>
      </c>
      <c r="B71" s="81" t="str">
        <f t="shared" si="7"/>
        <v>175245089</v>
      </c>
      <c r="C71" s="310">
        <f t="shared" si="8"/>
        <v>43373</v>
      </c>
      <c r="D71" s="81" t="s">
        <v>264</v>
      </c>
      <c r="E71" s="81">
        <v>1</v>
      </c>
      <c r="F71" s="81" t="s">
        <v>173</v>
      </c>
      <c r="G71" s="81" t="s">
        <v>518</v>
      </c>
      <c r="H71" s="81" t="e">
        <f>#REF!</f>
        <v>#REF!</v>
      </c>
    </row>
    <row r="72" spans="1:8" ht="15.75">
      <c r="A72" s="81" t="str">
        <f t="shared" si="6"/>
        <v>БИ ДЖИ АЙ ГРУП АД</v>
      </c>
      <c r="B72" s="81" t="str">
        <f t="shared" si="7"/>
        <v>175245089</v>
      </c>
      <c r="C72" s="310">
        <f t="shared" si="8"/>
        <v>43373</v>
      </c>
      <c r="D72" s="81" t="s">
        <v>266</v>
      </c>
      <c r="E72" s="81">
        <v>1</v>
      </c>
      <c r="F72" s="81" t="s">
        <v>265</v>
      </c>
      <c r="G72" s="81" t="s">
        <v>518</v>
      </c>
      <c r="H72" s="81" t="e">
        <f>#REF!</f>
        <v>#REF!</v>
      </c>
    </row>
    <row r="73" spans="1:8" ht="15.75">
      <c r="A73" s="81" t="str">
        <f t="shared" si="6"/>
        <v>БИ ДЖИ АЙ ГРУП АД</v>
      </c>
      <c r="B73" s="81" t="str">
        <f t="shared" si="7"/>
        <v>175245089</v>
      </c>
      <c r="C73" s="310">
        <f t="shared" si="8"/>
        <v>43373</v>
      </c>
      <c r="D73" s="81" t="s">
        <v>26</v>
      </c>
      <c r="E73" s="81">
        <v>1</v>
      </c>
      <c r="F73" s="81" t="s">
        <v>25</v>
      </c>
      <c r="G73" s="81" t="s">
        <v>534</v>
      </c>
      <c r="H73" s="81" t="e">
        <f>#REF!</f>
        <v>#REF!</v>
      </c>
    </row>
    <row r="74" spans="1:8" ht="15.75">
      <c r="A74" s="81" t="str">
        <f t="shared" si="6"/>
        <v>БИ ДЖИ АЙ ГРУП АД</v>
      </c>
      <c r="B74" s="81" t="str">
        <f t="shared" si="7"/>
        <v>175245089</v>
      </c>
      <c r="C74" s="310">
        <f t="shared" si="8"/>
        <v>43373</v>
      </c>
      <c r="D74" s="81" t="s">
        <v>29</v>
      </c>
      <c r="E74" s="81">
        <v>1</v>
      </c>
      <c r="F74" s="81" t="s">
        <v>525</v>
      </c>
      <c r="G74" s="81" t="s">
        <v>534</v>
      </c>
      <c r="H74" s="81" t="e">
        <f>#REF!</f>
        <v>#REF!</v>
      </c>
    </row>
    <row r="75" spans="1:8" ht="15.75">
      <c r="A75" s="81" t="str">
        <f t="shared" si="6"/>
        <v>БИ ДЖИ АЙ ГРУП АД</v>
      </c>
      <c r="B75" s="81" t="str">
        <f t="shared" si="7"/>
        <v>175245089</v>
      </c>
      <c r="C75" s="310">
        <f t="shared" si="8"/>
        <v>43373</v>
      </c>
      <c r="D75" s="81" t="s">
        <v>33</v>
      </c>
      <c r="E75" s="81">
        <v>1</v>
      </c>
      <c r="F75" s="81" t="s">
        <v>32</v>
      </c>
      <c r="G75" s="81" t="s">
        <v>534</v>
      </c>
      <c r="H75" s="81" t="e">
        <f>#REF!</f>
        <v>#REF!</v>
      </c>
    </row>
    <row r="76" spans="1:8" ht="15.75">
      <c r="A76" s="81" t="str">
        <f t="shared" si="6"/>
        <v>БИ ДЖИ АЙ ГРУП АД</v>
      </c>
      <c r="B76" s="81" t="str">
        <f t="shared" si="7"/>
        <v>175245089</v>
      </c>
      <c r="C76" s="310">
        <f t="shared" si="8"/>
        <v>43373</v>
      </c>
      <c r="D76" s="81" t="s">
        <v>37</v>
      </c>
      <c r="E76" s="81">
        <v>1</v>
      </c>
      <c r="F76" s="81" t="s">
        <v>36</v>
      </c>
      <c r="G76" s="81" t="s">
        <v>534</v>
      </c>
      <c r="H76" s="81" t="e">
        <f>#REF!</f>
        <v>#REF!</v>
      </c>
    </row>
    <row r="77" spans="1:8" ht="15.75">
      <c r="A77" s="81" t="str">
        <f t="shared" si="6"/>
        <v>БИ ДЖИ АЙ ГРУП АД</v>
      </c>
      <c r="B77" s="81" t="str">
        <f t="shared" si="7"/>
        <v>175245089</v>
      </c>
      <c r="C77" s="310">
        <f t="shared" si="8"/>
        <v>43373</v>
      </c>
      <c r="D77" s="81" t="s">
        <v>41</v>
      </c>
      <c r="E77" s="81">
        <v>1</v>
      </c>
      <c r="F77" s="81" t="s">
        <v>40</v>
      </c>
      <c r="G77" s="81" t="s">
        <v>534</v>
      </c>
      <c r="H77" s="81" t="e">
        <f>#REF!</f>
        <v>#REF!</v>
      </c>
    </row>
    <row r="78" spans="1:8" ht="15.75">
      <c r="A78" s="81" t="str">
        <f t="shared" si="6"/>
        <v>БИ ДЖИ АЙ ГРУП АД</v>
      </c>
      <c r="B78" s="81" t="str">
        <f t="shared" si="7"/>
        <v>175245089</v>
      </c>
      <c r="C78" s="310">
        <f t="shared" si="8"/>
        <v>43373</v>
      </c>
      <c r="D78" s="81" t="s">
        <v>45</v>
      </c>
      <c r="E78" s="81">
        <v>1</v>
      </c>
      <c r="F78" s="81" t="s">
        <v>44</v>
      </c>
      <c r="G78" s="81" t="s">
        <v>534</v>
      </c>
      <c r="H78" s="81" t="e">
        <f>#REF!</f>
        <v>#REF!</v>
      </c>
    </row>
    <row r="79" spans="1:8" ht="15.75">
      <c r="A79" s="81" t="str">
        <f t="shared" si="6"/>
        <v>БИ ДЖИ АЙ ГРУП АД</v>
      </c>
      <c r="B79" s="81" t="str">
        <f t="shared" si="7"/>
        <v>175245089</v>
      </c>
      <c r="C79" s="310">
        <f t="shared" si="8"/>
        <v>43373</v>
      </c>
      <c r="D79" s="81" t="s">
        <v>48</v>
      </c>
      <c r="E79" s="81">
        <v>1</v>
      </c>
      <c r="F79" s="81" t="s">
        <v>22</v>
      </c>
      <c r="G79" s="81" t="s">
        <v>534</v>
      </c>
      <c r="H79" s="81" t="e">
        <f>#REF!</f>
        <v>#REF!</v>
      </c>
    </row>
    <row r="80" spans="1:8" ht="15.75">
      <c r="A80" s="81" t="str">
        <f t="shared" si="6"/>
        <v>БИ ДЖИ АЙ ГРУП АД</v>
      </c>
      <c r="B80" s="81" t="str">
        <f t="shared" si="7"/>
        <v>175245089</v>
      </c>
      <c r="C80" s="310">
        <f t="shared" si="8"/>
        <v>43373</v>
      </c>
      <c r="D80" s="81" t="s">
        <v>55</v>
      </c>
      <c r="E80" s="81">
        <v>1</v>
      </c>
      <c r="F80" s="81" t="s">
        <v>54</v>
      </c>
      <c r="G80" s="81" t="s">
        <v>534</v>
      </c>
      <c r="H80" s="81" t="e">
        <f>#REF!</f>
        <v>#REF!</v>
      </c>
    </row>
    <row r="81" spans="1:8" ht="15.75">
      <c r="A81" s="81" t="str">
        <f t="shared" si="6"/>
        <v>БИ ДЖИ АЙ ГРУП АД</v>
      </c>
      <c r="B81" s="81" t="str">
        <f t="shared" si="7"/>
        <v>175245089</v>
      </c>
      <c r="C81" s="310">
        <f t="shared" si="8"/>
        <v>43373</v>
      </c>
      <c r="D81" s="81" t="s">
        <v>59</v>
      </c>
      <c r="E81" s="81">
        <v>1</v>
      </c>
      <c r="F81" s="81" t="s">
        <v>58</v>
      </c>
      <c r="G81" s="81" t="s">
        <v>534</v>
      </c>
      <c r="H81" s="81" t="e">
        <f>#REF!</f>
        <v>#REF!</v>
      </c>
    </row>
    <row r="82" spans="1:8" ht="15.75">
      <c r="A82" s="81" t="str">
        <f t="shared" si="6"/>
        <v>БИ ДЖИ АЙ ГРУП АД</v>
      </c>
      <c r="B82" s="81" t="str">
        <f t="shared" si="7"/>
        <v>175245089</v>
      </c>
      <c r="C82" s="310">
        <f t="shared" si="8"/>
        <v>43373</v>
      </c>
      <c r="D82" s="81" t="s">
        <v>63</v>
      </c>
      <c r="E82" s="81">
        <v>1</v>
      </c>
      <c r="F82" s="81" t="s">
        <v>62</v>
      </c>
      <c r="G82" s="81" t="s">
        <v>534</v>
      </c>
      <c r="H82" s="81" t="e">
        <f>#REF!</f>
        <v>#REF!</v>
      </c>
    </row>
    <row r="83" spans="1:8" ht="15.75">
      <c r="A83" s="81" t="str">
        <f t="shared" si="6"/>
        <v>БИ ДЖИ АЙ ГРУП АД</v>
      </c>
      <c r="B83" s="81" t="str">
        <f t="shared" si="7"/>
        <v>175245089</v>
      </c>
      <c r="C83" s="310">
        <f t="shared" si="8"/>
        <v>43373</v>
      </c>
      <c r="D83" s="81" t="s">
        <v>66</v>
      </c>
      <c r="E83" s="81">
        <v>1</v>
      </c>
      <c r="F83" s="81" t="s">
        <v>65</v>
      </c>
      <c r="G83" s="81" t="s">
        <v>534</v>
      </c>
      <c r="H83" s="81" t="e">
        <f>#REF!</f>
        <v>#REF!</v>
      </c>
    </row>
    <row r="84" spans="1:8" ht="15.75">
      <c r="A84" s="81" t="str">
        <f t="shared" si="6"/>
        <v>БИ ДЖИ АЙ ГРУП АД</v>
      </c>
      <c r="B84" s="81" t="str">
        <f t="shared" si="7"/>
        <v>175245089</v>
      </c>
      <c r="C84" s="310">
        <f t="shared" si="8"/>
        <v>43373</v>
      </c>
      <c r="D84" s="81" t="s">
        <v>70</v>
      </c>
      <c r="E84" s="81">
        <v>1</v>
      </c>
      <c r="F84" s="81" t="s">
        <v>69</v>
      </c>
      <c r="G84" s="81" t="s">
        <v>534</v>
      </c>
      <c r="H84" s="81" t="e">
        <f>#REF!</f>
        <v>#REF!</v>
      </c>
    </row>
    <row r="85" spans="1:8" ht="15.75">
      <c r="A85" s="81" t="str">
        <f t="shared" si="6"/>
        <v>БИ ДЖИ АЙ ГРУП АД</v>
      </c>
      <c r="B85" s="81" t="str">
        <f t="shared" si="7"/>
        <v>175245089</v>
      </c>
      <c r="C85" s="310">
        <f t="shared" si="8"/>
        <v>43373</v>
      </c>
      <c r="D85" s="81" t="s">
        <v>74</v>
      </c>
      <c r="E85" s="81">
        <v>1</v>
      </c>
      <c r="F85" s="81" t="s">
        <v>73</v>
      </c>
      <c r="G85" s="81" t="s">
        <v>534</v>
      </c>
      <c r="H85" s="81" t="e">
        <f>#REF!</f>
        <v>#REF!</v>
      </c>
    </row>
    <row r="86" spans="1:8" ht="15.75">
      <c r="A86" s="81" t="str">
        <f t="shared" si="6"/>
        <v>БИ ДЖИ АЙ ГРУП АД</v>
      </c>
      <c r="B86" s="81" t="str">
        <f t="shared" si="7"/>
        <v>175245089</v>
      </c>
      <c r="C86" s="310">
        <f t="shared" si="8"/>
        <v>43373</v>
      </c>
      <c r="D86" s="81" t="s">
        <v>78</v>
      </c>
      <c r="E86" s="81">
        <v>1</v>
      </c>
      <c r="F86" s="81" t="s">
        <v>51</v>
      </c>
      <c r="G86" s="81" t="s">
        <v>534</v>
      </c>
      <c r="H86" s="81" t="e">
        <f>#REF!</f>
        <v>#REF!</v>
      </c>
    </row>
    <row r="87" spans="1:8" ht="15.75">
      <c r="A87" s="81" t="str">
        <f t="shared" si="6"/>
        <v>БИ ДЖИ АЙ ГРУП АД</v>
      </c>
      <c r="B87" s="81" t="str">
        <f t="shared" si="7"/>
        <v>175245089</v>
      </c>
      <c r="C87" s="310">
        <f t="shared" si="8"/>
        <v>43373</v>
      </c>
      <c r="D87" s="81" t="s">
        <v>85</v>
      </c>
      <c r="E87" s="81">
        <v>1</v>
      </c>
      <c r="F87" s="81" t="s">
        <v>84</v>
      </c>
      <c r="G87" s="81" t="s">
        <v>534</v>
      </c>
      <c r="H87" s="81" t="e">
        <f>#REF!</f>
        <v>#REF!</v>
      </c>
    </row>
    <row r="88" spans="1:8" ht="15.75">
      <c r="A88" s="81" t="str">
        <f t="shared" si="6"/>
        <v>БИ ДЖИ АЙ ГРУП АД</v>
      </c>
      <c r="B88" s="81" t="str">
        <f t="shared" si="7"/>
        <v>175245089</v>
      </c>
      <c r="C88" s="310">
        <f t="shared" si="8"/>
        <v>43373</v>
      </c>
      <c r="D88" s="81" t="s">
        <v>87</v>
      </c>
      <c r="E88" s="81">
        <v>1</v>
      </c>
      <c r="F88" s="81" t="s">
        <v>86</v>
      </c>
      <c r="G88" s="81" t="s">
        <v>534</v>
      </c>
      <c r="H88" s="81" t="e">
        <f>#REF!</f>
        <v>#REF!</v>
      </c>
    </row>
    <row r="89" spans="1:8" ht="15.75">
      <c r="A89" s="81" t="str">
        <f t="shared" si="6"/>
        <v>БИ ДЖИ АЙ ГРУП АД</v>
      </c>
      <c r="B89" s="81" t="str">
        <f t="shared" si="7"/>
        <v>175245089</v>
      </c>
      <c r="C89" s="310">
        <f t="shared" si="8"/>
        <v>43373</v>
      </c>
      <c r="D89" s="81" t="s">
        <v>90</v>
      </c>
      <c r="E89" s="81">
        <v>1</v>
      </c>
      <c r="F89" s="81" t="s">
        <v>89</v>
      </c>
      <c r="G89" s="81" t="s">
        <v>534</v>
      </c>
      <c r="H89" s="81" t="e">
        <f>#REF!</f>
        <v>#REF!</v>
      </c>
    </row>
    <row r="90" spans="1:8" ht="15.75">
      <c r="A90" s="81" t="str">
        <f t="shared" si="6"/>
        <v>БИ ДЖИ АЙ ГРУП АД</v>
      </c>
      <c r="B90" s="81" t="str">
        <f t="shared" si="7"/>
        <v>175245089</v>
      </c>
      <c r="C90" s="310">
        <f t="shared" si="8"/>
        <v>43373</v>
      </c>
      <c r="D90" s="81" t="s">
        <v>94</v>
      </c>
      <c r="E90" s="81">
        <v>1</v>
      </c>
      <c r="F90" s="81" t="s">
        <v>93</v>
      </c>
      <c r="G90" s="81" t="s">
        <v>534</v>
      </c>
      <c r="H90" s="81" t="e">
        <f>#REF!</f>
        <v>#REF!</v>
      </c>
    </row>
    <row r="91" spans="1:8" ht="15.75">
      <c r="A91" s="81" t="str">
        <f t="shared" si="6"/>
        <v>БИ ДЖИ АЙ ГРУП АД</v>
      </c>
      <c r="B91" s="81" t="str">
        <f t="shared" si="7"/>
        <v>175245089</v>
      </c>
      <c r="C91" s="310">
        <f t="shared" si="8"/>
        <v>43373</v>
      </c>
      <c r="D91" s="81" t="s">
        <v>98</v>
      </c>
      <c r="E91" s="81">
        <v>1</v>
      </c>
      <c r="F91" s="81" t="s">
        <v>97</v>
      </c>
      <c r="G91" s="81" t="s">
        <v>534</v>
      </c>
      <c r="H91" s="81" t="e">
        <f>#REF!</f>
        <v>#REF!</v>
      </c>
    </row>
    <row r="92" spans="1:8" ht="15.75">
      <c r="A92" s="81" t="str">
        <f t="shared" si="6"/>
        <v>БИ ДЖИ АЙ ГРУП АД</v>
      </c>
      <c r="B92" s="81" t="str">
        <f t="shared" si="7"/>
        <v>175245089</v>
      </c>
      <c r="C92" s="310">
        <f t="shared" si="8"/>
        <v>43373</v>
      </c>
      <c r="D92" s="81" t="s">
        <v>102</v>
      </c>
      <c r="E92" s="81">
        <v>1</v>
      </c>
      <c r="F92" s="81" t="s">
        <v>101</v>
      </c>
      <c r="G92" s="81" t="s">
        <v>534</v>
      </c>
      <c r="H92" s="81" t="e">
        <f>#REF!</f>
        <v>#REF!</v>
      </c>
    </row>
    <row r="93" spans="1:8" ht="15.75">
      <c r="A93" s="81" t="str">
        <f t="shared" si="6"/>
        <v>БИ ДЖИ АЙ ГРУП АД</v>
      </c>
      <c r="B93" s="81" t="str">
        <f t="shared" si="7"/>
        <v>175245089</v>
      </c>
      <c r="C93" s="310">
        <f t="shared" si="8"/>
        <v>43373</v>
      </c>
      <c r="D93" s="81" t="s">
        <v>105</v>
      </c>
      <c r="E93" s="81">
        <v>1</v>
      </c>
      <c r="F93" s="81" t="s">
        <v>81</v>
      </c>
      <c r="G93" s="81" t="s">
        <v>534</v>
      </c>
      <c r="H93" s="81" t="e">
        <f>#REF!</f>
        <v>#REF!</v>
      </c>
    </row>
    <row r="94" spans="1:8" ht="15.75">
      <c r="A94" s="81" t="str">
        <f t="shared" si="6"/>
        <v>БИ ДЖИ АЙ ГРУП АД</v>
      </c>
      <c r="B94" s="81" t="str">
        <f t="shared" si="7"/>
        <v>175245089</v>
      </c>
      <c r="C94" s="310">
        <f t="shared" si="8"/>
        <v>43373</v>
      </c>
      <c r="D94" s="81" t="s">
        <v>112</v>
      </c>
      <c r="E94" s="81">
        <v>1</v>
      </c>
      <c r="F94" s="81" t="s">
        <v>20</v>
      </c>
      <c r="G94" s="81" t="s">
        <v>534</v>
      </c>
      <c r="H94" s="81" t="e">
        <f>#REF!</f>
        <v>#REF!</v>
      </c>
    </row>
    <row r="95" spans="1:8" ht="15.75">
      <c r="A95" s="81" t="str">
        <f t="shared" si="6"/>
        <v>БИ ДЖИ АЙ ГРУП АД</v>
      </c>
      <c r="B95" s="81" t="str">
        <f t="shared" si="7"/>
        <v>175245089</v>
      </c>
      <c r="C95" s="310">
        <f t="shared" si="8"/>
        <v>43373</v>
      </c>
      <c r="D95" s="81" t="s">
        <v>120</v>
      </c>
      <c r="E95" s="81">
        <v>1</v>
      </c>
      <c r="F95" s="81" t="s">
        <v>119</v>
      </c>
      <c r="G95" s="81" t="s">
        <v>534</v>
      </c>
      <c r="H95" s="81" t="e">
        <f>#REF!</f>
        <v>#REF!</v>
      </c>
    </row>
    <row r="96" spans="1:8" ht="15.75">
      <c r="A96" s="81" t="str">
        <f t="shared" si="6"/>
        <v>БИ ДЖИ АЙ ГРУП АД</v>
      </c>
      <c r="B96" s="81" t="str">
        <f t="shared" si="7"/>
        <v>175245089</v>
      </c>
      <c r="C96" s="310">
        <f t="shared" si="8"/>
        <v>43373</v>
      </c>
      <c r="D96" s="81" t="s">
        <v>132</v>
      </c>
      <c r="E96" s="81">
        <v>1</v>
      </c>
      <c r="F96" s="81" t="s">
        <v>131</v>
      </c>
      <c r="G96" s="81" t="s">
        <v>534</v>
      </c>
      <c r="H96" s="81" t="e">
        <f>#REF!</f>
        <v>#REF!</v>
      </c>
    </row>
    <row r="97" spans="1:8" ht="15.75">
      <c r="A97" s="81" t="str">
        <f t="shared" si="6"/>
        <v>БИ ДЖИ АЙ ГРУП АД</v>
      </c>
      <c r="B97" s="81" t="str">
        <f t="shared" si="7"/>
        <v>175245089</v>
      </c>
      <c r="C97" s="310">
        <f t="shared" si="8"/>
        <v>43373</v>
      </c>
      <c r="D97" s="81" t="s">
        <v>136</v>
      </c>
      <c r="E97" s="81">
        <v>1</v>
      </c>
      <c r="F97" s="81" t="s">
        <v>135</v>
      </c>
      <c r="G97" s="81" t="s">
        <v>534</v>
      </c>
      <c r="H97" s="81" t="e">
        <f>#REF!</f>
        <v>#REF!</v>
      </c>
    </row>
    <row r="98" spans="1:8" ht="15.75">
      <c r="A98" s="81" t="str">
        <f t="shared" si="6"/>
        <v>БИ ДЖИ АЙ ГРУП АД</v>
      </c>
      <c r="B98" s="81" t="str">
        <f t="shared" si="7"/>
        <v>175245089</v>
      </c>
      <c r="C98" s="310">
        <f t="shared" si="8"/>
        <v>43373</v>
      </c>
      <c r="D98" s="81" t="s">
        <v>140</v>
      </c>
      <c r="E98" s="81">
        <v>1</v>
      </c>
      <c r="F98" s="81" t="s">
        <v>139</v>
      </c>
      <c r="G98" s="81" t="s">
        <v>534</v>
      </c>
      <c r="H98" s="81" t="e">
        <f>#REF!</f>
        <v>#REF!</v>
      </c>
    </row>
    <row r="99" spans="1:8" ht="15.75">
      <c r="A99" s="81" t="str">
        <f aca="true" t="shared" si="9" ref="A99:A125">pdeName</f>
        <v>БИ ДЖИ АЙ ГРУП АД</v>
      </c>
      <c r="B99" s="81" t="str">
        <f aca="true" t="shared" si="10" ref="B99:B125">pdeBulstat</f>
        <v>175245089</v>
      </c>
      <c r="C99" s="310">
        <f aca="true" t="shared" si="11" ref="C99:C125">endDate</f>
        <v>43373</v>
      </c>
      <c r="D99" s="81" t="s">
        <v>143</v>
      </c>
      <c r="E99" s="81">
        <v>1</v>
      </c>
      <c r="F99" s="81" t="s">
        <v>142</v>
      </c>
      <c r="G99" s="81" t="s">
        <v>534</v>
      </c>
      <c r="H99" s="81" t="e">
        <f>#REF!</f>
        <v>#REF!</v>
      </c>
    </row>
    <row r="100" spans="1:8" ht="15.75">
      <c r="A100" s="81" t="str">
        <f t="shared" si="9"/>
        <v>БИ ДЖИ АЙ ГРУП АД</v>
      </c>
      <c r="B100" s="81" t="str">
        <f t="shared" si="10"/>
        <v>175245089</v>
      </c>
      <c r="C100" s="310">
        <f t="shared" si="11"/>
        <v>43373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 t="e">
        <f>#REF!</f>
        <v>#REF!</v>
      </c>
    </row>
    <row r="101" spans="1:8" ht="15.75">
      <c r="A101" s="81" t="str">
        <f t="shared" si="9"/>
        <v>БИ ДЖИ АЙ ГРУП АД</v>
      </c>
      <c r="B101" s="81" t="str">
        <f t="shared" si="10"/>
        <v>175245089</v>
      </c>
      <c r="C101" s="310">
        <f t="shared" si="11"/>
        <v>43373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 t="e">
        <f>#REF!</f>
        <v>#REF!</v>
      </c>
    </row>
    <row r="102" spans="1:8" ht="15.75">
      <c r="A102" s="81" t="str">
        <f t="shared" si="9"/>
        <v>БИ ДЖИ АЙ ГРУП АД</v>
      </c>
      <c r="B102" s="81" t="str">
        <f t="shared" si="10"/>
        <v>175245089</v>
      </c>
      <c r="C102" s="310">
        <f t="shared" si="11"/>
        <v>43373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 t="e">
        <f>#REF!</f>
        <v>#REF!</v>
      </c>
    </row>
    <row r="103" spans="1:8" ht="15.75">
      <c r="A103" s="81" t="str">
        <f t="shared" si="9"/>
        <v>БИ ДЖИ АЙ ГРУП АД</v>
      </c>
      <c r="B103" s="81" t="str">
        <f t="shared" si="10"/>
        <v>175245089</v>
      </c>
      <c r="C103" s="310">
        <f t="shared" si="11"/>
        <v>43373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 t="e">
        <f>#REF!</f>
        <v>#REF!</v>
      </c>
    </row>
    <row r="104" spans="1:8" ht="15.75">
      <c r="A104" s="81" t="str">
        <f t="shared" si="9"/>
        <v>БИ ДЖИ АЙ ГРУП АД</v>
      </c>
      <c r="B104" s="81" t="str">
        <f t="shared" si="10"/>
        <v>175245089</v>
      </c>
      <c r="C104" s="310">
        <f t="shared" si="11"/>
        <v>43373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 t="e">
        <f>#REF!</f>
        <v>#REF!</v>
      </c>
    </row>
    <row r="105" spans="1:8" ht="15.75">
      <c r="A105" s="81" t="str">
        <f t="shared" si="9"/>
        <v>БИ ДЖИ АЙ ГРУП АД</v>
      </c>
      <c r="B105" s="81" t="str">
        <f t="shared" si="10"/>
        <v>175245089</v>
      </c>
      <c r="C105" s="310">
        <f t="shared" si="11"/>
        <v>43373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 t="e">
        <f>#REF!</f>
        <v>#REF!</v>
      </c>
    </row>
    <row r="106" spans="1:8" ht="15.75">
      <c r="A106" s="81" t="str">
        <f t="shared" si="9"/>
        <v>БИ ДЖИ АЙ ГРУП АД</v>
      </c>
      <c r="B106" s="81" t="str">
        <f t="shared" si="10"/>
        <v>175245089</v>
      </c>
      <c r="C106" s="310">
        <f t="shared" si="11"/>
        <v>43373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 t="e">
        <f>#REF!</f>
        <v>#REF!</v>
      </c>
    </row>
    <row r="107" spans="1:8" ht="15.75">
      <c r="A107" s="81" t="str">
        <f t="shared" si="9"/>
        <v>БИ ДЖИ АЙ ГРУП АД</v>
      </c>
      <c r="B107" s="81" t="str">
        <f t="shared" si="10"/>
        <v>175245089</v>
      </c>
      <c r="C107" s="310">
        <f t="shared" si="11"/>
        <v>43373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 t="e">
        <f>#REF!</f>
        <v>#REF!</v>
      </c>
    </row>
    <row r="108" spans="1:8" ht="15.75">
      <c r="A108" s="81" t="str">
        <f t="shared" si="9"/>
        <v>БИ ДЖИ АЙ ГРУП АД</v>
      </c>
      <c r="B108" s="81" t="str">
        <f t="shared" si="10"/>
        <v>175245089</v>
      </c>
      <c r="C108" s="310">
        <f t="shared" si="11"/>
        <v>43373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 t="e">
        <f>#REF!</f>
        <v>#REF!</v>
      </c>
    </row>
    <row r="109" spans="1:8" ht="15.75">
      <c r="A109" s="81" t="str">
        <f t="shared" si="9"/>
        <v>БИ ДЖИ АЙ ГРУП АД</v>
      </c>
      <c r="B109" s="81" t="str">
        <f t="shared" si="10"/>
        <v>175245089</v>
      </c>
      <c r="C109" s="310">
        <f t="shared" si="11"/>
        <v>43373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 t="e">
        <f>#REF!</f>
        <v>#REF!</v>
      </c>
    </row>
    <row r="110" spans="1:8" ht="15.75">
      <c r="A110" s="81" t="str">
        <f t="shared" si="9"/>
        <v>БИ ДЖИ АЙ ГРУП АД</v>
      </c>
      <c r="B110" s="81" t="str">
        <f t="shared" si="10"/>
        <v>175245089</v>
      </c>
      <c r="C110" s="310">
        <f t="shared" si="11"/>
        <v>43373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 t="e">
        <f>#REF!</f>
        <v>#REF!</v>
      </c>
    </row>
    <row r="111" spans="1:8" ht="15.75">
      <c r="A111" s="81" t="str">
        <f t="shared" si="9"/>
        <v>БИ ДЖИ АЙ ГРУП АД</v>
      </c>
      <c r="B111" s="81" t="str">
        <f t="shared" si="10"/>
        <v>175245089</v>
      </c>
      <c r="C111" s="310">
        <f t="shared" si="11"/>
        <v>43373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 t="e">
        <f>#REF!</f>
        <v>#REF!</v>
      </c>
    </row>
    <row r="112" spans="1:8" ht="15.75">
      <c r="A112" s="81" t="str">
        <f t="shared" si="9"/>
        <v>БИ ДЖИ АЙ ГРУП АД</v>
      </c>
      <c r="B112" s="81" t="str">
        <f t="shared" si="10"/>
        <v>175245089</v>
      </c>
      <c r="C112" s="310">
        <f t="shared" si="11"/>
        <v>43373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 t="e">
        <f>#REF!</f>
        <v>#REF!</v>
      </c>
    </row>
    <row r="113" spans="1:8" ht="15.75">
      <c r="A113" s="81" t="str">
        <f t="shared" si="9"/>
        <v>БИ ДЖИ АЙ ГРУП АД</v>
      </c>
      <c r="B113" s="81" t="str">
        <f t="shared" si="10"/>
        <v>175245089</v>
      </c>
      <c r="C113" s="310">
        <f t="shared" si="11"/>
        <v>43373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 t="e">
        <f>#REF!</f>
        <v>#REF!</v>
      </c>
    </row>
    <row r="114" spans="1:8" ht="15.75">
      <c r="A114" s="81" t="str">
        <f t="shared" si="9"/>
        <v>БИ ДЖИ АЙ ГРУП АД</v>
      </c>
      <c r="B114" s="81" t="str">
        <f t="shared" si="10"/>
        <v>175245089</v>
      </c>
      <c r="C114" s="310">
        <f t="shared" si="11"/>
        <v>43373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 t="e">
        <f>#REF!</f>
        <v>#REF!</v>
      </c>
    </row>
    <row r="115" spans="1:8" ht="15.75">
      <c r="A115" s="81" t="str">
        <f t="shared" si="9"/>
        <v>БИ ДЖИ АЙ ГРУП АД</v>
      </c>
      <c r="B115" s="81" t="str">
        <f t="shared" si="10"/>
        <v>175245089</v>
      </c>
      <c r="C115" s="310">
        <f t="shared" si="11"/>
        <v>43373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 t="e">
        <f>#REF!</f>
        <v>#REF!</v>
      </c>
    </row>
    <row r="116" spans="1:8" ht="15.75">
      <c r="A116" s="81" t="str">
        <f t="shared" si="9"/>
        <v>БИ ДЖИ АЙ ГРУП АД</v>
      </c>
      <c r="B116" s="81" t="str">
        <f t="shared" si="10"/>
        <v>175245089</v>
      </c>
      <c r="C116" s="310">
        <f t="shared" si="11"/>
        <v>43373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 t="e">
        <f>#REF!</f>
        <v>#REF!</v>
      </c>
    </row>
    <row r="117" spans="1:8" ht="15.75">
      <c r="A117" s="81" t="str">
        <f t="shared" si="9"/>
        <v>БИ ДЖИ АЙ ГРУП АД</v>
      </c>
      <c r="B117" s="81" t="str">
        <f t="shared" si="10"/>
        <v>175245089</v>
      </c>
      <c r="C117" s="310">
        <f t="shared" si="11"/>
        <v>43373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 t="e">
        <f>#REF!</f>
        <v>#REF!</v>
      </c>
    </row>
    <row r="118" spans="1:8" ht="15.75">
      <c r="A118" s="81" t="str">
        <f t="shared" si="9"/>
        <v>БИ ДЖИ АЙ ГРУП АД</v>
      </c>
      <c r="B118" s="81" t="str">
        <f t="shared" si="10"/>
        <v>175245089</v>
      </c>
      <c r="C118" s="310">
        <f t="shared" si="11"/>
        <v>43373</v>
      </c>
      <c r="D118" s="81" t="s">
        <v>216</v>
      </c>
      <c r="E118" s="81">
        <v>1</v>
      </c>
      <c r="F118" s="81" t="s">
        <v>79</v>
      </c>
      <c r="G118" s="81" t="s">
        <v>534</v>
      </c>
      <c r="H118" s="81" t="e">
        <f>#REF!</f>
        <v>#REF!</v>
      </c>
    </row>
    <row r="119" spans="1:8" ht="15.75">
      <c r="A119" s="81" t="str">
        <f t="shared" si="9"/>
        <v>БИ ДЖИ АЙ ГРУП АД</v>
      </c>
      <c r="B119" s="81" t="str">
        <f t="shared" si="10"/>
        <v>175245089</v>
      </c>
      <c r="C119" s="310">
        <f t="shared" si="11"/>
        <v>43373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 t="e">
        <f>#REF!</f>
        <v>#REF!</v>
      </c>
    </row>
    <row r="120" spans="1:8" ht="15.75">
      <c r="A120" s="81" t="str">
        <f t="shared" si="9"/>
        <v>БИ ДЖИ АЙ ГРУП АД</v>
      </c>
      <c r="B120" s="81" t="str">
        <f t="shared" si="10"/>
        <v>175245089</v>
      </c>
      <c r="C120" s="310">
        <f t="shared" si="11"/>
        <v>43373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 t="e">
        <f>#REF!</f>
        <v>#REF!</v>
      </c>
    </row>
    <row r="121" spans="1:8" ht="15.75">
      <c r="A121" s="81" t="str">
        <f t="shared" si="9"/>
        <v>БИ ДЖИ АЙ ГРУП АД</v>
      </c>
      <c r="B121" s="81" t="str">
        <f t="shared" si="10"/>
        <v>175245089</v>
      </c>
      <c r="C121" s="310">
        <f t="shared" si="11"/>
        <v>43373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 t="e">
        <f>#REF!</f>
        <v>#REF!</v>
      </c>
    </row>
    <row r="122" spans="1:8" ht="15.75">
      <c r="A122" s="81" t="str">
        <f t="shared" si="9"/>
        <v>БИ ДЖИ АЙ ГРУП АД</v>
      </c>
      <c r="B122" s="81" t="str">
        <f t="shared" si="10"/>
        <v>175245089</v>
      </c>
      <c r="C122" s="310">
        <f t="shared" si="11"/>
        <v>43373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 t="e">
        <f>#REF!</f>
        <v>#REF!</v>
      </c>
    </row>
    <row r="123" spans="1:8" ht="15.75">
      <c r="A123" s="81" t="str">
        <f t="shared" si="9"/>
        <v>БИ ДЖИ АЙ ГРУП АД</v>
      </c>
      <c r="B123" s="81" t="str">
        <f t="shared" si="10"/>
        <v>175245089</v>
      </c>
      <c r="C123" s="310">
        <f t="shared" si="11"/>
        <v>43373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 t="e">
        <f>#REF!</f>
        <v>#REF!</v>
      </c>
    </row>
    <row r="124" spans="1:8" ht="15.75">
      <c r="A124" s="81" t="str">
        <f t="shared" si="9"/>
        <v>БИ ДЖИ АЙ ГРУП АД</v>
      </c>
      <c r="B124" s="81" t="str">
        <f t="shared" si="10"/>
        <v>175245089</v>
      </c>
      <c r="C124" s="310">
        <f t="shared" si="11"/>
        <v>43373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 t="e">
        <f>#REF!</f>
        <v>#REF!</v>
      </c>
    </row>
    <row r="125" spans="1:8" ht="15.75">
      <c r="A125" s="81" t="str">
        <f t="shared" si="9"/>
        <v>БИ ДЖИ АЙ ГРУП АД</v>
      </c>
      <c r="B125" s="81" t="str">
        <f t="shared" si="10"/>
        <v>175245089</v>
      </c>
      <c r="C125" s="310">
        <f t="shared" si="11"/>
        <v>43373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 t="e">
        <f>#REF!</f>
        <v>#REF!</v>
      </c>
    </row>
    <row r="126" spans="3:6" s="257" customFormat="1" ht="15.75">
      <c r="C126" s="309"/>
      <c r="F126" s="260" t="s">
        <v>531</v>
      </c>
    </row>
    <row r="127" spans="1:8" ht="15.75">
      <c r="A127" s="81" t="str">
        <f aca="true" t="shared" si="12" ref="A127:A158">pdeName</f>
        <v>БИ ДЖИ АЙ ГРУП АД</v>
      </c>
      <c r="B127" s="81" t="str">
        <f aca="true" t="shared" si="13" ref="B127:B158">pdeBulstat</f>
        <v>175245089</v>
      </c>
      <c r="C127" s="310">
        <f aca="true" t="shared" si="14" ref="C127:C158">endDate</f>
        <v>43373</v>
      </c>
      <c r="D127" s="81" t="s">
        <v>276</v>
      </c>
      <c r="E127" s="81">
        <v>1</v>
      </c>
      <c r="F127" s="81" t="s">
        <v>275</v>
      </c>
      <c r="G127" s="81" t="s">
        <v>532</v>
      </c>
      <c r="H127" s="258" t="e">
        <f>#REF!</f>
        <v>#REF!</v>
      </c>
    </row>
    <row r="128" spans="1:8" ht="15.75">
      <c r="A128" s="81" t="str">
        <f t="shared" si="12"/>
        <v>БИ ДЖИ АЙ ГРУП АД</v>
      </c>
      <c r="B128" s="81" t="str">
        <f t="shared" si="13"/>
        <v>175245089</v>
      </c>
      <c r="C128" s="310">
        <f t="shared" si="14"/>
        <v>43373</v>
      </c>
      <c r="D128" s="81" t="s">
        <v>280</v>
      </c>
      <c r="E128" s="81">
        <v>1</v>
      </c>
      <c r="F128" s="81" t="s">
        <v>279</v>
      </c>
      <c r="G128" s="81" t="s">
        <v>532</v>
      </c>
      <c r="H128" s="258" t="e">
        <f>#REF!</f>
        <v>#REF!</v>
      </c>
    </row>
    <row r="129" spans="1:8" ht="15.75">
      <c r="A129" s="81" t="str">
        <f t="shared" si="12"/>
        <v>БИ ДЖИ АЙ ГРУП АД</v>
      </c>
      <c r="B129" s="81" t="str">
        <f t="shared" si="13"/>
        <v>175245089</v>
      </c>
      <c r="C129" s="310">
        <f t="shared" si="14"/>
        <v>43373</v>
      </c>
      <c r="D129" s="81" t="s">
        <v>284</v>
      </c>
      <c r="E129" s="81">
        <v>1</v>
      </c>
      <c r="F129" s="81" t="s">
        <v>283</v>
      </c>
      <c r="G129" s="81" t="s">
        <v>532</v>
      </c>
      <c r="H129" s="258" t="e">
        <f>#REF!</f>
        <v>#REF!</v>
      </c>
    </row>
    <row r="130" spans="1:8" ht="15.75">
      <c r="A130" s="81" t="str">
        <f t="shared" si="12"/>
        <v>БИ ДЖИ АЙ ГРУП АД</v>
      </c>
      <c r="B130" s="81" t="str">
        <f t="shared" si="13"/>
        <v>175245089</v>
      </c>
      <c r="C130" s="310">
        <f t="shared" si="14"/>
        <v>43373</v>
      </c>
      <c r="D130" s="81" t="s">
        <v>288</v>
      </c>
      <c r="E130" s="81">
        <v>1</v>
      </c>
      <c r="F130" s="81" t="s">
        <v>287</v>
      </c>
      <c r="G130" s="81" t="s">
        <v>532</v>
      </c>
      <c r="H130" s="258" t="e">
        <f>#REF!</f>
        <v>#REF!</v>
      </c>
    </row>
    <row r="131" spans="1:8" ht="15.75">
      <c r="A131" s="81" t="str">
        <f t="shared" si="12"/>
        <v>БИ ДЖИ АЙ ГРУП АД</v>
      </c>
      <c r="B131" s="81" t="str">
        <f t="shared" si="13"/>
        <v>175245089</v>
      </c>
      <c r="C131" s="310">
        <f t="shared" si="14"/>
        <v>43373</v>
      </c>
      <c r="D131" s="81" t="s">
        <v>291</v>
      </c>
      <c r="E131" s="81">
        <v>1</v>
      </c>
      <c r="F131" s="81" t="s">
        <v>290</v>
      </c>
      <c r="G131" s="81" t="s">
        <v>532</v>
      </c>
      <c r="H131" s="258" t="e">
        <f>#REF!</f>
        <v>#REF!</v>
      </c>
    </row>
    <row r="132" spans="1:8" ht="15.75">
      <c r="A132" s="81" t="str">
        <f t="shared" si="12"/>
        <v>БИ ДЖИ АЙ ГРУП АД</v>
      </c>
      <c r="B132" s="81" t="str">
        <f t="shared" si="13"/>
        <v>175245089</v>
      </c>
      <c r="C132" s="310">
        <f t="shared" si="14"/>
        <v>43373</v>
      </c>
      <c r="D132" s="81" t="s">
        <v>294</v>
      </c>
      <c r="E132" s="81">
        <v>1</v>
      </c>
      <c r="F132" s="81" t="s">
        <v>293</v>
      </c>
      <c r="G132" s="81" t="s">
        <v>532</v>
      </c>
      <c r="H132" s="258" t="e">
        <f>#REF!</f>
        <v>#REF!</v>
      </c>
    </row>
    <row r="133" spans="1:8" ht="15.75">
      <c r="A133" s="81" t="str">
        <f t="shared" si="12"/>
        <v>БИ ДЖИ АЙ ГРУП АД</v>
      </c>
      <c r="B133" s="81" t="str">
        <f t="shared" si="13"/>
        <v>175245089</v>
      </c>
      <c r="C133" s="310">
        <f t="shared" si="14"/>
        <v>43373</v>
      </c>
      <c r="D133" s="81" t="s">
        <v>296</v>
      </c>
      <c r="E133" s="81">
        <v>1</v>
      </c>
      <c r="F133" s="81" t="s">
        <v>295</v>
      </c>
      <c r="G133" s="81" t="s">
        <v>532</v>
      </c>
      <c r="H133" s="258" t="e">
        <f>#REF!</f>
        <v>#REF!</v>
      </c>
    </row>
    <row r="134" spans="1:8" ht="15.75">
      <c r="A134" s="81" t="str">
        <f t="shared" si="12"/>
        <v>БИ ДЖИ АЙ ГРУП АД</v>
      </c>
      <c r="B134" s="81" t="str">
        <f t="shared" si="13"/>
        <v>175245089</v>
      </c>
      <c r="C134" s="310">
        <f t="shared" si="14"/>
        <v>43373</v>
      </c>
      <c r="D134" s="81" t="s">
        <v>300</v>
      </c>
      <c r="E134" s="81">
        <v>1</v>
      </c>
      <c r="F134" s="81" t="s">
        <v>299</v>
      </c>
      <c r="G134" s="81" t="s">
        <v>532</v>
      </c>
      <c r="H134" s="258" t="e">
        <f>#REF!</f>
        <v>#REF!</v>
      </c>
    </row>
    <row r="135" spans="1:8" ht="15.75">
      <c r="A135" s="81" t="str">
        <f t="shared" si="12"/>
        <v>БИ ДЖИ АЙ ГРУП АД</v>
      </c>
      <c r="B135" s="81" t="str">
        <f t="shared" si="13"/>
        <v>175245089</v>
      </c>
      <c r="C135" s="310">
        <f t="shared" si="14"/>
        <v>43373</v>
      </c>
      <c r="D135" s="81" t="s">
        <v>304</v>
      </c>
      <c r="E135" s="81">
        <v>1</v>
      </c>
      <c r="F135" s="81" t="s">
        <v>303</v>
      </c>
      <c r="G135" s="81" t="s">
        <v>532</v>
      </c>
      <c r="H135" s="258" t="e">
        <f>#REF!</f>
        <v>#REF!</v>
      </c>
    </row>
    <row r="136" spans="1:8" ht="15.75">
      <c r="A136" s="81" t="str">
        <f t="shared" si="12"/>
        <v>БИ ДЖИ АЙ ГРУП АД</v>
      </c>
      <c r="B136" s="81" t="str">
        <f t="shared" si="13"/>
        <v>175245089</v>
      </c>
      <c r="C136" s="310">
        <f t="shared" si="14"/>
        <v>43373</v>
      </c>
      <c r="D136" s="81" t="s">
        <v>306</v>
      </c>
      <c r="E136" s="81">
        <v>1</v>
      </c>
      <c r="F136" s="81" t="s">
        <v>305</v>
      </c>
      <c r="G136" s="81" t="s">
        <v>532</v>
      </c>
      <c r="H136" s="258" t="e">
        <f>#REF!</f>
        <v>#REF!</v>
      </c>
    </row>
    <row r="137" spans="1:8" ht="15.75">
      <c r="A137" s="81" t="str">
        <f t="shared" si="12"/>
        <v>БИ ДЖИ АЙ ГРУП АД</v>
      </c>
      <c r="B137" s="81" t="str">
        <f t="shared" si="13"/>
        <v>175245089</v>
      </c>
      <c r="C137" s="310">
        <f t="shared" si="14"/>
        <v>43373</v>
      </c>
      <c r="D137" s="81" t="s">
        <v>308</v>
      </c>
      <c r="E137" s="81">
        <v>1</v>
      </c>
      <c r="F137" s="81" t="s">
        <v>273</v>
      </c>
      <c r="G137" s="81" t="s">
        <v>532</v>
      </c>
      <c r="H137" s="258" t="e">
        <f>#REF!</f>
        <v>#REF!</v>
      </c>
    </row>
    <row r="138" spans="1:8" ht="15.75">
      <c r="A138" s="81" t="str">
        <f t="shared" si="12"/>
        <v>БИ ДЖИ АЙ ГРУП АД</v>
      </c>
      <c r="B138" s="81" t="str">
        <f t="shared" si="13"/>
        <v>175245089</v>
      </c>
      <c r="C138" s="310">
        <f t="shared" si="14"/>
        <v>43373</v>
      </c>
      <c r="D138" s="81" t="s">
        <v>317</v>
      </c>
      <c r="E138" s="81">
        <v>1</v>
      </c>
      <c r="F138" s="81" t="s">
        <v>316</v>
      </c>
      <c r="G138" s="81" t="s">
        <v>532</v>
      </c>
      <c r="H138" s="258" t="e">
        <f>#REF!</f>
        <v>#REF!</v>
      </c>
    </row>
    <row r="139" spans="1:8" ht="15.75">
      <c r="A139" s="81" t="str">
        <f t="shared" si="12"/>
        <v>БИ ДЖИ АЙ ГРУП АД</v>
      </c>
      <c r="B139" s="81" t="str">
        <f t="shared" si="13"/>
        <v>175245089</v>
      </c>
      <c r="C139" s="310">
        <f t="shared" si="14"/>
        <v>43373</v>
      </c>
      <c r="D139" s="81" t="s">
        <v>321</v>
      </c>
      <c r="E139" s="81">
        <v>1</v>
      </c>
      <c r="F139" s="81" t="s">
        <v>320</v>
      </c>
      <c r="G139" s="81" t="s">
        <v>532</v>
      </c>
      <c r="H139" s="258" t="e">
        <f>#REF!</f>
        <v>#REF!</v>
      </c>
    </row>
    <row r="140" spans="1:8" ht="15.75">
      <c r="A140" s="81" t="str">
        <f t="shared" si="12"/>
        <v>БИ ДЖИ АЙ ГРУП АД</v>
      </c>
      <c r="B140" s="81" t="str">
        <f t="shared" si="13"/>
        <v>175245089</v>
      </c>
      <c r="C140" s="310">
        <f t="shared" si="14"/>
        <v>43373</v>
      </c>
      <c r="D140" s="81" t="s">
        <v>325</v>
      </c>
      <c r="E140" s="81">
        <v>1</v>
      </c>
      <c r="F140" s="81" t="s">
        <v>324</v>
      </c>
      <c r="G140" s="81" t="s">
        <v>532</v>
      </c>
      <c r="H140" s="258" t="e">
        <f>#REF!</f>
        <v>#REF!</v>
      </c>
    </row>
    <row r="141" spans="1:8" ht="15.75">
      <c r="A141" s="81" t="str">
        <f t="shared" si="12"/>
        <v>БИ ДЖИ АЙ ГРУП АД</v>
      </c>
      <c r="B141" s="81" t="str">
        <f t="shared" si="13"/>
        <v>175245089</v>
      </c>
      <c r="C141" s="310">
        <f t="shared" si="14"/>
        <v>43373</v>
      </c>
      <c r="D141" s="81" t="s">
        <v>327</v>
      </c>
      <c r="E141" s="81">
        <v>1</v>
      </c>
      <c r="F141" s="81" t="s">
        <v>79</v>
      </c>
      <c r="G141" s="81" t="s">
        <v>532</v>
      </c>
      <c r="H141" s="258" t="e">
        <f>#REF!</f>
        <v>#REF!</v>
      </c>
    </row>
    <row r="142" spans="1:8" ht="15.75">
      <c r="A142" s="81" t="str">
        <f t="shared" si="12"/>
        <v>БИ ДЖИ АЙ ГРУП АД</v>
      </c>
      <c r="B142" s="81" t="str">
        <f t="shared" si="13"/>
        <v>175245089</v>
      </c>
      <c r="C142" s="310">
        <f t="shared" si="14"/>
        <v>43373</v>
      </c>
      <c r="D142" s="81" t="s">
        <v>328</v>
      </c>
      <c r="E142" s="81">
        <v>1</v>
      </c>
      <c r="F142" s="81" t="s">
        <v>313</v>
      </c>
      <c r="G142" s="81" t="s">
        <v>532</v>
      </c>
      <c r="H142" s="258" t="e">
        <f>#REF!</f>
        <v>#REF!</v>
      </c>
    </row>
    <row r="143" spans="1:8" ht="15.75">
      <c r="A143" s="81" t="str">
        <f t="shared" si="12"/>
        <v>БИ ДЖИ АЙ ГРУП АД</v>
      </c>
      <c r="B143" s="81" t="str">
        <f t="shared" si="13"/>
        <v>175245089</v>
      </c>
      <c r="C143" s="310">
        <f t="shared" si="14"/>
        <v>43373</v>
      </c>
      <c r="D143" s="81" t="s">
        <v>330</v>
      </c>
      <c r="E143" s="81">
        <v>1</v>
      </c>
      <c r="F143" s="81" t="s">
        <v>329</v>
      </c>
      <c r="G143" s="81" t="s">
        <v>532</v>
      </c>
      <c r="H143" s="258" t="e">
        <f>#REF!</f>
        <v>#REF!</v>
      </c>
    </row>
    <row r="144" spans="1:8" ht="15.75">
      <c r="A144" s="81" t="str">
        <f t="shared" si="12"/>
        <v>БИ ДЖИ АЙ ГРУП АД</v>
      </c>
      <c r="B144" s="81" t="str">
        <f t="shared" si="13"/>
        <v>175245089</v>
      </c>
      <c r="C144" s="310">
        <f t="shared" si="14"/>
        <v>43373</v>
      </c>
      <c r="D144" s="81" t="s">
        <v>333</v>
      </c>
      <c r="E144" s="81">
        <v>1</v>
      </c>
      <c r="F144" s="81" t="s">
        <v>332</v>
      </c>
      <c r="G144" s="81" t="s">
        <v>532</v>
      </c>
      <c r="H144" s="258" t="e">
        <f>#REF!</f>
        <v>#REF!</v>
      </c>
    </row>
    <row r="145" spans="1:8" ht="15.75">
      <c r="A145" s="81" t="str">
        <f t="shared" si="12"/>
        <v>БИ ДЖИ АЙ ГРУП АД</v>
      </c>
      <c r="B145" s="81" t="str">
        <f t="shared" si="13"/>
        <v>175245089</v>
      </c>
      <c r="C145" s="310">
        <f t="shared" si="14"/>
        <v>43373</v>
      </c>
      <c r="D145" s="81" t="s">
        <v>337</v>
      </c>
      <c r="E145" s="81">
        <v>1</v>
      </c>
      <c r="F145" s="81" t="s">
        <v>336</v>
      </c>
      <c r="G145" s="81" t="s">
        <v>532</v>
      </c>
      <c r="H145" s="258" t="e">
        <f>#REF!</f>
        <v>#REF!</v>
      </c>
    </row>
    <row r="146" spans="1:8" ht="15.75">
      <c r="A146" s="81" t="str">
        <f t="shared" si="12"/>
        <v>БИ ДЖИ АЙ ГРУП АД</v>
      </c>
      <c r="B146" s="81" t="str">
        <f t="shared" si="13"/>
        <v>175245089</v>
      </c>
      <c r="C146" s="310">
        <f t="shared" si="14"/>
        <v>43373</v>
      </c>
      <c r="D146" s="81" t="s">
        <v>341</v>
      </c>
      <c r="E146" s="81">
        <v>1</v>
      </c>
      <c r="F146" s="81" t="s">
        <v>340</v>
      </c>
      <c r="G146" s="81" t="s">
        <v>532</v>
      </c>
      <c r="H146" s="258" t="e">
        <f>#REF!</f>
        <v>#REF!</v>
      </c>
    </row>
    <row r="147" spans="1:8" ht="15.75">
      <c r="A147" s="81" t="str">
        <f t="shared" si="12"/>
        <v>БИ ДЖИ АЙ ГРУП АД</v>
      </c>
      <c r="B147" s="81" t="str">
        <f t="shared" si="13"/>
        <v>175245089</v>
      </c>
      <c r="C147" s="310">
        <f t="shared" si="14"/>
        <v>43373</v>
      </c>
      <c r="D147" s="81" t="s">
        <v>345</v>
      </c>
      <c r="E147" s="81">
        <v>1</v>
      </c>
      <c r="F147" s="81" t="s">
        <v>344</v>
      </c>
      <c r="G147" s="81" t="s">
        <v>532</v>
      </c>
      <c r="H147" s="258" t="e">
        <f>#REF!</f>
        <v>#REF!</v>
      </c>
    </row>
    <row r="148" spans="1:8" ht="15.75">
      <c r="A148" s="81" t="str">
        <f t="shared" si="12"/>
        <v>БИ ДЖИ АЙ ГРУП АД</v>
      </c>
      <c r="B148" s="81" t="str">
        <f t="shared" si="13"/>
        <v>175245089</v>
      </c>
      <c r="C148" s="310">
        <f t="shared" si="14"/>
        <v>43373</v>
      </c>
      <c r="D148" s="81" t="s">
        <v>349</v>
      </c>
      <c r="E148" s="81">
        <v>1</v>
      </c>
      <c r="F148" s="81" t="s">
        <v>348</v>
      </c>
      <c r="G148" s="81" t="s">
        <v>532</v>
      </c>
      <c r="H148" s="258" t="e">
        <f>#REF!</f>
        <v>#REF!</v>
      </c>
    </row>
    <row r="149" spans="1:8" ht="15.75">
      <c r="A149" s="81" t="str">
        <f t="shared" si="12"/>
        <v>БИ ДЖИ АЙ ГРУП АД</v>
      </c>
      <c r="B149" s="81" t="str">
        <f t="shared" si="13"/>
        <v>175245089</v>
      </c>
      <c r="C149" s="310">
        <f t="shared" si="14"/>
        <v>43373</v>
      </c>
      <c r="D149" s="81" t="s">
        <v>353</v>
      </c>
      <c r="E149" s="81">
        <v>1</v>
      </c>
      <c r="F149" s="81" t="s">
        <v>352</v>
      </c>
      <c r="G149" s="81" t="s">
        <v>532</v>
      </c>
      <c r="H149" s="258" t="e">
        <f>#REF!</f>
        <v>#REF!</v>
      </c>
    </row>
    <row r="150" spans="1:8" ht="15.75">
      <c r="A150" s="81" t="str">
        <f t="shared" si="12"/>
        <v>БИ ДЖИ АЙ ГРУП АД</v>
      </c>
      <c r="B150" s="81" t="str">
        <f t="shared" si="13"/>
        <v>175245089</v>
      </c>
      <c r="C150" s="310">
        <f t="shared" si="14"/>
        <v>43373</v>
      </c>
      <c r="D150" s="81" t="s">
        <v>355</v>
      </c>
      <c r="E150" s="81">
        <v>1</v>
      </c>
      <c r="F150" s="81" t="s">
        <v>354</v>
      </c>
      <c r="G150" s="81" t="s">
        <v>532</v>
      </c>
      <c r="H150" s="258" t="e">
        <f>#REF!</f>
        <v>#REF!</v>
      </c>
    </row>
    <row r="151" spans="1:8" ht="15.75">
      <c r="A151" s="81" t="str">
        <f t="shared" si="12"/>
        <v>БИ ДЖИ АЙ ГРУП АД</v>
      </c>
      <c r="B151" s="81" t="str">
        <f t="shared" si="13"/>
        <v>175245089</v>
      </c>
      <c r="C151" s="310">
        <f t="shared" si="14"/>
        <v>43373</v>
      </c>
      <c r="D151" s="81" t="s">
        <v>357</v>
      </c>
      <c r="E151" s="81">
        <v>1</v>
      </c>
      <c r="F151" s="81" t="s">
        <v>356</v>
      </c>
      <c r="G151" s="81" t="s">
        <v>532</v>
      </c>
      <c r="H151" s="258" t="e">
        <f>#REF!</f>
        <v>#REF!</v>
      </c>
    </row>
    <row r="152" spans="1:8" ht="15.75">
      <c r="A152" s="81" t="str">
        <f t="shared" si="12"/>
        <v>БИ ДЖИ АЙ ГРУП АД</v>
      </c>
      <c r="B152" s="81" t="str">
        <f t="shared" si="13"/>
        <v>175245089</v>
      </c>
      <c r="C152" s="310">
        <f t="shared" si="14"/>
        <v>43373</v>
      </c>
      <c r="D152" s="81" t="s">
        <v>359</v>
      </c>
      <c r="E152" s="81">
        <v>1</v>
      </c>
      <c r="F152" s="81" t="s">
        <v>358</v>
      </c>
      <c r="G152" s="81" t="s">
        <v>532</v>
      </c>
      <c r="H152" s="258" t="e">
        <f>#REF!</f>
        <v>#REF!</v>
      </c>
    </row>
    <row r="153" spans="1:8" ht="15.75">
      <c r="A153" s="81" t="str">
        <f t="shared" si="12"/>
        <v>БИ ДЖИ АЙ ГРУП АД</v>
      </c>
      <c r="B153" s="81" t="str">
        <f t="shared" si="13"/>
        <v>175245089</v>
      </c>
      <c r="C153" s="310">
        <f t="shared" si="14"/>
        <v>43373</v>
      </c>
      <c r="D153" s="81" t="s">
        <v>361</v>
      </c>
      <c r="E153" s="81">
        <v>1</v>
      </c>
      <c r="F153" s="81" t="s">
        <v>360</v>
      </c>
      <c r="G153" s="81" t="s">
        <v>532</v>
      </c>
      <c r="H153" s="258" t="e">
        <f>#REF!</f>
        <v>#REF!</v>
      </c>
    </row>
    <row r="154" spans="1:8" ht="15.75">
      <c r="A154" s="81" t="str">
        <f t="shared" si="12"/>
        <v>БИ ДЖИ АЙ ГРУП АД</v>
      </c>
      <c r="B154" s="81" t="str">
        <f t="shared" si="13"/>
        <v>175245089</v>
      </c>
      <c r="C154" s="310">
        <f t="shared" si="14"/>
        <v>43373</v>
      </c>
      <c r="D154" s="81" t="s">
        <v>365</v>
      </c>
      <c r="E154" s="81">
        <v>1</v>
      </c>
      <c r="F154" s="81" t="s">
        <v>364</v>
      </c>
      <c r="G154" s="81" t="s">
        <v>532</v>
      </c>
      <c r="H154" s="258" t="e">
        <f>#REF!</f>
        <v>#REF!</v>
      </c>
    </row>
    <row r="155" spans="1:8" ht="15.75">
      <c r="A155" s="81" t="str">
        <f t="shared" si="12"/>
        <v>БИ ДЖИ АЙ ГРУП АД</v>
      </c>
      <c r="B155" s="81" t="str">
        <f t="shared" si="13"/>
        <v>175245089</v>
      </c>
      <c r="C155" s="310">
        <f t="shared" si="14"/>
        <v>43373</v>
      </c>
      <c r="D155" s="81" t="s">
        <v>368</v>
      </c>
      <c r="E155" s="81">
        <v>1</v>
      </c>
      <c r="F155" s="81" t="s">
        <v>367</v>
      </c>
      <c r="G155" s="81" t="s">
        <v>532</v>
      </c>
      <c r="H155" s="258" t="e">
        <f>#REF!</f>
        <v>#REF!</v>
      </c>
    </row>
    <row r="156" spans="1:8" ht="15.75">
      <c r="A156" s="81" t="str">
        <f t="shared" si="12"/>
        <v>БИ ДЖИ АЙ ГРУП АД</v>
      </c>
      <c r="B156" s="81" t="str">
        <f t="shared" si="13"/>
        <v>175245089</v>
      </c>
      <c r="C156" s="310">
        <f t="shared" si="14"/>
        <v>43373</v>
      </c>
      <c r="D156" s="81" t="s">
        <v>372</v>
      </c>
      <c r="E156" s="81">
        <v>1</v>
      </c>
      <c r="F156" s="81" t="s">
        <v>371</v>
      </c>
      <c r="G156" s="81" t="s">
        <v>532</v>
      </c>
      <c r="H156" s="258" t="e">
        <f>#REF!</f>
        <v>#REF!</v>
      </c>
    </row>
    <row r="157" spans="1:8" ht="15.75">
      <c r="A157" s="81" t="str">
        <f t="shared" si="12"/>
        <v>БИ ДЖИ АЙ ГРУП АД</v>
      </c>
      <c r="B157" s="81" t="str">
        <f t="shared" si="13"/>
        <v>175245089</v>
      </c>
      <c r="C157" s="310">
        <f t="shared" si="14"/>
        <v>43373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 t="e">
        <f>#REF!</f>
        <v>#REF!</v>
      </c>
    </row>
    <row r="158" spans="1:8" ht="15.75">
      <c r="A158" s="81" t="str">
        <f t="shared" si="12"/>
        <v>БИ ДЖИ АЙ ГРУП АД</v>
      </c>
      <c r="B158" s="81" t="str">
        <f t="shared" si="13"/>
        <v>175245089</v>
      </c>
      <c r="C158" s="310">
        <f t="shared" si="14"/>
        <v>43373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 t="e">
        <f>#REF!</f>
        <v>#REF!</v>
      </c>
    </row>
    <row r="159" spans="1:8" ht="15.75">
      <c r="A159" s="81" t="str">
        <f aca="true" t="shared" si="15" ref="A159:A179">pdeName</f>
        <v>БИ ДЖИ АЙ ГРУП АД</v>
      </c>
      <c r="B159" s="81" t="str">
        <f aca="true" t="shared" si="16" ref="B159:B179">pdeBulstat</f>
        <v>175245089</v>
      </c>
      <c r="C159" s="310">
        <f aca="true" t="shared" si="17" ref="C159:C179">endDate</f>
        <v>43373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 t="e">
        <f>#REF!</f>
        <v>#REF!</v>
      </c>
    </row>
    <row r="160" spans="1:8" ht="15.75">
      <c r="A160" s="81" t="str">
        <f t="shared" si="15"/>
        <v>БИ ДЖИ АЙ ГРУП АД</v>
      </c>
      <c r="B160" s="81" t="str">
        <f t="shared" si="16"/>
        <v>175245089</v>
      </c>
      <c r="C160" s="310">
        <f t="shared" si="17"/>
        <v>43373</v>
      </c>
      <c r="D160" s="81" t="s">
        <v>289</v>
      </c>
      <c r="E160" s="81">
        <v>1</v>
      </c>
      <c r="F160" s="81" t="s">
        <v>79</v>
      </c>
      <c r="G160" s="81" t="s">
        <v>533</v>
      </c>
      <c r="H160" s="81" t="e">
        <f>#REF!</f>
        <v>#REF!</v>
      </c>
    </row>
    <row r="161" spans="1:8" ht="15.75">
      <c r="A161" s="81" t="str">
        <f t="shared" si="15"/>
        <v>БИ ДЖИ АЙ ГРУП АД</v>
      </c>
      <c r="B161" s="81" t="str">
        <f t="shared" si="16"/>
        <v>175245089</v>
      </c>
      <c r="C161" s="310">
        <f t="shared" si="17"/>
        <v>43373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 t="e">
        <f>#REF!</f>
        <v>#REF!</v>
      </c>
    </row>
    <row r="162" spans="1:8" ht="15.75">
      <c r="A162" s="81" t="str">
        <f t="shared" si="15"/>
        <v>БИ ДЖИ АЙ ГРУП АД</v>
      </c>
      <c r="B162" s="81" t="str">
        <f t="shared" si="16"/>
        <v>175245089</v>
      </c>
      <c r="C162" s="310">
        <f t="shared" si="17"/>
        <v>43373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 t="e">
        <f>#REF!</f>
        <v>#REF!</v>
      </c>
    </row>
    <row r="163" spans="1:8" ht="15.75">
      <c r="A163" s="81" t="str">
        <f t="shared" si="15"/>
        <v>БИ ДЖИ АЙ ГРУП АД</v>
      </c>
      <c r="B163" s="81" t="str">
        <f t="shared" si="16"/>
        <v>175245089</v>
      </c>
      <c r="C163" s="310">
        <f t="shared" si="17"/>
        <v>43373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 t="e">
        <f>#REF!</f>
        <v>#REF!</v>
      </c>
    </row>
    <row r="164" spans="1:8" ht="15.75">
      <c r="A164" s="81" t="str">
        <f t="shared" si="15"/>
        <v>БИ ДЖИ АЙ ГРУП АД</v>
      </c>
      <c r="B164" s="81" t="str">
        <f t="shared" si="16"/>
        <v>175245089</v>
      </c>
      <c r="C164" s="310">
        <f t="shared" si="17"/>
        <v>43373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 t="e">
        <f>#REF!</f>
        <v>#REF!</v>
      </c>
    </row>
    <row r="165" spans="1:8" ht="15.75">
      <c r="A165" s="81" t="str">
        <f t="shared" si="15"/>
        <v>БИ ДЖИ АЙ ГРУП АД</v>
      </c>
      <c r="B165" s="81" t="str">
        <f t="shared" si="16"/>
        <v>175245089</v>
      </c>
      <c r="C165" s="310">
        <f t="shared" si="17"/>
        <v>43373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 t="e">
        <f>#REF!</f>
        <v>#REF!</v>
      </c>
    </row>
    <row r="166" spans="1:8" ht="15.75">
      <c r="A166" s="81" t="str">
        <f t="shared" si="15"/>
        <v>БИ ДЖИ АЙ ГРУП АД</v>
      </c>
      <c r="B166" s="81" t="str">
        <f t="shared" si="16"/>
        <v>175245089</v>
      </c>
      <c r="C166" s="310">
        <f t="shared" si="17"/>
        <v>43373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 t="e">
        <f>#REF!</f>
        <v>#REF!</v>
      </c>
    </row>
    <row r="167" spans="1:8" ht="15.75">
      <c r="A167" s="81" t="str">
        <f t="shared" si="15"/>
        <v>БИ ДЖИ АЙ ГРУП АД</v>
      </c>
      <c r="B167" s="81" t="str">
        <f t="shared" si="16"/>
        <v>175245089</v>
      </c>
      <c r="C167" s="310">
        <f t="shared" si="17"/>
        <v>43373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 t="e">
        <f>#REF!</f>
        <v>#REF!</v>
      </c>
    </row>
    <row r="168" spans="1:8" ht="15.75">
      <c r="A168" s="81" t="str">
        <f t="shared" si="15"/>
        <v>БИ ДЖИ АЙ ГРУП АД</v>
      </c>
      <c r="B168" s="81" t="str">
        <f t="shared" si="16"/>
        <v>175245089</v>
      </c>
      <c r="C168" s="310">
        <f t="shared" si="17"/>
        <v>43373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 t="e">
        <f>#REF!</f>
        <v>#REF!</v>
      </c>
    </row>
    <row r="169" spans="1:8" ht="15.75">
      <c r="A169" s="81" t="str">
        <f t="shared" si="15"/>
        <v>БИ ДЖИ АЙ ГРУП АД</v>
      </c>
      <c r="B169" s="81" t="str">
        <f t="shared" si="16"/>
        <v>175245089</v>
      </c>
      <c r="C169" s="310">
        <f t="shared" si="17"/>
        <v>43373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 t="e">
        <f>#REF!</f>
        <v>#REF!</v>
      </c>
    </row>
    <row r="170" spans="1:8" ht="15.75">
      <c r="A170" s="81" t="str">
        <f t="shared" si="15"/>
        <v>БИ ДЖИ АЙ ГРУП АД</v>
      </c>
      <c r="B170" s="81" t="str">
        <f t="shared" si="16"/>
        <v>175245089</v>
      </c>
      <c r="C170" s="310">
        <f t="shared" si="17"/>
        <v>43373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 t="e">
        <f>#REF!</f>
        <v>#REF!</v>
      </c>
    </row>
    <row r="171" spans="1:8" ht="15.75">
      <c r="A171" s="81" t="str">
        <f t="shared" si="15"/>
        <v>БИ ДЖИ АЙ ГРУП АД</v>
      </c>
      <c r="B171" s="81" t="str">
        <f t="shared" si="16"/>
        <v>175245089</v>
      </c>
      <c r="C171" s="310">
        <f t="shared" si="17"/>
        <v>43373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 t="e">
        <f>#REF!</f>
        <v>#REF!</v>
      </c>
    </row>
    <row r="172" spans="1:8" ht="15.75">
      <c r="A172" s="81" t="str">
        <f t="shared" si="15"/>
        <v>БИ ДЖИ АЙ ГРУП АД</v>
      </c>
      <c r="B172" s="81" t="str">
        <f t="shared" si="16"/>
        <v>175245089</v>
      </c>
      <c r="C172" s="310">
        <f t="shared" si="17"/>
        <v>43373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 t="e">
        <f>#REF!</f>
        <v>#REF!</v>
      </c>
    </row>
    <row r="173" spans="1:8" ht="15.75">
      <c r="A173" s="81" t="str">
        <f t="shared" si="15"/>
        <v>БИ ДЖИ АЙ ГРУП АД</v>
      </c>
      <c r="B173" s="81" t="str">
        <f t="shared" si="16"/>
        <v>175245089</v>
      </c>
      <c r="C173" s="310">
        <f t="shared" si="17"/>
        <v>43373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 t="e">
        <f>#REF!</f>
        <v>#REF!</v>
      </c>
    </row>
    <row r="174" spans="1:8" ht="15.75">
      <c r="A174" s="81" t="str">
        <f t="shared" si="15"/>
        <v>БИ ДЖИ АЙ ГРУП АД</v>
      </c>
      <c r="B174" s="81" t="str">
        <f t="shared" si="16"/>
        <v>175245089</v>
      </c>
      <c r="C174" s="310">
        <f t="shared" si="17"/>
        <v>43373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 t="e">
        <f>#REF!</f>
        <v>#REF!</v>
      </c>
    </row>
    <row r="175" spans="1:8" ht="15.75">
      <c r="A175" s="81" t="str">
        <f t="shared" si="15"/>
        <v>БИ ДЖИ АЙ ГРУП АД</v>
      </c>
      <c r="B175" s="81" t="str">
        <f t="shared" si="16"/>
        <v>175245089</v>
      </c>
      <c r="C175" s="310">
        <f t="shared" si="17"/>
        <v>43373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 t="e">
        <f>#REF!</f>
        <v>#REF!</v>
      </c>
    </row>
    <row r="176" spans="1:8" ht="15.75">
      <c r="A176" s="81" t="str">
        <f t="shared" si="15"/>
        <v>БИ ДЖИ АЙ ГРУП АД</v>
      </c>
      <c r="B176" s="81" t="str">
        <f t="shared" si="16"/>
        <v>175245089</v>
      </c>
      <c r="C176" s="310">
        <f t="shared" si="17"/>
        <v>43373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 t="e">
        <f>#REF!</f>
        <v>#REF!</v>
      </c>
    </row>
    <row r="177" spans="1:8" ht="15.75">
      <c r="A177" s="81" t="str">
        <f t="shared" si="15"/>
        <v>БИ ДЖИ АЙ ГРУП АД</v>
      </c>
      <c r="B177" s="81" t="str">
        <f t="shared" si="16"/>
        <v>175245089</v>
      </c>
      <c r="C177" s="310">
        <f t="shared" si="17"/>
        <v>43373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 t="e">
        <f>#REF!</f>
        <v>#REF!</v>
      </c>
    </row>
    <row r="178" spans="1:8" ht="15.75">
      <c r="A178" s="81" t="str">
        <f t="shared" si="15"/>
        <v>БИ ДЖИ АЙ ГРУП АД</v>
      </c>
      <c r="B178" s="81" t="str">
        <f t="shared" si="16"/>
        <v>175245089</v>
      </c>
      <c r="C178" s="310">
        <f t="shared" si="17"/>
        <v>43373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 t="e">
        <f>#REF!</f>
        <v>#REF!</v>
      </c>
    </row>
    <row r="179" spans="1:8" ht="15.75">
      <c r="A179" s="81" t="str">
        <f t="shared" si="15"/>
        <v>БИ ДЖИ АЙ ГРУП АД</v>
      </c>
      <c r="B179" s="81" t="str">
        <f t="shared" si="16"/>
        <v>175245089</v>
      </c>
      <c r="C179" s="310">
        <f t="shared" si="17"/>
        <v>43373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 t="e">
        <f>#REF!</f>
        <v>#REF!</v>
      </c>
    </row>
    <row r="180" spans="3:6" s="257" customFormat="1" ht="15.75">
      <c r="C180" s="309"/>
      <c r="F180" s="260" t="s">
        <v>535</v>
      </c>
    </row>
    <row r="181" spans="1:8" ht="15.75">
      <c r="A181" s="81" t="str">
        <f aca="true" t="shared" si="18" ref="A181:A216">pdeName</f>
        <v>БИ ДЖИ АЙ ГРУП АД</v>
      </c>
      <c r="B181" s="81" t="str">
        <f aca="true" t="shared" si="19" ref="B181:B216">pdeBulstat</f>
        <v>175245089</v>
      </c>
      <c r="C181" s="310">
        <f aca="true" t="shared" si="20" ref="C181:C216">endDate</f>
        <v>43373</v>
      </c>
      <c r="D181" s="81" t="s">
        <v>379</v>
      </c>
      <c r="E181" s="81">
        <v>1</v>
      </c>
      <c r="F181" s="81" t="s">
        <v>378</v>
      </c>
      <c r="G181" s="81" t="s">
        <v>536</v>
      </c>
      <c r="H181" s="258" t="e">
        <f>#REF!</f>
        <v>#REF!</v>
      </c>
    </row>
    <row r="182" spans="1:8" ht="15.75">
      <c r="A182" s="81" t="str">
        <f t="shared" si="18"/>
        <v>БИ ДЖИ АЙ ГРУП АД</v>
      </c>
      <c r="B182" s="81" t="str">
        <f t="shared" si="19"/>
        <v>175245089</v>
      </c>
      <c r="C182" s="310">
        <f t="shared" si="20"/>
        <v>43373</v>
      </c>
      <c r="D182" s="81" t="s">
        <v>381</v>
      </c>
      <c r="E182" s="81">
        <v>1</v>
      </c>
      <c r="F182" s="81" t="s">
        <v>380</v>
      </c>
      <c r="G182" s="81" t="s">
        <v>536</v>
      </c>
      <c r="H182" s="258" t="e">
        <f>#REF!</f>
        <v>#REF!</v>
      </c>
    </row>
    <row r="183" spans="1:8" ht="15.75">
      <c r="A183" s="81" t="str">
        <f t="shared" si="18"/>
        <v>БИ ДЖИ АЙ ГРУП АД</v>
      </c>
      <c r="B183" s="81" t="str">
        <f t="shared" si="19"/>
        <v>175245089</v>
      </c>
      <c r="C183" s="310">
        <f t="shared" si="20"/>
        <v>43373</v>
      </c>
      <c r="D183" s="81" t="s">
        <v>383</v>
      </c>
      <c r="E183" s="81">
        <v>1</v>
      </c>
      <c r="F183" s="81" t="s">
        <v>382</v>
      </c>
      <c r="G183" s="81" t="s">
        <v>536</v>
      </c>
      <c r="H183" s="258" t="e">
        <f>#REF!</f>
        <v>#REF!</v>
      </c>
    </row>
    <row r="184" spans="1:8" ht="15.75">
      <c r="A184" s="81" t="str">
        <f t="shared" si="18"/>
        <v>БИ ДЖИ АЙ ГРУП АД</v>
      </c>
      <c r="B184" s="81" t="str">
        <f t="shared" si="19"/>
        <v>175245089</v>
      </c>
      <c r="C184" s="310">
        <f t="shared" si="20"/>
        <v>43373</v>
      </c>
      <c r="D184" s="81" t="s">
        <v>385</v>
      </c>
      <c r="E184" s="81">
        <v>1</v>
      </c>
      <c r="F184" s="81" t="s">
        <v>384</v>
      </c>
      <c r="G184" s="81" t="s">
        <v>536</v>
      </c>
      <c r="H184" s="258" t="e">
        <f>#REF!</f>
        <v>#REF!</v>
      </c>
    </row>
    <row r="185" spans="1:8" ht="15.75">
      <c r="A185" s="81" t="str">
        <f t="shared" si="18"/>
        <v>БИ ДЖИ АЙ ГРУП АД</v>
      </c>
      <c r="B185" s="81" t="str">
        <f t="shared" si="19"/>
        <v>175245089</v>
      </c>
      <c r="C185" s="310">
        <f t="shared" si="20"/>
        <v>43373</v>
      </c>
      <c r="D185" s="81" t="s">
        <v>387</v>
      </c>
      <c r="E185" s="81">
        <v>1</v>
      </c>
      <c r="F185" s="81" t="s">
        <v>386</v>
      </c>
      <c r="G185" s="81" t="s">
        <v>536</v>
      </c>
      <c r="H185" s="258" t="e">
        <f>#REF!</f>
        <v>#REF!</v>
      </c>
    </row>
    <row r="186" spans="1:8" ht="15.75">
      <c r="A186" s="81" t="str">
        <f t="shared" si="18"/>
        <v>БИ ДЖИ АЙ ГРУП АД</v>
      </c>
      <c r="B186" s="81" t="str">
        <f t="shared" si="19"/>
        <v>175245089</v>
      </c>
      <c r="C186" s="310">
        <f t="shared" si="20"/>
        <v>43373</v>
      </c>
      <c r="D186" s="81" t="s">
        <v>389</v>
      </c>
      <c r="E186" s="81">
        <v>1</v>
      </c>
      <c r="F186" s="81" t="s">
        <v>388</v>
      </c>
      <c r="G186" s="81" t="s">
        <v>536</v>
      </c>
      <c r="H186" s="258" t="e">
        <f>#REF!</f>
        <v>#REF!</v>
      </c>
    </row>
    <row r="187" spans="1:8" ht="15.75">
      <c r="A187" s="81" t="str">
        <f t="shared" si="18"/>
        <v>БИ ДЖИ АЙ ГРУП АД</v>
      </c>
      <c r="B187" s="81" t="str">
        <f t="shared" si="19"/>
        <v>175245089</v>
      </c>
      <c r="C187" s="310">
        <f t="shared" si="20"/>
        <v>43373</v>
      </c>
      <c r="D187" s="81" t="s">
        <v>391</v>
      </c>
      <c r="E187" s="81">
        <v>1</v>
      </c>
      <c r="F187" s="81" t="s">
        <v>390</v>
      </c>
      <c r="G187" s="81" t="s">
        <v>536</v>
      </c>
      <c r="H187" s="258" t="e">
        <f>#REF!</f>
        <v>#REF!</v>
      </c>
    </row>
    <row r="188" spans="1:8" ht="15.75">
      <c r="A188" s="81" t="str">
        <f t="shared" si="18"/>
        <v>БИ ДЖИ АЙ ГРУП АД</v>
      </c>
      <c r="B188" s="81" t="str">
        <f t="shared" si="19"/>
        <v>175245089</v>
      </c>
      <c r="C188" s="310">
        <f t="shared" si="20"/>
        <v>43373</v>
      </c>
      <c r="D188" s="81" t="s">
        <v>393</v>
      </c>
      <c r="E188" s="81">
        <v>1</v>
      </c>
      <c r="F188" s="81" t="s">
        <v>392</v>
      </c>
      <c r="G188" s="81" t="s">
        <v>536</v>
      </c>
      <c r="H188" s="258" t="e">
        <f>#REF!</f>
        <v>#REF!</v>
      </c>
    </row>
    <row r="189" spans="1:8" ht="15.75">
      <c r="A189" s="81" t="str">
        <f t="shared" si="18"/>
        <v>БИ ДЖИ АЙ ГРУП АД</v>
      </c>
      <c r="B189" s="81" t="str">
        <f t="shared" si="19"/>
        <v>175245089</v>
      </c>
      <c r="C189" s="310">
        <f t="shared" si="20"/>
        <v>43373</v>
      </c>
      <c r="D189" s="81" t="s">
        <v>395</v>
      </c>
      <c r="E189" s="81">
        <v>1</v>
      </c>
      <c r="F189" s="81" t="s">
        <v>394</v>
      </c>
      <c r="G189" s="81" t="s">
        <v>536</v>
      </c>
      <c r="H189" s="258" t="e">
        <f>#REF!</f>
        <v>#REF!</v>
      </c>
    </row>
    <row r="190" spans="1:8" ht="15.75">
      <c r="A190" s="81" t="str">
        <f t="shared" si="18"/>
        <v>БИ ДЖИ АЙ ГРУП АД</v>
      </c>
      <c r="B190" s="81" t="str">
        <f t="shared" si="19"/>
        <v>175245089</v>
      </c>
      <c r="C190" s="310">
        <f t="shared" si="20"/>
        <v>43373</v>
      </c>
      <c r="D190" s="81" t="s">
        <v>397</v>
      </c>
      <c r="E190" s="81">
        <v>1</v>
      </c>
      <c r="F190" s="81" t="s">
        <v>396</v>
      </c>
      <c r="G190" s="81" t="s">
        <v>536</v>
      </c>
      <c r="H190" s="258" t="e">
        <f>#REF!</f>
        <v>#REF!</v>
      </c>
    </row>
    <row r="191" spans="1:8" ht="15.75">
      <c r="A191" s="81" t="str">
        <f t="shared" si="18"/>
        <v>БИ ДЖИ АЙ ГРУП АД</v>
      </c>
      <c r="B191" s="81" t="str">
        <f t="shared" si="19"/>
        <v>175245089</v>
      </c>
      <c r="C191" s="310">
        <f t="shared" si="20"/>
        <v>43373</v>
      </c>
      <c r="D191" s="81" t="s">
        <v>399</v>
      </c>
      <c r="E191" s="81">
        <v>1</v>
      </c>
      <c r="F191" s="81" t="s">
        <v>398</v>
      </c>
      <c r="G191" s="81" t="s">
        <v>536</v>
      </c>
      <c r="H191" s="258" t="e">
        <f>#REF!</f>
        <v>#REF!</v>
      </c>
    </row>
    <row r="192" spans="1:8" ht="15.75">
      <c r="A192" s="81" t="str">
        <f t="shared" si="18"/>
        <v>БИ ДЖИ АЙ ГРУП АД</v>
      </c>
      <c r="B192" s="81" t="str">
        <f t="shared" si="19"/>
        <v>175245089</v>
      </c>
      <c r="C192" s="310">
        <f t="shared" si="20"/>
        <v>43373</v>
      </c>
      <c r="D192" s="81" t="s">
        <v>402</v>
      </c>
      <c r="E192" s="81">
        <v>1</v>
      </c>
      <c r="F192" s="81" t="s">
        <v>401</v>
      </c>
      <c r="G192" s="81" t="s">
        <v>537</v>
      </c>
      <c r="H192" s="258" t="e">
        <f>#REF!</f>
        <v>#REF!</v>
      </c>
    </row>
    <row r="193" spans="1:8" ht="15.75">
      <c r="A193" s="81" t="str">
        <f t="shared" si="18"/>
        <v>БИ ДЖИ АЙ ГРУП АД</v>
      </c>
      <c r="B193" s="81" t="str">
        <f t="shared" si="19"/>
        <v>175245089</v>
      </c>
      <c r="C193" s="310">
        <f t="shared" si="20"/>
        <v>43373</v>
      </c>
      <c r="D193" s="81" t="s">
        <v>404</v>
      </c>
      <c r="E193" s="81">
        <v>1</v>
      </c>
      <c r="F193" s="81" t="s">
        <v>403</v>
      </c>
      <c r="G193" s="81" t="s">
        <v>537</v>
      </c>
      <c r="H193" s="258" t="e">
        <f>#REF!</f>
        <v>#REF!</v>
      </c>
    </row>
    <row r="194" spans="1:8" ht="15.75">
      <c r="A194" s="81" t="str">
        <f t="shared" si="18"/>
        <v>БИ ДЖИ АЙ ГРУП АД</v>
      </c>
      <c r="B194" s="81" t="str">
        <f t="shared" si="19"/>
        <v>175245089</v>
      </c>
      <c r="C194" s="310">
        <f t="shared" si="20"/>
        <v>43373</v>
      </c>
      <c r="D194" s="81" t="s">
        <v>406</v>
      </c>
      <c r="E194" s="81">
        <v>1</v>
      </c>
      <c r="F194" s="81" t="s">
        <v>405</v>
      </c>
      <c r="G194" s="81" t="s">
        <v>537</v>
      </c>
      <c r="H194" s="258" t="e">
        <f>#REF!</f>
        <v>#REF!</v>
      </c>
    </row>
    <row r="195" spans="1:8" ht="15.75">
      <c r="A195" s="81" t="str">
        <f t="shared" si="18"/>
        <v>БИ ДЖИ АЙ ГРУП АД</v>
      </c>
      <c r="B195" s="81" t="str">
        <f t="shared" si="19"/>
        <v>175245089</v>
      </c>
      <c r="C195" s="310">
        <f t="shared" si="20"/>
        <v>43373</v>
      </c>
      <c r="D195" s="81" t="s">
        <v>408</v>
      </c>
      <c r="E195" s="81">
        <v>1</v>
      </c>
      <c r="F195" s="81" t="s">
        <v>407</v>
      </c>
      <c r="G195" s="81" t="s">
        <v>537</v>
      </c>
      <c r="H195" s="258" t="e">
        <f>#REF!</f>
        <v>#REF!</v>
      </c>
    </row>
    <row r="196" spans="1:8" ht="15.75">
      <c r="A196" s="81" t="str">
        <f t="shared" si="18"/>
        <v>БИ ДЖИ АЙ ГРУП АД</v>
      </c>
      <c r="B196" s="81" t="str">
        <f t="shared" si="19"/>
        <v>175245089</v>
      </c>
      <c r="C196" s="310">
        <f t="shared" si="20"/>
        <v>43373</v>
      </c>
      <c r="D196" s="81" t="s">
        <v>410</v>
      </c>
      <c r="E196" s="81">
        <v>1</v>
      </c>
      <c r="F196" s="81" t="s">
        <v>409</v>
      </c>
      <c r="G196" s="81" t="s">
        <v>537</v>
      </c>
      <c r="H196" s="258" t="e">
        <f>#REF!</f>
        <v>#REF!</v>
      </c>
    </row>
    <row r="197" spans="1:8" ht="15.75">
      <c r="A197" s="81" t="str">
        <f t="shared" si="18"/>
        <v>БИ ДЖИ АЙ ГРУП АД</v>
      </c>
      <c r="B197" s="81" t="str">
        <f t="shared" si="19"/>
        <v>175245089</v>
      </c>
      <c r="C197" s="310">
        <f t="shared" si="20"/>
        <v>43373</v>
      </c>
      <c r="D197" s="81" t="s">
        <v>412</v>
      </c>
      <c r="E197" s="81">
        <v>1</v>
      </c>
      <c r="F197" s="81" t="s">
        <v>411</v>
      </c>
      <c r="G197" s="81" t="s">
        <v>537</v>
      </c>
      <c r="H197" s="258" t="e">
        <f>#REF!</f>
        <v>#REF!</v>
      </c>
    </row>
    <row r="198" spans="1:8" ht="15.75">
      <c r="A198" s="81" t="str">
        <f t="shared" si="18"/>
        <v>БИ ДЖИ АЙ ГРУП АД</v>
      </c>
      <c r="B198" s="81" t="str">
        <f t="shared" si="19"/>
        <v>175245089</v>
      </c>
      <c r="C198" s="310">
        <f t="shared" si="20"/>
        <v>43373</v>
      </c>
      <c r="D198" s="81" t="s">
        <v>414</v>
      </c>
      <c r="E198" s="81">
        <v>1</v>
      </c>
      <c r="F198" s="81" t="s">
        <v>413</v>
      </c>
      <c r="G198" s="81" t="s">
        <v>537</v>
      </c>
      <c r="H198" s="258" t="e">
        <f>#REF!</f>
        <v>#REF!</v>
      </c>
    </row>
    <row r="199" spans="1:8" ht="15.75">
      <c r="A199" s="81" t="str">
        <f t="shared" si="18"/>
        <v>БИ ДЖИ АЙ ГРУП АД</v>
      </c>
      <c r="B199" s="81" t="str">
        <f t="shared" si="19"/>
        <v>175245089</v>
      </c>
      <c r="C199" s="310">
        <f t="shared" si="20"/>
        <v>43373</v>
      </c>
      <c r="D199" s="81" t="s">
        <v>416</v>
      </c>
      <c r="E199" s="81">
        <v>1</v>
      </c>
      <c r="F199" s="81" t="s">
        <v>415</v>
      </c>
      <c r="G199" s="81" t="s">
        <v>537</v>
      </c>
      <c r="H199" s="258" t="e">
        <f>#REF!</f>
        <v>#REF!</v>
      </c>
    </row>
    <row r="200" spans="1:8" ht="15.75">
      <c r="A200" s="81" t="str">
        <f t="shared" si="18"/>
        <v>БИ ДЖИ АЙ ГРУП АД</v>
      </c>
      <c r="B200" s="81" t="str">
        <f t="shared" si="19"/>
        <v>175245089</v>
      </c>
      <c r="C200" s="310">
        <f t="shared" si="20"/>
        <v>43373</v>
      </c>
      <c r="D200" s="81" t="s">
        <v>417</v>
      </c>
      <c r="E200" s="81">
        <v>1</v>
      </c>
      <c r="F200" s="81" t="s">
        <v>394</v>
      </c>
      <c r="G200" s="81" t="s">
        <v>537</v>
      </c>
      <c r="H200" s="258" t="e">
        <f>#REF!</f>
        <v>#REF!</v>
      </c>
    </row>
    <row r="201" spans="1:8" ht="15.75">
      <c r="A201" s="81" t="str">
        <f t="shared" si="18"/>
        <v>БИ ДЖИ АЙ ГРУП АД</v>
      </c>
      <c r="B201" s="81" t="str">
        <f t="shared" si="19"/>
        <v>175245089</v>
      </c>
      <c r="C201" s="310">
        <f t="shared" si="20"/>
        <v>43373</v>
      </c>
      <c r="D201" s="81" t="s">
        <v>419</v>
      </c>
      <c r="E201" s="81">
        <v>1</v>
      </c>
      <c r="F201" s="81" t="s">
        <v>418</v>
      </c>
      <c r="G201" s="81" t="s">
        <v>537</v>
      </c>
      <c r="H201" s="258" t="e">
        <f>#REF!</f>
        <v>#REF!</v>
      </c>
    </row>
    <row r="202" spans="1:8" ht="15.75">
      <c r="A202" s="81" t="str">
        <f t="shared" si="18"/>
        <v>БИ ДЖИ АЙ ГРУП АД</v>
      </c>
      <c r="B202" s="81" t="str">
        <f t="shared" si="19"/>
        <v>175245089</v>
      </c>
      <c r="C202" s="310">
        <f t="shared" si="20"/>
        <v>43373</v>
      </c>
      <c r="D202" s="81" t="s">
        <v>421</v>
      </c>
      <c r="E202" s="81">
        <v>1</v>
      </c>
      <c r="F202" s="81" t="s">
        <v>420</v>
      </c>
      <c r="G202" s="81" t="s">
        <v>537</v>
      </c>
      <c r="H202" s="258" t="e">
        <f>#REF!</f>
        <v>#REF!</v>
      </c>
    </row>
    <row r="203" spans="1:8" ht="15.75">
      <c r="A203" s="81" t="str">
        <f t="shared" si="18"/>
        <v>БИ ДЖИ АЙ ГРУП АД</v>
      </c>
      <c r="B203" s="81" t="str">
        <f t="shared" si="19"/>
        <v>175245089</v>
      </c>
      <c r="C203" s="310">
        <f t="shared" si="20"/>
        <v>43373</v>
      </c>
      <c r="D203" s="81" t="s">
        <v>424</v>
      </c>
      <c r="E203" s="81">
        <v>1</v>
      </c>
      <c r="F203" s="81" t="s">
        <v>423</v>
      </c>
      <c r="G203" s="81" t="s">
        <v>538</v>
      </c>
      <c r="H203" s="258" t="e">
        <f>#REF!</f>
        <v>#REF!</v>
      </c>
    </row>
    <row r="204" spans="1:8" ht="15.75">
      <c r="A204" s="81" t="str">
        <f t="shared" si="18"/>
        <v>БИ ДЖИ АЙ ГРУП АД</v>
      </c>
      <c r="B204" s="81" t="str">
        <f t="shared" si="19"/>
        <v>175245089</v>
      </c>
      <c r="C204" s="310">
        <f t="shared" si="20"/>
        <v>43373</v>
      </c>
      <c r="D204" s="81" t="s">
        <v>426</v>
      </c>
      <c r="E204" s="81">
        <v>1</v>
      </c>
      <c r="F204" s="81" t="s">
        <v>425</v>
      </c>
      <c r="G204" s="81" t="s">
        <v>538</v>
      </c>
      <c r="H204" s="258" t="e">
        <f>#REF!</f>
        <v>#REF!</v>
      </c>
    </row>
    <row r="205" spans="1:8" ht="15.75">
      <c r="A205" s="81" t="str">
        <f t="shared" si="18"/>
        <v>БИ ДЖИ АЙ ГРУП АД</v>
      </c>
      <c r="B205" s="81" t="str">
        <f t="shared" si="19"/>
        <v>175245089</v>
      </c>
      <c r="C205" s="310">
        <f t="shared" si="20"/>
        <v>43373</v>
      </c>
      <c r="D205" s="81" t="s">
        <v>428</v>
      </c>
      <c r="E205" s="81">
        <v>1</v>
      </c>
      <c r="F205" s="81" t="s">
        <v>427</v>
      </c>
      <c r="G205" s="81" t="s">
        <v>538</v>
      </c>
      <c r="H205" s="258" t="e">
        <f>#REF!</f>
        <v>#REF!</v>
      </c>
    </row>
    <row r="206" spans="1:8" ht="15.75">
      <c r="A206" s="81" t="str">
        <f t="shared" si="18"/>
        <v>БИ ДЖИ АЙ ГРУП АД</v>
      </c>
      <c r="B206" s="81" t="str">
        <f t="shared" si="19"/>
        <v>175245089</v>
      </c>
      <c r="C206" s="310">
        <f t="shared" si="20"/>
        <v>43373</v>
      </c>
      <c r="D206" s="81" t="s">
        <v>430</v>
      </c>
      <c r="E206" s="81">
        <v>1</v>
      </c>
      <c r="F206" s="81" t="s">
        <v>429</v>
      </c>
      <c r="G206" s="81" t="s">
        <v>538</v>
      </c>
      <c r="H206" s="258" t="e">
        <f>#REF!</f>
        <v>#REF!</v>
      </c>
    </row>
    <row r="207" spans="1:8" ht="15.75">
      <c r="A207" s="81" t="str">
        <f t="shared" si="18"/>
        <v>БИ ДЖИ АЙ ГРУП АД</v>
      </c>
      <c r="B207" s="81" t="str">
        <f t="shared" si="19"/>
        <v>175245089</v>
      </c>
      <c r="C207" s="310">
        <f t="shared" si="20"/>
        <v>43373</v>
      </c>
      <c r="D207" s="81" t="s">
        <v>432</v>
      </c>
      <c r="E207" s="81">
        <v>1</v>
      </c>
      <c r="F207" s="81" t="s">
        <v>431</v>
      </c>
      <c r="G207" s="81" t="s">
        <v>538</v>
      </c>
      <c r="H207" s="258" t="e">
        <f>#REF!</f>
        <v>#REF!</v>
      </c>
    </row>
    <row r="208" spans="1:8" ht="15.75">
      <c r="A208" s="81" t="str">
        <f t="shared" si="18"/>
        <v>БИ ДЖИ АЙ ГРУП АД</v>
      </c>
      <c r="B208" s="81" t="str">
        <f t="shared" si="19"/>
        <v>175245089</v>
      </c>
      <c r="C208" s="310">
        <f t="shared" si="20"/>
        <v>43373</v>
      </c>
      <c r="D208" s="81" t="s">
        <v>434</v>
      </c>
      <c r="E208" s="81">
        <v>1</v>
      </c>
      <c r="F208" s="81" t="s">
        <v>433</v>
      </c>
      <c r="G208" s="81" t="s">
        <v>538</v>
      </c>
      <c r="H208" s="258" t="e">
        <f>#REF!</f>
        <v>#REF!</v>
      </c>
    </row>
    <row r="209" spans="1:8" ht="15.75">
      <c r="A209" s="81" t="str">
        <f t="shared" si="18"/>
        <v>БИ ДЖИ АЙ ГРУП АД</v>
      </c>
      <c r="B209" s="81" t="str">
        <f t="shared" si="19"/>
        <v>175245089</v>
      </c>
      <c r="C209" s="310">
        <f t="shared" si="20"/>
        <v>43373</v>
      </c>
      <c r="D209" s="81" t="s">
        <v>436</v>
      </c>
      <c r="E209" s="81">
        <v>1</v>
      </c>
      <c r="F209" s="81" t="s">
        <v>435</v>
      </c>
      <c r="G209" s="81" t="s">
        <v>538</v>
      </c>
      <c r="H209" s="258" t="e">
        <f>#REF!</f>
        <v>#REF!</v>
      </c>
    </row>
    <row r="210" spans="1:8" ht="15.75">
      <c r="A210" s="81" t="str">
        <f t="shared" si="18"/>
        <v>БИ ДЖИ АЙ ГРУП АД</v>
      </c>
      <c r="B210" s="81" t="str">
        <f t="shared" si="19"/>
        <v>175245089</v>
      </c>
      <c r="C210" s="310">
        <f t="shared" si="20"/>
        <v>43373</v>
      </c>
      <c r="D210" s="81" t="s">
        <v>438</v>
      </c>
      <c r="E210" s="81">
        <v>1</v>
      </c>
      <c r="F210" s="81" t="s">
        <v>437</v>
      </c>
      <c r="G210" s="81" t="s">
        <v>538</v>
      </c>
      <c r="H210" s="258" t="e">
        <f>#REF!</f>
        <v>#REF!</v>
      </c>
    </row>
    <row r="211" spans="1:8" ht="15.75">
      <c r="A211" s="81" t="str">
        <f t="shared" si="18"/>
        <v>БИ ДЖИ АЙ ГРУП АД</v>
      </c>
      <c r="B211" s="81" t="str">
        <f t="shared" si="19"/>
        <v>175245089</v>
      </c>
      <c r="C211" s="310">
        <f t="shared" si="20"/>
        <v>43373</v>
      </c>
      <c r="D211" s="81" t="s">
        <v>440</v>
      </c>
      <c r="E211" s="81">
        <v>1</v>
      </c>
      <c r="F211" s="81" t="s">
        <v>439</v>
      </c>
      <c r="G211" s="81" t="s">
        <v>538</v>
      </c>
      <c r="H211" s="258" t="e">
        <f>#REF!</f>
        <v>#REF!</v>
      </c>
    </row>
    <row r="212" spans="1:8" ht="15.75">
      <c r="A212" s="81" t="str">
        <f t="shared" si="18"/>
        <v>БИ ДЖИ АЙ ГРУП АД</v>
      </c>
      <c r="B212" s="81" t="str">
        <f t="shared" si="19"/>
        <v>175245089</v>
      </c>
      <c r="C212" s="310">
        <f t="shared" si="20"/>
        <v>43373</v>
      </c>
      <c r="D212" s="81" t="s">
        <v>442</v>
      </c>
      <c r="E212" s="81">
        <v>1</v>
      </c>
      <c r="F212" s="81" t="s">
        <v>441</v>
      </c>
      <c r="H212" s="258" t="e">
        <f>#REF!</f>
        <v>#REF!</v>
      </c>
    </row>
    <row r="213" spans="1:8" ht="15.75">
      <c r="A213" s="81" t="str">
        <f t="shared" si="18"/>
        <v>БИ ДЖИ АЙ ГРУП АД</v>
      </c>
      <c r="B213" s="81" t="str">
        <f t="shared" si="19"/>
        <v>175245089</v>
      </c>
      <c r="C213" s="310">
        <f t="shared" si="20"/>
        <v>43373</v>
      </c>
      <c r="D213" s="81" t="s">
        <v>444</v>
      </c>
      <c r="E213" s="81">
        <v>1</v>
      </c>
      <c r="F213" s="81" t="s">
        <v>443</v>
      </c>
      <c r="H213" s="258" t="e">
        <f>#REF!</f>
        <v>#REF!</v>
      </c>
    </row>
    <row r="214" spans="1:8" ht="15.75">
      <c r="A214" s="81" t="str">
        <f t="shared" si="18"/>
        <v>БИ ДЖИ АЙ ГРУП АД</v>
      </c>
      <c r="B214" s="81" t="str">
        <f t="shared" si="19"/>
        <v>175245089</v>
      </c>
      <c r="C214" s="310">
        <f t="shared" si="20"/>
        <v>43373</v>
      </c>
      <c r="D214" s="81" t="s">
        <v>446</v>
      </c>
      <c r="E214" s="81">
        <v>1</v>
      </c>
      <c r="F214" s="81" t="s">
        <v>445</v>
      </c>
      <c r="H214" s="258" t="e">
        <f>#REF!</f>
        <v>#REF!</v>
      </c>
    </row>
    <row r="215" spans="1:8" ht="15.75">
      <c r="A215" s="81" t="str">
        <f t="shared" si="18"/>
        <v>БИ ДЖИ АЙ ГРУП АД</v>
      </c>
      <c r="B215" s="81" t="str">
        <f t="shared" si="19"/>
        <v>175245089</v>
      </c>
      <c r="C215" s="310">
        <f t="shared" si="20"/>
        <v>43373</v>
      </c>
      <c r="D215" s="81" t="s">
        <v>448</v>
      </c>
      <c r="E215" s="81">
        <v>1</v>
      </c>
      <c r="F215" s="81" t="s">
        <v>447</v>
      </c>
      <c r="H215" s="258" t="e">
        <f>#REF!</f>
        <v>#REF!</v>
      </c>
    </row>
    <row r="216" spans="1:8" ht="15.75">
      <c r="A216" s="81" t="str">
        <f t="shared" si="18"/>
        <v>БИ ДЖИ АЙ ГРУП АД</v>
      </c>
      <c r="B216" s="81" t="str">
        <f t="shared" si="19"/>
        <v>175245089</v>
      </c>
      <c r="C216" s="310">
        <f t="shared" si="20"/>
        <v>43373</v>
      </c>
      <c r="D216" s="81" t="s">
        <v>450</v>
      </c>
      <c r="E216" s="81">
        <v>1</v>
      </c>
      <c r="F216" s="81" t="s">
        <v>449</v>
      </c>
      <c r="H216" s="258" t="e">
        <f>#REF!</f>
        <v>#REF!</v>
      </c>
    </row>
    <row r="217" spans="3:6" s="257" customFormat="1" ht="15.75">
      <c r="C217" s="309"/>
      <c r="F217" s="260" t="s">
        <v>539</v>
      </c>
    </row>
    <row r="218" spans="1:8" ht="15.75">
      <c r="A218" s="81" t="str">
        <f aca="true" t="shared" si="21" ref="A218:A281">pdeName</f>
        <v>БИ ДЖИ АЙ ГРУП АД</v>
      </c>
      <c r="B218" s="81" t="str">
        <f aca="true" t="shared" si="22" ref="B218:B281">pdeBulstat</f>
        <v>175245089</v>
      </c>
      <c r="C218" s="310">
        <f aca="true" t="shared" si="23" ref="C218:C281">endDate</f>
        <v>43373</v>
      </c>
      <c r="D218" s="81" t="s">
        <v>468</v>
      </c>
      <c r="E218" s="81">
        <v>1</v>
      </c>
      <c r="F218" s="259" t="s">
        <v>467</v>
      </c>
      <c r="H218" s="258" t="e">
        <f>#REF!</f>
        <v>#REF!</v>
      </c>
    </row>
    <row r="219" spans="1:8" ht="15.75">
      <c r="A219" s="81" t="str">
        <f t="shared" si="21"/>
        <v>БИ ДЖИ АЙ ГРУП АД</v>
      </c>
      <c r="B219" s="81" t="str">
        <f t="shared" si="22"/>
        <v>175245089</v>
      </c>
      <c r="C219" s="310">
        <f t="shared" si="23"/>
        <v>43373</v>
      </c>
      <c r="D219" s="81" t="s">
        <v>470</v>
      </c>
      <c r="E219" s="81">
        <v>1</v>
      </c>
      <c r="F219" s="259" t="s">
        <v>469</v>
      </c>
      <c r="H219" s="258" t="e">
        <f>#REF!</f>
        <v>#REF!</v>
      </c>
    </row>
    <row r="220" spans="1:8" ht="15.75">
      <c r="A220" s="81" t="str">
        <f t="shared" si="21"/>
        <v>БИ ДЖИ АЙ ГРУП АД</v>
      </c>
      <c r="B220" s="81" t="str">
        <f t="shared" si="22"/>
        <v>175245089</v>
      </c>
      <c r="C220" s="310">
        <f t="shared" si="23"/>
        <v>43373</v>
      </c>
      <c r="D220" s="81" t="s">
        <v>472</v>
      </c>
      <c r="E220" s="81">
        <v>1</v>
      </c>
      <c r="F220" s="259" t="s">
        <v>471</v>
      </c>
      <c r="H220" s="258" t="e">
        <f>#REF!</f>
        <v>#REF!</v>
      </c>
    </row>
    <row r="221" spans="1:8" ht="15.75">
      <c r="A221" s="81" t="str">
        <f t="shared" si="21"/>
        <v>БИ ДЖИ АЙ ГРУП АД</v>
      </c>
      <c r="B221" s="81" t="str">
        <f t="shared" si="22"/>
        <v>175245089</v>
      </c>
      <c r="C221" s="310">
        <f t="shared" si="23"/>
        <v>43373</v>
      </c>
      <c r="D221" s="81" t="s">
        <v>474</v>
      </c>
      <c r="E221" s="81">
        <v>1</v>
      </c>
      <c r="F221" s="259" t="s">
        <v>473</v>
      </c>
      <c r="H221" s="258" t="e">
        <f>#REF!</f>
        <v>#REF!</v>
      </c>
    </row>
    <row r="222" spans="1:8" ht="15.75">
      <c r="A222" s="81" t="str">
        <f t="shared" si="21"/>
        <v>БИ ДЖИ АЙ ГРУП АД</v>
      </c>
      <c r="B222" s="81" t="str">
        <f t="shared" si="22"/>
        <v>175245089</v>
      </c>
      <c r="C222" s="310">
        <f t="shared" si="23"/>
        <v>43373</v>
      </c>
      <c r="D222" s="81" t="s">
        <v>476</v>
      </c>
      <c r="E222" s="81">
        <v>1</v>
      </c>
      <c r="F222" s="259" t="s">
        <v>475</v>
      </c>
      <c r="H222" s="258" t="e">
        <f>#REF!</f>
        <v>#REF!</v>
      </c>
    </row>
    <row r="223" spans="1:8" ht="15.75">
      <c r="A223" s="81" t="str">
        <f t="shared" si="21"/>
        <v>БИ ДЖИ АЙ ГРУП АД</v>
      </c>
      <c r="B223" s="81" t="str">
        <f t="shared" si="22"/>
        <v>175245089</v>
      </c>
      <c r="C223" s="310">
        <f t="shared" si="23"/>
        <v>43373</v>
      </c>
      <c r="D223" s="81" t="s">
        <v>478</v>
      </c>
      <c r="E223" s="81">
        <v>1</v>
      </c>
      <c r="F223" s="259" t="s">
        <v>477</v>
      </c>
      <c r="H223" s="258" t="e">
        <f>#REF!</f>
        <v>#REF!</v>
      </c>
    </row>
    <row r="224" spans="1:8" ht="15.75">
      <c r="A224" s="81" t="str">
        <f t="shared" si="21"/>
        <v>БИ ДЖИ АЙ ГРУП АД</v>
      </c>
      <c r="B224" s="81" t="str">
        <f t="shared" si="22"/>
        <v>175245089</v>
      </c>
      <c r="C224" s="310">
        <f t="shared" si="23"/>
        <v>43373</v>
      </c>
      <c r="D224" s="81" t="s">
        <v>480</v>
      </c>
      <c r="E224" s="81">
        <v>1</v>
      </c>
      <c r="F224" s="259" t="s">
        <v>479</v>
      </c>
      <c r="H224" s="258" t="e">
        <f>#REF!</f>
        <v>#REF!</v>
      </c>
    </row>
    <row r="225" spans="1:8" ht="15.75">
      <c r="A225" s="81" t="str">
        <f t="shared" si="21"/>
        <v>БИ ДЖИ АЙ ГРУП АД</v>
      </c>
      <c r="B225" s="81" t="str">
        <f t="shared" si="22"/>
        <v>175245089</v>
      </c>
      <c r="C225" s="310">
        <f t="shared" si="23"/>
        <v>43373</v>
      </c>
      <c r="D225" s="81" t="s">
        <v>482</v>
      </c>
      <c r="E225" s="81">
        <v>1</v>
      </c>
      <c r="F225" s="259" t="s">
        <v>481</v>
      </c>
      <c r="H225" s="258" t="e">
        <f>#REF!</f>
        <v>#REF!</v>
      </c>
    </row>
    <row r="226" spans="1:8" ht="15.75">
      <c r="A226" s="81" t="str">
        <f t="shared" si="21"/>
        <v>БИ ДЖИ АЙ ГРУП АД</v>
      </c>
      <c r="B226" s="81" t="str">
        <f t="shared" si="22"/>
        <v>175245089</v>
      </c>
      <c r="C226" s="310">
        <f t="shared" si="23"/>
        <v>43373</v>
      </c>
      <c r="D226" s="81" t="s">
        <v>484</v>
      </c>
      <c r="E226" s="81">
        <v>1</v>
      </c>
      <c r="F226" s="259" t="s">
        <v>483</v>
      </c>
      <c r="H226" s="258" t="e">
        <f>#REF!</f>
        <v>#REF!</v>
      </c>
    </row>
    <row r="227" spans="1:8" ht="15.75">
      <c r="A227" s="81" t="str">
        <f t="shared" si="21"/>
        <v>БИ ДЖИ АЙ ГРУП АД</v>
      </c>
      <c r="B227" s="81" t="str">
        <f t="shared" si="22"/>
        <v>175245089</v>
      </c>
      <c r="C227" s="310">
        <f t="shared" si="23"/>
        <v>43373</v>
      </c>
      <c r="D227" s="81" t="s">
        <v>486</v>
      </c>
      <c r="E227" s="81">
        <v>1</v>
      </c>
      <c r="F227" s="259" t="s">
        <v>485</v>
      </c>
      <c r="H227" s="258" t="e">
        <f>#REF!</f>
        <v>#REF!</v>
      </c>
    </row>
    <row r="228" spans="1:8" ht="15.75">
      <c r="A228" s="81" t="str">
        <f t="shared" si="21"/>
        <v>БИ ДЖИ АЙ ГРУП АД</v>
      </c>
      <c r="B228" s="81" t="str">
        <f t="shared" si="22"/>
        <v>175245089</v>
      </c>
      <c r="C228" s="310">
        <f t="shared" si="23"/>
        <v>43373</v>
      </c>
      <c r="D228" s="81" t="s">
        <v>488</v>
      </c>
      <c r="E228" s="81">
        <v>1</v>
      </c>
      <c r="F228" s="259" t="s">
        <v>487</v>
      </c>
      <c r="H228" s="258" t="e">
        <f>#REF!</f>
        <v>#REF!</v>
      </c>
    </row>
    <row r="229" spans="1:8" ht="15.75">
      <c r="A229" s="81" t="str">
        <f t="shared" si="21"/>
        <v>БИ ДЖИ АЙ ГРУП АД</v>
      </c>
      <c r="B229" s="81" t="str">
        <f t="shared" si="22"/>
        <v>175245089</v>
      </c>
      <c r="C229" s="310">
        <f t="shared" si="23"/>
        <v>43373</v>
      </c>
      <c r="D229" s="81" t="s">
        <v>490</v>
      </c>
      <c r="E229" s="81">
        <v>1</v>
      </c>
      <c r="F229" s="259" t="s">
        <v>489</v>
      </c>
      <c r="H229" s="258" t="e">
        <f>#REF!</f>
        <v>#REF!</v>
      </c>
    </row>
    <row r="230" spans="1:8" ht="15.75">
      <c r="A230" s="81" t="str">
        <f t="shared" si="21"/>
        <v>БИ ДЖИ АЙ ГРУП АД</v>
      </c>
      <c r="B230" s="81" t="str">
        <f t="shared" si="22"/>
        <v>175245089</v>
      </c>
      <c r="C230" s="310">
        <f t="shared" si="23"/>
        <v>43373</v>
      </c>
      <c r="D230" s="81" t="s">
        <v>492</v>
      </c>
      <c r="E230" s="81">
        <v>1</v>
      </c>
      <c r="F230" s="259" t="s">
        <v>491</v>
      </c>
      <c r="H230" s="258" t="e">
        <f>#REF!</f>
        <v>#REF!</v>
      </c>
    </row>
    <row r="231" spans="1:8" ht="15.75">
      <c r="A231" s="81" t="str">
        <f t="shared" si="21"/>
        <v>БИ ДЖИ АЙ ГРУП АД</v>
      </c>
      <c r="B231" s="81" t="str">
        <f t="shared" si="22"/>
        <v>175245089</v>
      </c>
      <c r="C231" s="310">
        <f t="shared" si="23"/>
        <v>43373</v>
      </c>
      <c r="D231" s="81" t="s">
        <v>494</v>
      </c>
      <c r="E231" s="81">
        <v>1</v>
      </c>
      <c r="F231" s="259" t="s">
        <v>493</v>
      </c>
      <c r="H231" s="258" t="e">
        <f>#REF!</f>
        <v>#REF!</v>
      </c>
    </row>
    <row r="232" spans="1:8" ht="15.75">
      <c r="A232" s="81" t="str">
        <f t="shared" si="21"/>
        <v>БИ ДЖИ АЙ ГРУП АД</v>
      </c>
      <c r="B232" s="81" t="str">
        <f t="shared" si="22"/>
        <v>175245089</v>
      </c>
      <c r="C232" s="310">
        <f t="shared" si="23"/>
        <v>43373</v>
      </c>
      <c r="D232" s="81" t="s">
        <v>495</v>
      </c>
      <c r="E232" s="81">
        <v>1</v>
      </c>
      <c r="F232" s="259" t="s">
        <v>489</v>
      </c>
      <c r="H232" s="258" t="e">
        <f>#REF!</f>
        <v>#REF!</v>
      </c>
    </row>
    <row r="233" spans="1:8" ht="15.75">
      <c r="A233" s="81" t="str">
        <f t="shared" si="21"/>
        <v>БИ ДЖИ АЙ ГРУП АД</v>
      </c>
      <c r="B233" s="81" t="str">
        <f t="shared" si="22"/>
        <v>175245089</v>
      </c>
      <c r="C233" s="310">
        <f t="shared" si="23"/>
        <v>43373</v>
      </c>
      <c r="D233" s="81" t="s">
        <v>496</v>
      </c>
      <c r="E233" s="81">
        <v>1</v>
      </c>
      <c r="F233" s="259" t="s">
        <v>491</v>
      </c>
      <c r="H233" s="258" t="e">
        <f>#REF!</f>
        <v>#REF!</v>
      </c>
    </row>
    <row r="234" spans="1:8" ht="15.75">
      <c r="A234" s="81" t="str">
        <f t="shared" si="21"/>
        <v>БИ ДЖИ АЙ ГРУП АД</v>
      </c>
      <c r="B234" s="81" t="str">
        <f t="shared" si="22"/>
        <v>175245089</v>
      </c>
      <c r="C234" s="310">
        <f t="shared" si="23"/>
        <v>43373</v>
      </c>
      <c r="D234" s="81" t="s">
        <v>498</v>
      </c>
      <c r="E234" s="81">
        <v>1</v>
      </c>
      <c r="F234" s="259" t="s">
        <v>497</v>
      </c>
      <c r="H234" s="258" t="e">
        <f>#REF!</f>
        <v>#REF!</v>
      </c>
    </row>
    <row r="235" spans="1:8" ht="15.75">
      <c r="A235" s="81" t="str">
        <f t="shared" si="21"/>
        <v>БИ ДЖИ АЙ ГРУП АД</v>
      </c>
      <c r="B235" s="81" t="str">
        <f t="shared" si="22"/>
        <v>175245089</v>
      </c>
      <c r="C235" s="310">
        <f t="shared" si="23"/>
        <v>43373</v>
      </c>
      <c r="D235" s="81" t="s">
        <v>500</v>
      </c>
      <c r="E235" s="81">
        <v>1</v>
      </c>
      <c r="F235" s="259" t="s">
        <v>499</v>
      </c>
      <c r="H235" s="258" t="e">
        <f>#REF!</f>
        <v>#REF!</v>
      </c>
    </row>
    <row r="236" spans="1:8" ht="15.75">
      <c r="A236" s="81" t="str">
        <f t="shared" si="21"/>
        <v>БИ ДЖИ АЙ ГРУП АД</v>
      </c>
      <c r="B236" s="81" t="str">
        <f t="shared" si="22"/>
        <v>175245089</v>
      </c>
      <c r="C236" s="310">
        <f t="shared" si="23"/>
        <v>43373</v>
      </c>
      <c r="D236" s="81" t="s">
        <v>502</v>
      </c>
      <c r="E236" s="81">
        <v>1</v>
      </c>
      <c r="F236" s="259" t="s">
        <v>501</v>
      </c>
      <c r="H236" s="258" t="e">
        <f>#REF!</f>
        <v>#REF!</v>
      </c>
    </row>
    <row r="237" spans="1:8" ht="15.75">
      <c r="A237" s="81" t="str">
        <f t="shared" si="21"/>
        <v>БИ ДЖИ АЙ ГРУП АД</v>
      </c>
      <c r="B237" s="81" t="str">
        <f t="shared" si="22"/>
        <v>175245089</v>
      </c>
      <c r="C237" s="310">
        <f t="shared" si="23"/>
        <v>43373</v>
      </c>
      <c r="D237" s="81" t="s">
        <v>504</v>
      </c>
      <c r="E237" s="81">
        <v>1</v>
      </c>
      <c r="F237" s="259" t="s">
        <v>503</v>
      </c>
      <c r="H237" s="258" t="e">
        <f>#REF!</f>
        <v>#REF!</v>
      </c>
    </row>
    <row r="238" spans="1:8" ht="15.75">
      <c r="A238" s="81" t="str">
        <f t="shared" si="21"/>
        <v>БИ ДЖИ АЙ ГРУП АД</v>
      </c>
      <c r="B238" s="81" t="str">
        <f t="shared" si="22"/>
        <v>175245089</v>
      </c>
      <c r="C238" s="310">
        <f t="shared" si="23"/>
        <v>43373</v>
      </c>
      <c r="D238" s="81" t="s">
        <v>506</v>
      </c>
      <c r="E238" s="81">
        <v>1</v>
      </c>
      <c r="F238" s="259" t="s">
        <v>505</v>
      </c>
      <c r="H238" s="258" t="e">
        <f>#REF!</f>
        <v>#REF!</v>
      </c>
    </row>
    <row r="239" spans="1:8" ht="15.75">
      <c r="A239" s="81" t="str">
        <f t="shared" si="21"/>
        <v>БИ ДЖИ АЙ ГРУП АД</v>
      </c>
      <c r="B239" s="81" t="str">
        <f t="shared" si="22"/>
        <v>175245089</v>
      </c>
      <c r="C239" s="310">
        <f t="shared" si="23"/>
        <v>43373</v>
      </c>
      <c r="D239" s="81" t="s">
        <v>508</v>
      </c>
      <c r="E239" s="81">
        <v>1</v>
      </c>
      <c r="F239" s="259" t="s">
        <v>507</v>
      </c>
      <c r="H239" s="258" t="e">
        <f>#REF!</f>
        <v>#REF!</v>
      </c>
    </row>
    <row r="240" spans="1:8" ht="15.75">
      <c r="A240" s="81" t="str">
        <f t="shared" si="21"/>
        <v>БИ ДЖИ АЙ ГРУП АД</v>
      </c>
      <c r="B240" s="81" t="str">
        <f t="shared" si="22"/>
        <v>175245089</v>
      </c>
      <c r="C240" s="310">
        <f t="shared" si="23"/>
        <v>43373</v>
      </c>
      <c r="D240" s="81" t="s">
        <v>468</v>
      </c>
      <c r="E240" s="81">
        <v>2</v>
      </c>
      <c r="F240" s="259" t="s">
        <v>467</v>
      </c>
      <c r="H240" s="258" t="e">
        <f>#REF!</f>
        <v>#REF!</v>
      </c>
    </row>
    <row r="241" spans="1:8" ht="15.75">
      <c r="A241" s="81" t="str">
        <f t="shared" si="21"/>
        <v>БИ ДЖИ АЙ ГРУП АД</v>
      </c>
      <c r="B241" s="81" t="str">
        <f t="shared" si="22"/>
        <v>175245089</v>
      </c>
      <c r="C241" s="310">
        <f t="shared" si="23"/>
        <v>43373</v>
      </c>
      <c r="D241" s="81" t="s">
        <v>470</v>
      </c>
      <c r="E241" s="81">
        <v>2</v>
      </c>
      <c r="F241" s="259" t="s">
        <v>469</v>
      </c>
      <c r="H241" s="258" t="e">
        <f>#REF!</f>
        <v>#REF!</v>
      </c>
    </row>
    <row r="242" spans="1:8" ht="15.75">
      <c r="A242" s="81" t="str">
        <f t="shared" si="21"/>
        <v>БИ ДЖИ АЙ ГРУП АД</v>
      </c>
      <c r="B242" s="81" t="str">
        <f t="shared" si="22"/>
        <v>175245089</v>
      </c>
      <c r="C242" s="310">
        <f t="shared" si="23"/>
        <v>43373</v>
      </c>
      <c r="D242" s="81" t="s">
        <v>472</v>
      </c>
      <c r="E242" s="81">
        <v>2</v>
      </c>
      <c r="F242" s="259" t="s">
        <v>471</v>
      </c>
      <c r="H242" s="258" t="e">
        <f>#REF!</f>
        <v>#REF!</v>
      </c>
    </row>
    <row r="243" spans="1:8" ht="15.75">
      <c r="A243" s="81" t="str">
        <f t="shared" si="21"/>
        <v>БИ ДЖИ АЙ ГРУП АД</v>
      </c>
      <c r="B243" s="81" t="str">
        <f t="shared" si="22"/>
        <v>175245089</v>
      </c>
      <c r="C243" s="310">
        <f t="shared" si="23"/>
        <v>43373</v>
      </c>
      <c r="D243" s="81" t="s">
        <v>474</v>
      </c>
      <c r="E243" s="81">
        <v>2</v>
      </c>
      <c r="F243" s="259" t="s">
        <v>473</v>
      </c>
      <c r="H243" s="258" t="e">
        <f>#REF!</f>
        <v>#REF!</v>
      </c>
    </row>
    <row r="244" spans="1:8" ht="15.75">
      <c r="A244" s="81" t="str">
        <f t="shared" si="21"/>
        <v>БИ ДЖИ АЙ ГРУП АД</v>
      </c>
      <c r="B244" s="81" t="str">
        <f t="shared" si="22"/>
        <v>175245089</v>
      </c>
      <c r="C244" s="310">
        <f t="shared" si="23"/>
        <v>43373</v>
      </c>
      <c r="D244" s="81" t="s">
        <v>476</v>
      </c>
      <c r="E244" s="81">
        <v>2</v>
      </c>
      <c r="F244" s="259" t="s">
        <v>475</v>
      </c>
      <c r="H244" s="258" t="e">
        <f>#REF!</f>
        <v>#REF!</v>
      </c>
    </row>
    <row r="245" spans="1:8" ht="15.75">
      <c r="A245" s="81" t="str">
        <f t="shared" si="21"/>
        <v>БИ ДЖИ АЙ ГРУП АД</v>
      </c>
      <c r="B245" s="81" t="str">
        <f t="shared" si="22"/>
        <v>175245089</v>
      </c>
      <c r="C245" s="310">
        <f t="shared" si="23"/>
        <v>43373</v>
      </c>
      <c r="D245" s="81" t="s">
        <v>478</v>
      </c>
      <c r="E245" s="81">
        <v>2</v>
      </c>
      <c r="F245" s="259" t="s">
        <v>477</v>
      </c>
      <c r="H245" s="258" t="e">
        <f>#REF!</f>
        <v>#REF!</v>
      </c>
    </row>
    <row r="246" spans="1:8" ht="15.75">
      <c r="A246" s="81" t="str">
        <f t="shared" si="21"/>
        <v>БИ ДЖИ АЙ ГРУП АД</v>
      </c>
      <c r="B246" s="81" t="str">
        <f t="shared" si="22"/>
        <v>175245089</v>
      </c>
      <c r="C246" s="310">
        <f t="shared" si="23"/>
        <v>43373</v>
      </c>
      <c r="D246" s="81" t="s">
        <v>480</v>
      </c>
      <c r="E246" s="81">
        <v>2</v>
      </c>
      <c r="F246" s="259" t="s">
        <v>479</v>
      </c>
      <c r="H246" s="258" t="e">
        <f>#REF!</f>
        <v>#REF!</v>
      </c>
    </row>
    <row r="247" spans="1:8" ht="15.75">
      <c r="A247" s="81" t="str">
        <f t="shared" si="21"/>
        <v>БИ ДЖИ АЙ ГРУП АД</v>
      </c>
      <c r="B247" s="81" t="str">
        <f t="shared" si="22"/>
        <v>175245089</v>
      </c>
      <c r="C247" s="310">
        <f t="shared" si="23"/>
        <v>43373</v>
      </c>
      <c r="D247" s="81" t="s">
        <v>482</v>
      </c>
      <c r="E247" s="81">
        <v>2</v>
      </c>
      <c r="F247" s="259" t="s">
        <v>481</v>
      </c>
      <c r="H247" s="258" t="e">
        <f>#REF!</f>
        <v>#REF!</v>
      </c>
    </row>
    <row r="248" spans="1:8" ht="15.75">
      <c r="A248" s="81" t="str">
        <f t="shared" si="21"/>
        <v>БИ ДЖИ АЙ ГРУП АД</v>
      </c>
      <c r="B248" s="81" t="str">
        <f t="shared" si="22"/>
        <v>175245089</v>
      </c>
      <c r="C248" s="310">
        <f t="shared" si="23"/>
        <v>43373</v>
      </c>
      <c r="D248" s="81" t="s">
        <v>484</v>
      </c>
      <c r="E248" s="81">
        <v>2</v>
      </c>
      <c r="F248" s="259" t="s">
        <v>483</v>
      </c>
      <c r="H248" s="258" t="e">
        <f>#REF!</f>
        <v>#REF!</v>
      </c>
    </row>
    <row r="249" spans="1:8" ht="15.75">
      <c r="A249" s="81" t="str">
        <f t="shared" si="21"/>
        <v>БИ ДЖИ АЙ ГРУП АД</v>
      </c>
      <c r="B249" s="81" t="str">
        <f t="shared" si="22"/>
        <v>175245089</v>
      </c>
      <c r="C249" s="310">
        <f t="shared" si="23"/>
        <v>43373</v>
      </c>
      <c r="D249" s="81" t="s">
        <v>486</v>
      </c>
      <c r="E249" s="81">
        <v>2</v>
      </c>
      <c r="F249" s="259" t="s">
        <v>485</v>
      </c>
      <c r="H249" s="258" t="e">
        <f>#REF!</f>
        <v>#REF!</v>
      </c>
    </row>
    <row r="250" spans="1:8" ht="15.75">
      <c r="A250" s="81" t="str">
        <f t="shared" si="21"/>
        <v>БИ ДЖИ АЙ ГРУП АД</v>
      </c>
      <c r="B250" s="81" t="str">
        <f t="shared" si="22"/>
        <v>175245089</v>
      </c>
      <c r="C250" s="310">
        <f t="shared" si="23"/>
        <v>43373</v>
      </c>
      <c r="D250" s="81" t="s">
        <v>488</v>
      </c>
      <c r="E250" s="81">
        <v>2</v>
      </c>
      <c r="F250" s="259" t="s">
        <v>487</v>
      </c>
      <c r="H250" s="258" t="e">
        <f>#REF!</f>
        <v>#REF!</v>
      </c>
    </row>
    <row r="251" spans="1:8" ht="15.75">
      <c r="A251" s="81" t="str">
        <f t="shared" si="21"/>
        <v>БИ ДЖИ АЙ ГРУП АД</v>
      </c>
      <c r="B251" s="81" t="str">
        <f t="shared" si="22"/>
        <v>175245089</v>
      </c>
      <c r="C251" s="310">
        <f t="shared" si="23"/>
        <v>43373</v>
      </c>
      <c r="D251" s="81" t="s">
        <v>490</v>
      </c>
      <c r="E251" s="81">
        <v>2</v>
      </c>
      <c r="F251" s="259" t="s">
        <v>489</v>
      </c>
      <c r="H251" s="258" t="e">
        <f>#REF!</f>
        <v>#REF!</v>
      </c>
    </row>
    <row r="252" spans="1:8" ht="15.75">
      <c r="A252" s="81" t="str">
        <f t="shared" si="21"/>
        <v>БИ ДЖИ АЙ ГРУП АД</v>
      </c>
      <c r="B252" s="81" t="str">
        <f t="shared" si="22"/>
        <v>175245089</v>
      </c>
      <c r="C252" s="310">
        <f t="shared" si="23"/>
        <v>43373</v>
      </c>
      <c r="D252" s="81" t="s">
        <v>492</v>
      </c>
      <c r="E252" s="81">
        <v>2</v>
      </c>
      <c r="F252" s="259" t="s">
        <v>491</v>
      </c>
      <c r="H252" s="258" t="e">
        <f>#REF!</f>
        <v>#REF!</v>
      </c>
    </row>
    <row r="253" spans="1:8" ht="15.75">
      <c r="A253" s="81" t="str">
        <f t="shared" si="21"/>
        <v>БИ ДЖИ АЙ ГРУП АД</v>
      </c>
      <c r="B253" s="81" t="str">
        <f t="shared" si="22"/>
        <v>175245089</v>
      </c>
      <c r="C253" s="310">
        <f t="shared" si="23"/>
        <v>43373</v>
      </c>
      <c r="D253" s="81" t="s">
        <v>494</v>
      </c>
      <c r="E253" s="81">
        <v>2</v>
      </c>
      <c r="F253" s="259" t="s">
        <v>493</v>
      </c>
      <c r="H253" s="258" t="e">
        <f>#REF!</f>
        <v>#REF!</v>
      </c>
    </row>
    <row r="254" spans="1:8" ht="15.75">
      <c r="A254" s="81" t="str">
        <f t="shared" si="21"/>
        <v>БИ ДЖИ АЙ ГРУП АД</v>
      </c>
      <c r="B254" s="81" t="str">
        <f t="shared" si="22"/>
        <v>175245089</v>
      </c>
      <c r="C254" s="310">
        <f t="shared" si="23"/>
        <v>43373</v>
      </c>
      <c r="D254" s="81" t="s">
        <v>495</v>
      </c>
      <c r="E254" s="81">
        <v>2</v>
      </c>
      <c r="F254" s="259" t="s">
        <v>489</v>
      </c>
      <c r="H254" s="258" t="e">
        <f>#REF!</f>
        <v>#REF!</v>
      </c>
    </row>
    <row r="255" spans="1:8" ht="15.75">
      <c r="A255" s="81" t="str">
        <f t="shared" si="21"/>
        <v>БИ ДЖИ АЙ ГРУП АД</v>
      </c>
      <c r="B255" s="81" t="str">
        <f t="shared" si="22"/>
        <v>175245089</v>
      </c>
      <c r="C255" s="310">
        <f t="shared" si="23"/>
        <v>43373</v>
      </c>
      <c r="D255" s="81" t="s">
        <v>496</v>
      </c>
      <c r="E255" s="81">
        <v>2</v>
      </c>
      <c r="F255" s="259" t="s">
        <v>491</v>
      </c>
      <c r="H255" s="258" t="e">
        <f>#REF!</f>
        <v>#REF!</v>
      </c>
    </row>
    <row r="256" spans="1:8" ht="15.75">
      <c r="A256" s="81" t="str">
        <f t="shared" si="21"/>
        <v>БИ ДЖИ АЙ ГРУП АД</v>
      </c>
      <c r="B256" s="81" t="str">
        <f t="shared" si="22"/>
        <v>175245089</v>
      </c>
      <c r="C256" s="310">
        <f t="shared" si="23"/>
        <v>43373</v>
      </c>
      <c r="D256" s="81" t="s">
        <v>498</v>
      </c>
      <c r="E256" s="81">
        <v>2</v>
      </c>
      <c r="F256" s="259" t="s">
        <v>497</v>
      </c>
      <c r="H256" s="258" t="e">
        <f>#REF!</f>
        <v>#REF!</v>
      </c>
    </row>
    <row r="257" spans="1:8" ht="15.75">
      <c r="A257" s="81" t="str">
        <f t="shared" si="21"/>
        <v>БИ ДЖИ АЙ ГРУП АД</v>
      </c>
      <c r="B257" s="81" t="str">
        <f t="shared" si="22"/>
        <v>175245089</v>
      </c>
      <c r="C257" s="310">
        <f t="shared" si="23"/>
        <v>43373</v>
      </c>
      <c r="D257" s="81" t="s">
        <v>500</v>
      </c>
      <c r="E257" s="81">
        <v>2</v>
      </c>
      <c r="F257" s="259" t="s">
        <v>499</v>
      </c>
      <c r="H257" s="258" t="e">
        <f>#REF!</f>
        <v>#REF!</v>
      </c>
    </row>
    <row r="258" spans="1:8" ht="15.75">
      <c r="A258" s="81" t="str">
        <f t="shared" si="21"/>
        <v>БИ ДЖИ АЙ ГРУП АД</v>
      </c>
      <c r="B258" s="81" t="str">
        <f t="shared" si="22"/>
        <v>175245089</v>
      </c>
      <c r="C258" s="310">
        <f t="shared" si="23"/>
        <v>43373</v>
      </c>
      <c r="D258" s="81" t="s">
        <v>502</v>
      </c>
      <c r="E258" s="81">
        <v>2</v>
      </c>
      <c r="F258" s="259" t="s">
        <v>501</v>
      </c>
      <c r="H258" s="258" t="e">
        <f>#REF!</f>
        <v>#REF!</v>
      </c>
    </row>
    <row r="259" spans="1:8" ht="15.75">
      <c r="A259" s="81" t="str">
        <f t="shared" si="21"/>
        <v>БИ ДЖИ АЙ ГРУП АД</v>
      </c>
      <c r="B259" s="81" t="str">
        <f t="shared" si="22"/>
        <v>175245089</v>
      </c>
      <c r="C259" s="310">
        <f t="shared" si="23"/>
        <v>43373</v>
      </c>
      <c r="D259" s="81" t="s">
        <v>504</v>
      </c>
      <c r="E259" s="81">
        <v>2</v>
      </c>
      <c r="F259" s="259" t="s">
        <v>503</v>
      </c>
      <c r="H259" s="258" t="e">
        <f>#REF!</f>
        <v>#REF!</v>
      </c>
    </row>
    <row r="260" spans="1:8" ht="15.75">
      <c r="A260" s="81" t="str">
        <f t="shared" si="21"/>
        <v>БИ ДЖИ АЙ ГРУП АД</v>
      </c>
      <c r="B260" s="81" t="str">
        <f t="shared" si="22"/>
        <v>175245089</v>
      </c>
      <c r="C260" s="310">
        <f t="shared" si="23"/>
        <v>43373</v>
      </c>
      <c r="D260" s="81" t="s">
        <v>506</v>
      </c>
      <c r="E260" s="81">
        <v>2</v>
      </c>
      <c r="F260" s="259" t="s">
        <v>505</v>
      </c>
      <c r="H260" s="258" t="e">
        <f>#REF!</f>
        <v>#REF!</v>
      </c>
    </row>
    <row r="261" spans="1:8" ht="15.75">
      <c r="A261" s="81" t="str">
        <f t="shared" si="21"/>
        <v>БИ ДЖИ АЙ ГРУП АД</v>
      </c>
      <c r="B261" s="81" t="str">
        <f t="shared" si="22"/>
        <v>175245089</v>
      </c>
      <c r="C261" s="310">
        <f t="shared" si="23"/>
        <v>43373</v>
      </c>
      <c r="D261" s="81" t="s">
        <v>508</v>
      </c>
      <c r="E261" s="81">
        <v>2</v>
      </c>
      <c r="F261" s="259" t="s">
        <v>507</v>
      </c>
      <c r="H261" s="258" t="e">
        <f>#REF!</f>
        <v>#REF!</v>
      </c>
    </row>
    <row r="262" spans="1:8" ht="15.75">
      <c r="A262" s="81" t="str">
        <f t="shared" si="21"/>
        <v>БИ ДЖИ АЙ ГРУП АД</v>
      </c>
      <c r="B262" s="81" t="str">
        <f t="shared" si="22"/>
        <v>175245089</v>
      </c>
      <c r="C262" s="310">
        <f t="shared" si="23"/>
        <v>43373</v>
      </c>
      <c r="D262" s="81" t="s">
        <v>468</v>
      </c>
      <c r="E262" s="81">
        <v>3</v>
      </c>
      <c r="F262" s="259" t="s">
        <v>467</v>
      </c>
      <c r="H262" s="258" t="e">
        <f>#REF!</f>
        <v>#REF!</v>
      </c>
    </row>
    <row r="263" spans="1:8" ht="15.75">
      <c r="A263" s="81" t="str">
        <f t="shared" si="21"/>
        <v>БИ ДЖИ АЙ ГРУП АД</v>
      </c>
      <c r="B263" s="81" t="str">
        <f t="shared" si="22"/>
        <v>175245089</v>
      </c>
      <c r="C263" s="310">
        <f t="shared" si="23"/>
        <v>43373</v>
      </c>
      <c r="D263" s="81" t="s">
        <v>470</v>
      </c>
      <c r="E263" s="81">
        <v>3</v>
      </c>
      <c r="F263" s="259" t="s">
        <v>469</v>
      </c>
      <c r="H263" s="258" t="e">
        <f>#REF!</f>
        <v>#REF!</v>
      </c>
    </row>
    <row r="264" spans="1:8" ht="15.75">
      <c r="A264" s="81" t="str">
        <f t="shared" si="21"/>
        <v>БИ ДЖИ АЙ ГРУП АД</v>
      </c>
      <c r="B264" s="81" t="str">
        <f t="shared" si="22"/>
        <v>175245089</v>
      </c>
      <c r="C264" s="310">
        <f t="shared" si="23"/>
        <v>43373</v>
      </c>
      <c r="D264" s="81" t="s">
        <v>472</v>
      </c>
      <c r="E264" s="81">
        <v>3</v>
      </c>
      <c r="F264" s="259" t="s">
        <v>471</v>
      </c>
      <c r="H264" s="258" t="e">
        <f>#REF!</f>
        <v>#REF!</v>
      </c>
    </row>
    <row r="265" spans="1:8" ht="15.75">
      <c r="A265" s="81" t="str">
        <f t="shared" si="21"/>
        <v>БИ ДЖИ АЙ ГРУП АД</v>
      </c>
      <c r="B265" s="81" t="str">
        <f t="shared" si="22"/>
        <v>175245089</v>
      </c>
      <c r="C265" s="310">
        <f t="shared" si="23"/>
        <v>43373</v>
      </c>
      <c r="D265" s="81" t="s">
        <v>474</v>
      </c>
      <c r="E265" s="81">
        <v>3</v>
      </c>
      <c r="F265" s="259" t="s">
        <v>473</v>
      </c>
      <c r="H265" s="258" t="e">
        <f>#REF!</f>
        <v>#REF!</v>
      </c>
    </row>
    <row r="266" spans="1:8" ht="15.75">
      <c r="A266" s="81" t="str">
        <f t="shared" si="21"/>
        <v>БИ ДЖИ АЙ ГРУП АД</v>
      </c>
      <c r="B266" s="81" t="str">
        <f t="shared" si="22"/>
        <v>175245089</v>
      </c>
      <c r="C266" s="310">
        <f t="shared" si="23"/>
        <v>43373</v>
      </c>
      <c r="D266" s="81" t="s">
        <v>476</v>
      </c>
      <c r="E266" s="81">
        <v>3</v>
      </c>
      <c r="F266" s="259" t="s">
        <v>475</v>
      </c>
      <c r="H266" s="258" t="e">
        <f>#REF!</f>
        <v>#REF!</v>
      </c>
    </row>
    <row r="267" spans="1:8" ht="15.75">
      <c r="A267" s="81" t="str">
        <f t="shared" si="21"/>
        <v>БИ ДЖИ АЙ ГРУП АД</v>
      </c>
      <c r="B267" s="81" t="str">
        <f t="shared" si="22"/>
        <v>175245089</v>
      </c>
      <c r="C267" s="310">
        <f t="shared" si="23"/>
        <v>43373</v>
      </c>
      <c r="D267" s="81" t="s">
        <v>478</v>
      </c>
      <c r="E267" s="81">
        <v>3</v>
      </c>
      <c r="F267" s="259" t="s">
        <v>477</v>
      </c>
      <c r="H267" s="258" t="e">
        <f>#REF!</f>
        <v>#REF!</v>
      </c>
    </row>
    <row r="268" spans="1:8" ht="15.75">
      <c r="A268" s="81" t="str">
        <f t="shared" si="21"/>
        <v>БИ ДЖИ АЙ ГРУП АД</v>
      </c>
      <c r="B268" s="81" t="str">
        <f t="shared" si="22"/>
        <v>175245089</v>
      </c>
      <c r="C268" s="310">
        <f t="shared" si="23"/>
        <v>43373</v>
      </c>
      <c r="D268" s="81" t="s">
        <v>480</v>
      </c>
      <c r="E268" s="81">
        <v>3</v>
      </c>
      <c r="F268" s="259" t="s">
        <v>479</v>
      </c>
      <c r="H268" s="258" t="e">
        <f>#REF!</f>
        <v>#REF!</v>
      </c>
    </row>
    <row r="269" spans="1:8" ht="15.75">
      <c r="A269" s="81" t="str">
        <f t="shared" si="21"/>
        <v>БИ ДЖИ АЙ ГРУП АД</v>
      </c>
      <c r="B269" s="81" t="str">
        <f t="shared" si="22"/>
        <v>175245089</v>
      </c>
      <c r="C269" s="310">
        <f t="shared" si="23"/>
        <v>43373</v>
      </c>
      <c r="D269" s="81" t="s">
        <v>482</v>
      </c>
      <c r="E269" s="81">
        <v>3</v>
      </c>
      <c r="F269" s="259" t="s">
        <v>481</v>
      </c>
      <c r="H269" s="258" t="e">
        <f>#REF!</f>
        <v>#REF!</v>
      </c>
    </row>
    <row r="270" spans="1:8" ht="15.75">
      <c r="A270" s="81" t="str">
        <f t="shared" si="21"/>
        <v>БИ ДЖИ АЙ ГРУП АД</v>
      </c>
      <c r="B270" s="81" t="str">
        <f t="shared" si="22"/>
        <v>175245089</v>
      </c>
      <c r="C270" s="310">
        <f t="shared" si="23"/>
        <v>43373</v>
      </c>
      <c r="D270" s="81" t="s">
        <v>484</v>
      </c>
      <c r="E270" s="81">
        <v>3</v>
      </c>
      <c r="F270" s="259" t="s">
        <v>483</v>
      </c>
      <c r="H270" s="258" t="e">
        <f>#REF!</f>
        <v>#REF!</v>
      </c>
    </row>
    <row r="271" spans="1:8" ht="15.75">
      <c r="A271" s="81" t="str">
        <f t="shared" si="21"/>
        <v>БИ ДЖИ АЙ ГРУП АД</v>
      </c>
      <c r="B271" s="81" t="str">
        <f t="shared" si="22"/>
        <v>175245089</v>
      </c>
      <c r="C271" s="310">
        <f t="shared" si="23"/>
        <v>43373</v>
      </c>
      <c r="D271" s="81" t="s">
        <v>486</v>
      </c>
      <c r="E271" s="81">
        <v>3</v>
      </c>
      <c r="F271" s="259" t="s">
        <v>485</v>
      </c>
      <c r="H271" s="258" t="e">
        <f>#REF!</f>
        <v>#REF!</v>
      </c>
    </row>
    <row r="272" spans="1:8" ht="15.75">
      <c r="A272" s="81" t="str">
        <f t="shared" si="21"/>
        <v>БИ ДЖИ АЙ ГРУП АД</v>
      </c>
      <c r="B272" s="81" t="str">
        <f t="shared" si="22"/>
        <v>175245089</v>
      </c>
      <c r="C272" s="310">
        <f t="shared" si="23"/>
        <v>43373</v>
      </c>
      <c r="D272" s="81" t="s">
        <v>488</v>
      </c>
      <c r="E272" s="81">
        <v>3</v>
      </c>
      <c r="F272" s="259" t="s">
        <v>487</v>
      </c>
      <c r="H272" s="258" t="e">
        <f>#REF!</f>
        <v>#REF!</v>
      </c>
    </row>
    <row r="273" spans="1:8" ht="15.75">
      <c r="A273" s="81" t="str">
        <f t="shared" si="21"/>
        <v>БИ ДЖИ АЙ ГРУП АД</v>
      </c>
      <c r="B273" s="81" t="str">
        <f t="shared" si="22"/>
        <v>175245089</v>
      </c>
      <c r="C273" s="310">
        <f t="shared" si="23"/>
        <v>43373</v>
      </c>
      <c r="D273" s="81" t="s">
        <v>490</v>
      </c>
      <c r="E273" s="81">
        <v>3</v>
      </c>
      <c r="F273" s="259" t="s">
        <v>489</v>
      </c>
      <c r="H273" s="258" t="e">
        <f>#REF!</f>
        <v>#REF!</v>
      </c>
    </row>
    <row r="274" spans="1:8" ht="15.75">
      <c r="A274" s="81" t="str">
        <f t="shared" si="21"/>
        <v>БИ ДЖИ АЙ ГРУП АД</v>
      </c>
      <c r="B274" s="81" t="str">
        <f t="shared" si="22"/>
        <v>175245089</v>
      </c>
      <c r="C274" s="310">
        <f t="shared" si="23"/>
        <v>43373</v>
      </c>
      <c r="D274" s="81" t="s">
        <v>492</v>
      </c>
      <c r="E274" s="81">
        <v>3</v>
      </c>
      <c r="F274" s="259" t="s">
        <v>491</v>
      </c>
      <c r="H274" s="258" t="e">
        <f>#REF!</f>
        <v>#REF!</v>
      </c>
    </row>
    <row r="275" spans="1:8" ht="15.75">
      <c r="A275" s="81" t="str">
        <f t="shared" si="21"/>
        <v>БИ ДЖИ АЙ ГРУП АД</v>
      </c>
      <c r="B275" s="81" t="str">
        <f t="shared" si="22"/>
        <v>175245089</v>
      </c>
      <c r="C275" s="310">
        <f t="shared" si="23"/>
        <v>43373</v>
      </c>
      <c r="D275" s="81" t="s">
        <v>494</v>
      </c>
      <c r="E275" s="81">
        <v>3</v>
      </c>
      <c r="F275" s="259" t="s">
        <v>493</v>
      </c>
      <c r="H275" s="258" t="e">
        <f>#REF!</f>
        <v>#REF!</v>
      </c>
    </row>
    <row r="276" spans="1:8" ht="15.75">
      <c r="A276" s="81" t="str">
        <f t="shared" si="21"/>
        <v>БИ ДЖИ АЙ ГРУП АД</v>
      </c>
      <c r="B276" s="81" t="str">
        <f t="shared" si="22"/>
        <v>175245089</v>
      </c>
      <c r="C276" s="310">
        <f t="shared" si="23"/>
        <v>43373</v>
      </c>
      <c r="D276" s="81" t="s">
        <v>495</v>
      </c>
      <c r="E276" s="81">
        <v>3</v>
      </c>
      <c r="F276" s="259" t="s">
        <v>489</v>
      </c>
      <c r="H276" s="258" t="e">
        <f>#REF!</f>
        <v>#REF!</v>
      </c>
    </row>
    <row r="277" spans="1:8" ht="15.75">
      <c r="A277" s="81" t="str">
        <f t="shared" si="21"/>
        <v>БИ ДЖИ АЙ ГРУП АД</v>
      </c>
      <c r="B277" s="81" t="str">
        <f t="shared" si="22"/>
        <v>175245089</v>
      </c>
      <c r="C277" s="310">
        <f t="shared" si="23"/>
        <v>43373</v>
      </c>
      <c r="D277" s="81" t="s">
        <v>496</v>
      </c>
      <c r="E277" s="81">
        <v>3</v>
      </c>
      <c r="F277" s="259" t="s">
        <v>491</v>
      </c>
      <c r="H277" s="258" t="e">
        <f>#REF!</f>
        <v>#REF!</v>
      </c>
    </row>
    <row r="278" spans="1:8" ht="15.75">
      <c r="A278" s="81" t="str">
        <f t="shared" si="21"/>
        <v>БИ ДЖИ АЙ ГРУП АД</v>
      </c>
      <c r="B278" s="81" t="str">
        <f t="shared" si="22"/>
        <v>175245089</v>
      </c>
      <c r="C278" s="310">
        <f t="shared" si="23"/>
        <v>43373</v>
      </c>
      <c r="D278" s="81" t="s">
        <v>498</v>
      </c>
      <c r="E278" s="81">
        <v>3</v>
      </c>
      <c r="F278" s="259" t="s">
        <v>497</v>
      </c>
      <c r="H278" s="258" t="e">
        <f>#REF!</f>
        <v>#REF!</v>
      </c>
    </row>
    <row r="279" spans="1:8" ht="15.75">
      <c r="A279" s="81" t="str">
        <f t="shared" si="21"/>
        <v>БИ ДЖИ АЙ ГРУП АД</v>
      </c>
      <c r="B279" s="81" t="str">
        <f t="shared" si="22"/>
        <v>175245089</v>
      </c>
      <c r="C279" s="310">
        <f t="shared" si="23"/>
        <v>43373</v>
      </c>
      <c r="D279" s="81" t="s">
        <v>500</v>
      </c>
      <c r="E279" s="81">
        <v>3</v>
      </c>
      <c r="F279" s="259" t="s">
        <v>499</v>
      </c>
      <c r="H279" s="258" t="e">
        <f>#REF!</f>
        <v>#REF!</v>
      </c>
    </row>
    <row r="280" spans="1:8" ht="15.75">
      <c r="A280" s="81" t="str">
        <f t="shared" si="21"/>
        <v>БИ ДЖИ АЙ ГРУП АД</v>
      </c>
      <c r="B280" s="81" t="str">
        <f t="shared" si="22"/>
        <v>175245089</v>
      </c>
      <c r="C280" s="310">
        <f t="shared" si="23"/>
        <v>43373</v>
      </c>
      <c r="D280" s="81" t="s">
        <v>502</v>
      </c>
      <c r="E280" s="81">
        <v>3</v>
      </c>
      <c r="F280" s="259" t="s">
        <v>501</v>
      </c>
      <c r="H280" s="258" t="e">
        <f>#REF!</f>
        <v>#REF!</v>
      </c>
    </row>
    <row r="281" spans="1:8" ht="15.75">
      <c r="A281" s="81" t="str">
        <f t="shared" si="21"/>
        <v>БИ ДЖИ АЙ ГРУП АД</v>
      </c>
      <c r="B281" s="81" t="str">
        <f t="shared" si="22"/>
        <v>175245089</v>
      </c>
      <c r="C281" s="310">
        <f t="shared" si="23"/>
        <v>43373</v>
      </c>
      <c r="D281" s="81" t="s">
        <v>504</v>
      </c>
      <c r="E281" s="81">
        <v>3</v>
      </c>
      <c r="F281" s="259" t="s">
        <v>503</v>
      </c>
      <c r="H281" s="258" t="e">
        <f>#REF!</f>
        <v>#REF!</v>
      </c>
    </row>
    <row r="282" spans="1:8" ht="15.75">
      <c r="A282" s="81" t="str">
        <f aca="true" t="shared" si="24" ref="A282:A345">pdeName</f>
        <v>БИ ДЖИ АЙ ГРУП АД</v>
      </c>
      <c r="B282" s="81" t="str">
        <f aca="true" t="shared" si="25" ref="B282:B345">pdeBulstat</f>
        <v>175245089</v>
      </c>
      <c r="C282" s="310">
        <f aca="true" t="shared" si="26" ref="C282:C345">endDate</f>
        <v>43373</v>
      </c>
      <c r="D282" s="81" t="s">
        <v>506</v>
      </c>
      <c r="E282" s="81">
        <v>3</v>
      </c>
      <c r="F282" s="259" t="s">
        <v>505</v>
      </c>
      <c r="H282" s="258" t="e">
        <f>#REF!</f>
        <v>#REF!</v>
      </c>
    </row>
    <row r="283" spans="1:8" ht="15.75">
      <c r="A283" s="81" t="str">
        <f t="shared" si="24"/>
        <v>БИ ДЖИ АЙ ГРУП АД</v>
      </c>
      <c r="B283" s="81" t="str">
        <f t="shared" si="25"/>
        <v>175245089</v>
      </c>
      <c r="C283" s="310">
        <f t="shared" si="26"/>
        <v>43373</v>
      </c>
      <c r="D283" s="81" t="s">
        <v>508</v>
      </c>
      <c r="E283" s="81">
        <v>3</v>
      </c>
      <c r="F283" s="259" t="s">
        <v>507</v>
      </c>
      <c r="H283" s="258" t="e">
        <f>#REF!</f>
        <v>#REF!</v>
      </c>
    </row>
    <row r="284" spans="1:8" ht="15.75">
      <c r="A284" s="81" t="str">
        <f t="shared" si="24"/>
        <v>БИ ДЖИ АЙ ГРУП АД</v>
      </c>
      <c r="B284" s="81" t="str">
        <f t="shared" si="25"/>
        <v>175245089</v>
      </c>
      <c r="C284" s="310">
        <f t="shared" si="26"/>
        <v>43373</v>
      </c>
      <c r="D284" s="81" t="s">
        <v>468</v>
      </c>
      <c r="E284" s="81">
        <v>4</v>
      </c>
      <c r="F284" s="259" t="s">
        <v>467</v>
      </c>
      <c r="H284" s="258" t="e">
        <f>#REF!</f>
        <v>#REF!</v>
      </c>
    </row>
    <row r="285" spans="1:8" ht="15.75">
      <c r="A285" s="81" t="str">
        <f t="shared" si="24"/>
        <v>БИ ДЖИ АЙ ГРУП АД</v>
      </c>
      <c r="B285" s="81" t="str">
        <f t="shared" si="25"/>
        <v>175245089</v>
      </c>
      <c r="C285" s="310">
        <f t="shared" si="26"/>
        <v>43373</v>
      </c>
      <c r="D285" s="81" t="s">
        <v>470</v>
      </c>
      <c r="E285" s="81">
        <v>4</v>
      </c>
      <c r="F285" s="259" t="s">
        <v>469</v>
      </c>
      <c r="H285" s="258" t="e">
        <f>#REF!</f>
        <v>#REF!</v>
      </c>
    </row>
    <row r="286" spans="1:8" ht="15.75">
      <c r="A286" s="81" t="str">
        <f t="shared" si="24"/>
        <v>БИ ДЖИ АЙ ГРУП АД</v>
      </c>
      <c r="B286" s="81" t="str">
        <f t="shared" si="25"/>
        <v>175245089</v>
      </c>
      <c r="C286" s="310">
        <f t="shared" si="26"/>
        <v>43373</v>
      </c>
      <c r="D286" s="81" t="s">
        <v>472</v>
      </c>
      <c r="E286" s="81">
        <v>4</v>
      </c>
      <c r="F286" s="259" t="s">
        <v>471</v>
      </c>
      <c r="H286" s="258" t="e">
        <f>#REF!</f>
        <v>#REF!</v>
      </c>
    </row>
    <row r="287" spans="1:8" ht="15.75">
      <c r="A287" s="81" t="str">
        <f t="shared" si="24"/>
        <v>БИ ДЖИ АЙ ГРУП АД</v>
      </c>
      <c r="B287" s="81" t="str">
        <f t="shared" si="25"/>
        <v>175245089</v>
      </c>
      <c r="C287" s="310">
        <f t="shared" si="26"/>
        <v>43373</v>
      </c>
      <c r="D287" s="81" t="s">
        <v>474</v>
      </c>
      <c r="E287" s="81">
        <v>4</v>
      </c>
      <c r="F287" s="259" t="s">
        <v>473</v>
      </c>
      <c r="H287" s="258" t="e">
        <f>#REF!</f>
        <v>#REF!</v>
      </c>
    </row>
    <row r="288" spans="1:8" ht="15.75">
      <c r="A288" s="81" t="str">
        <f t="shared" si="24"/>
        <v>БИ ДЖИ АЙ ГРУП АД</v>
      </c>
      <c r="B288" s="81" t="str">
        <f t="shared" si="25"/>
        <v>175245089</v>
      </c>
      <c r="C288" s="310">
        <f t="shared" si="26"/>
        <v>43373</v>
      </c>
      <c r="D288" s="81" t="s">
        <v>476</v>
      </c>
      <c r="E288" s="81">
        <v>4</v>
      </c>
      <c r="F288" s="259" t="s">
        <v>475</v>
      </c>
      <c r="H288" s="258" t="e">
        <f>#REF!</f>
        <v>#REF!</v>
      </c>
    </row>
    <row r="289" spans="1:8" ht="15.75">
      <c r="A289" s="81" t="str">
        <f t="shared" si="24"/>
        <v>БИ ДЖИ АЙ ГРУП АД</v>
      </c>
      <c r="B289" s="81" t="str">
        <f t="shared" si="25"/>
        <v>175245089</v>
      </c>
      <c r="C289" s="310">
        <f t="shared" si="26"/>
        <v>43373</v>
      </c>
      <c r="D289" s="81" t="s">
        <v>478</v>
      </c>
      <c r="E289" s="81">
        <v>4</v>
      </c>
      <c r="F289" s="259" t="s">
        <v>477</v>
      </c>
      <c r="H289" s="258" t="e">
        <f>#REF!</f>
        <v>#REF!</v>
      </c>
    </row>
    <row r="290" spans="1:8" ht="15.75">
      <c r="A290" s="81" t="str">
        <f t="shared" si="24"/>
        <v>БИ ДЖИ АЙ ГРУП АД</v>
      </c>
      <c r="B290" s="81" t="str">
        <f t="shared" si="25"/>
        <v>175245089</v>
      </c>
      <c r="C290" s="310">
        <f t="shared" si="26"/>
        <v>43373</v>
      </c>
      <c r="D290" s="81" t="s">
        <v>480</v>
      </c>
      <c r="E290" s="81">
        <v>4</v>
      </c>
      <c r="F290" s="259" t="s">
        <v>479</v>
      </c>
      <c r="H290" s="258" t="e">
        <f>#REF!</f>
        <v>#REF!</v>
      </c>
    </row>
    <row r="291" spans="1:8" ht="15.75">
      <c r="A291" s="81" t="str">
        <f t="shared" si="24"/>
        <v>БИ ДЖИ АЙ ГРУП АД</v>
      </c>
      <c r="B291" s="81" t="str">
        <f t="shared" si="25"/>
        <v>175245089</v>
      </c>
      <c r="C291" s="310">
        <f t="shared" si="26"/>
        <v>43373</v>
      </c>
      <c r="D291" s="81" t="s">
        <v>482</v>
      </c>
      <c r="E291" s="81">
        <v>4</v>
      </c>
      <c r="F291" s="259" t="s">
        <v>481</v>
      </c>
      <c r="H291" s="258" t="e">
        <f>#REF!</f>
        <v>#REF!</v>
      </c>
    </row>
    <row r="292" spans="1:8" ht="15.75">
      <c r="A292" s="81" t="str">
        <f t="shared" si="24"/>
        <v>БИ ДЖИ АЙ ГРУП АД</v>
      </c>
      <c r="B292" s="81" t="str">
        <f t="shared" si="25"/>
        <v>175245089</v>
      </c>
      <c r="C292" s="310">
        <f t="shared" si="26"/>
        <v>43373</v>
      </c>
      <c r="D292" s="81" t="s">
        <v>484</v>
      </c>
      <c r="E292" s="81">
        <v>4</v>
      </c>
      <c r="F292" s="259" t="s">
        <v>483</v>
      </c>
      <c r="H292" s="258" t="e">
        <f>#REF!</f>
        <v>#REF!</v>
      </c>
    </row>
    <row r="293" spans="1:8" ht="15.75">
      <c r="A293" s="81" t="str">
        <f t="shared" si="24"/>
        <v>БИ ДЖИ АЙ ГРУП АД</v>
      </c>
      <c r="B293" s="81" t="str">
        <f t="shared" si="25"/>
        <v>175245089</v>
      </c>
      <c r="C293" s="310">
        <f t="shared" si="26"/>
        <v>43373</v>
      </c>
      <c r="D293" s="81" t="s">
        <v>486</v>
      </c>
      <c r="E293" s="81">
        <v>4</v>
      </c>
      <c r="F293" s="259" t="s">
        <v>485</v>
      </c>
      <c r="H293" s="258" t="e">
        <f>#REF!</f>
        <v>#REF!</v>
      </c>
    </row>
    <row r="294" spans="1:8" ht="15.75">
      <c r="A294" s="81" t="str">
        <f t="shared" si="24"/>
        <v>БИ ДЖИ АЙ ГРУП АД</v>
      </c>
      <c r="B294" s="81" t="str">
        <f t="shared" si="25"/>
        <v>175245089</v>
      </c>
      <c r="C294" s="310">
        <f t="shared" si="26"/>
        <v>43373</v>
      </c>
      <c r="D294" s="81" t="s">
        <v>488</v>
      </c>
      <c r="E294" s="81">
        <v>4</v>
      </c>
      <c r="F294" s="259" t="s">
        <v>487</v>
      </c>
      <c r="H294" s="258" t="e">
        <f>#REF!</f>
        <v>#REF!</v>
      </c>
    </row>
    <row r="295" spans="1:8" ht="15.75">
      <c r="A295" s="81" t="str">
        <f t="shared" si="24"/>
        <v>БИ ДЖИ АЙ ГРУП АД</v>
      </c>
      <c r="B295" s="81" t="str">
        <f t="shared" si="25"/>
        <v>175245089</v>
      </c>
      <c r="C295" s="310">
        <f t="shared" si="26"/>
        <v>43373</v>
      </c>
      <c r="D295" s="81" t="s">
        <v>490</v>
      </c>
      <c r="E295" s="81">
        <v>4</v>
      </c>
      <c r="F295" s="259" t="s">
        <v>489</v>
      </c>
      <c r="H295" s="258" t="e">
        <f>#REF!</f>
        <v>#REF!</v>
      </c>
    </row>
    <row r="296" spans="1:8" ht="15.75">
      <c r="A296" s="81" t="str">
        <f t="shared" si="24"/>
        <v>БИ ДЖИ АЙ ГРУП АД</v>
      </c>
      <c r="B296" s="81" t="str">
        <f t="shared" si="25"/>
        <v>175245089</v>
      </c>
      <c r="C296" s="310">
        <f t="shared" si="26"/>
        <v>43373</v>
      </c>
      <c r="D296" s="81" t="s">
        <v>492</v>
      </c>
      <c r="E296" s="81">
        <v>4</v>
      </c>
      <c r="F296" s="259" t="s">
        <v>491</v>
      </c>
      <c r="H296" s="258" t="e">
        <f>#REF!</f>
        <v>#REF!</v>
      </c>
    </row>
    <row r="297" spans="1:8" ht="15.75">
      <c r="A297" s="81" t="str">
        <f t="shared" si="24"/>
        <v>БИ ДЖИ АЙ ГРУП АД</v>
      </c>
      <c r="B297" s="81" t="str">
        <f t="shared" si="25"/>
        <v>175245089</v>
      </c>
      <c r="C297" s="310">
        <f t="shared" si="26"/>
        <v>43373</v>
      </c>
      <c r="D297" s="81" t="s">
        <v>494</v>
      </c>
      <c r="E297" s="81">
        <v>4</v>
      </c>
      <c r="F297" s="259" t="s">
        <v>493</v>
      </c>
      <c r="H297" s="258" t="e">
        <f>#REF!</f>
        <v>#REF!</v>
      </c>
    </row>
    <row r="298" spans="1:8" ht="15.75">
      <c r="A298" s="81" t="str">
        <f t="shared" si="24"/>
        <v>БИ ДЖИ АЙ ГРУП АД</v>
      </c>
      <c r="B298" s="81" t="str">
        <f t="shared" si="25"/>
        <v>175245089</v>
      </c>
      <c r="C298" s="310">
        <f t="shared" si="26"/>
        <v>43373</v>
      </c>
      <c r="D298" s="81" t="s">
        <v>495</v>
      </c>
      <c r="E298" s="81">
        <v>4</v>
      </c>
      <c r="F298" s="259" t="s">
        <v>489</v>
      </c>
      <c r="H298" s="258" t="e">
        <f>#REF!</f>
        <v>#REF!</v>
      </c>
    </row>
    <row r="299" spans="1:8" ht="15.75">
      <c r="A299" s="81" t="str">
        <f t="shared" si="24"/>
        <v>БИ ДЖИ АЙ ГРУП АД</v>
      </c>
      <c r="B299" s="81" t="str">
        <f t="shared" si="25"/>
        <v>175245089</v>
      </c>
      <c r="C299" s="310">
        <f t="shared" si="26"/>
        <v>43373</v>
      </c>
      <c r="D299" s="81" t="s">
        <v>496</v>
      </c>
      <c r="E299" s="81">
        <v>4</v>
      </c>
      <c r="F299" s="259" t="s">
        <v>491</v>
      </c>
      <c r="H299" s="258" t="e">
        <f>#REF!</f>
        <v>#REF!</v>
      </c>
    </row>
    <row r="300" spans="1:8" ht="15.75">
      <c r="A300" s="81" t="str">
        <f t="shared" si="24"/>
        <v>БИ ДЖИ АЙ ГРУП АД</v>
      </c>
      <c r="B300" s="81" t="str">
        <f t="shared" si="25"/>
        <v>175245089</v>
      </c>
      <c r="C300" s="310">
        <f t="shared" si="26"/>
        <v>43373</v>
      </c>
      <c r="D300" s="81" t="s">
        <v>498</v>
      </c>
      <c r="E300" s="81">
        <v>4</v>
      </c>
      <c r="F300" s="259" t="s">
        <v>497</v>
      </c>
      <c r="H300" s="258" t="e">
        <f>#REF!</f>
        <v>#REF!</v>
      </c>
    </row>
    <row r="301" spans="1:8" ht="15.75">
      <c r="A301" s="81" t="str">
        <f t="shared" si="24"/>
        <v>БИ ДЖИ АЙ ГРУП АД</v>
      </c>
      <c r="B301" s="81" t="str">
        <f t="shared" si="25"/>
        <v>175245089</v>
      </c>
      <c r="C301" s="310">
        <f t="shared" si="26"/>
        <v>43373</v>
      </c>
      <c r="D301" s="81" t="s">
        <v>500</v>
      </c>
      <c r="E301" s="81">
        <v>4</v>
      </c>
      <c r="F301" s="259" t="s">
        <v>499</v>
      </c>
      <c r="H301" s="258" t="e">
        <f>#REF!</f>
        <v>#REF!</v>
      </c>
    </row>
    <row r="302" spans="1:8" ht="15.75">
      <c r="A302" s="81" t="str">
        <f t="shared" si="24"/>
        <v>БИ ДЖИ АЙ ГРУП АД</v>
      </c>
      <c r="B302" s="81" t="str">
        <f t="shared" si="25"/>
        <v>175245089</v>
      </c>
      <c r="C302" s="310">
        <f t="shared" si="26"/>
        <v>43373</v>
      </c>
      <c r="D302" s="81" t="s">
        <v>502</v>
      </c>
      <c r="E302" s="81">
        <v>4</v>
      </c>
      <c r="F302" s="259" t="s">
        <v>501</v>
      </c>
      <c r="H302" s="258" t="e">
        <f>#REF!</f>
        <v>#REF!</v>
      </c>
    </row>
    <row r="303" spans="1:8" ht="15.75">
      <c r="A303" s="81" t="str">
        <f t="shared" si="24"/>
        <v>БИ ДЖИ АЙ ГРУП АД</v>
      </c>
      <c r="B303" s="81" t="str">
        <f t="shared" si="25"/>
        <v>175245089</v>
      </c>
      <c r="C303" s="310">
        <f t="shared" si="26"/>
        <v>43373</v>
      </c>
      <c r="D303" s="81" t="s">
        <v>504</v>
      </c>
      <c r="E303" s="81">
        <v>4</v>
      </c>
      <c r="F303" s="259" t="s">
        <v>503</v>
      </c>
      <c r="H303" s="258" t="e">
        <f>#REF!</f>
        <v>#REF!</v>
      </c>
    </row>
    <row r="304" spans="1:8" ht="15.75">
      <c r="A304" s="81" t="str">
        <f t="shared" si="24"/>
        <v>БИ ДЖИ АЙ ГРУП АД</v>
      </c>
      <c r="B304" s="81" t="str">
        <f t="shared" si="25"/>
        <v>175245089</v>
      </c>
      <c r="C304" s="310">
        <f t="shared" si="26"/>
        <v>43373</v>
      </c>
      <c r="D304" s="81" t="s">
        <v>506</v>
      </c>
      <c r="E304" s="81">
        <v>4</v>
      </c>
      <c r="F304" s="259" t="s">
        <v>505</v>
      </c>
      <c r="H304" s="258" t="e">
        <f>#REF!</f>
        <v>#REF!</v>
      </c>
    </row>
    <row r="305" spans="1:8" ht="15.75">
      <c r="A305" s="81" t="str">
        <f t="shared" si="24"/>
        <v>БИ ДЖИ АЙ ГРУП АД</v>
      </c>
      <c r="B305" s="81" t="str">
        <f t="shared" si="25"/>
        <v>175245089</v>
      </c>
      <c r="C305" s="310">
        <f t="shared" si="26"/>
        <v>43373</v>
      </c>
      <c r="D305" s="81" t="s">
        <v>508</v>
      </c>
      <c r="E305" s="81">
        <v>4</v>
      </c>
      <c r="F305" s="259" t="s">
        <v>507</v>
      </c>
      <c r="H305" s="258" t="e">
        <f>#REF!</f>
        <v>#REF!</v>
      </c>
    </row>
    <row r="306" spans="1:8" ht="15.75">
      <c r="A306" s="81" t="str">
        <f t="shared" si="24"/>
        <v>БИ ДЖИ АЙ ГРУП АД</v>
      </c>
      <c r="B306" s="81" t="str">
        <f t="shared" si="25"/>
        <v>175245089</v>
      </c>
      <c r="C306" s="310">
        <f t="shared" si="26"/>
        <v>43373</v>
      </c>
      <c r="D306" s="81" t="s">
        <v>468</v>
      </c>
      <c r="E306" s="81">
        <v>5</v>
      </c>
      <c r="F306" s="259" t="s">
        <v>467</v>
      </c>
      <c r="H306" s="258" t="e">
        <f>#REF!</f>
        <v>#REF!</v>
      </c>
    </row>
    <row r="307" spans="1:8" ht="15.75">
      <c r="A307" s="81" t="str">
        <f t="shared" si="24"/>
        <v>БИ ДЖИ АЙ ГРУП АД</v>
      </c>
      <c r="B307" s="81" t="str">
        <f t="shared" si="25"/>
        <v>175245089</v>
      </c>
      <c r="C307" s="310">
        <f t="shared" si="26"/>
        <v>43373</v>
      </c>
      <c r="D307" s="81" t="s">
        <v>470</v>
      </c>
      <c r="E307" s="81">
        <v>5</v>
      </c>
      <c r="F307" s="259" t="s">
        <v>469</v>
      </c>
      <c r="H307" s="258" t="e">
        <f>#REF!</f>
        <v>#REF!</v>
      </c>
    </row>
    <row r="308" spans="1:8" ht="15.75">
      <c r="A308" s="81" t="str">
        <f t="shared" si="24"/>
        <v>БИ ДЖИ АЙ ГРУП АД</v>
      </c>
      <c r="B308" s="81" t="str">
        <f t="shared" si="25"/>
        <v>175245089</v>
      </c>
      <c r="C308" s="310">
        <f t="shared" si="26"/>
        <v>43373</v>
      </c>
      <c r="D308" s="81" t="s">
        <v>472</v>
      </c>
      <c r="E308" s="81">
        <v>5</v>
      </c>
      <c r="F308" s="259" t="s">
        <v>471</v>
      </c>
      <c r="H308" s="258" t="e">
        <f>#REF!</f>
        <v>#REF!</v>
      </c>
    </row>
    <row r="309" spans="1:8" ht="15.75">
      <c r="A309" s="81" t="str">
        <f t="shared" si="24"/>
        <v>БИ ДЖИ АЙ ГРУП АД</v>
      </c>
      <c r="B309" s="81" t="str">
        <f t="shared" si="25"/>
        <v>175245089</v>
      </c>
      <c r="C309" s="310">
        <f t="shared" si="26"/>
        <v>43373</v>
      </c>
      <c r="D309" s="81" t="s">
        <v>474</v>
      </c>
      <c r="E309" s="81">
        <v>5</v>
      </c>
      <c r="F309" s="259" t="s">
        <v>473</v>
      </c>
      <c r="H309" s="258" t="e">
        <f>#REF!</f>
        <v>#REF!</v>
      </c>
    </row>
    <row r="310" spans="1:8" ht="15.75">
      <c r="A310" s="81" t="str">
        <f t="shared" si="24"/>
        <v>БИ ДЖИ АЙ ГРУП АД</v>
      </c>
      <c r="B310" s="81" t="str">
        <f t="shared" si="25"/>
        <v>175245089</v>
      </c>
      <c r="C310" s="310">
        <f t="shared" si="26"/>
        <v>43373</v>
      </c>
      <c r="D310" s="81" t="s">
        <v>476</v>
      </c>
      <c r="E310" s="81">
        <v>5</v>
      </c>
      <c r="F310" s="259" t="s">
        <v>475</v>
      </c>
      <c r="H310" s="258" t="e">
        <f>#REF!</f>
        <v>#REF!</v>
      </c>
    </row>
    <row r="311" spans="1:8" ht="15.75">
      <c r="A311" s="81" t="str">
        <f t="shared" si="24"/>
        <v>БИ ДЖИ АЙ ГРУП АД</v>
      </c>
      <c r="B311" s="81" t="str">
        <f t="shared" si="25"/>
        <v>175245089</v>
      </c>
      <c r="C311" s="310">
        <f t="shared" si="26"/>
        <v>43373</v>
      </c>
      <c r="D311" s="81" t="s">
        <v>478</v>
      </c>
      <c r="E311" s="81">
        <v>5</v>
      </c>
      <c r="F311" s="259" t="s">
        <v>477</v>
      </c>
      <c r="H311" s="258" t="e">
        <f>#REF!</f>
        <v>#REF!</v>
      </c>
    </row>
    <row r="312" spans="1:8" ht="15.75">
      <c r="A312" s="81" t="str">
        <f t="shared" si="24"/>
        <v>БИ ДЖИ АЙ ГРУП АД</v>
      </c>
      <c r="B312" s="81" t="str">
        <f t="shared" si="25"/>
        <v>175245089</v>
      </c>
      <c r="C312" s="310">
        <f t="shared" si="26"/>
        <v>43373</v>
      </c>
      <c r="D312" s="81" t="s">
        <v>480</v>
      </c>
      <c r="E312" s="81">
        <v>5</v>
      </c>
      <c r="F312" s="259" t="s">
        <v>479</v>
      </c>
      <c r="H312" s="258" t="e">
        <f>#REF!</f>
        <v>#REF!</v>
      </c>
    </row>
    <row r="313" spans="1:8" ht="15.75">
      <c r="A313" s="81" t="str">
        <f t="shared" si="24"/>
        <v>БИ ДЖИ АЙ ГРУП АД</v>
      </c>
      <c r="B313" s="81" t="str">
        <f t="shared" si="25"/>
        <v>175245089</v>
      </c>
      <c r="C313" s="310">
        <f t="shared" si="26"/>
        <v>43373</v>
      </c>
      <c r="D313" s="81" t="s">
        <v>482</v>
      </c>
      <c r="E313" s="81">
        <v>5</v>
      </c>
      <c r="F313" s="259" t="s">
        <v>481</v>
      </c>
      <c r="H313" s="258" t="e">
        <f>#REF!</f>
        <v>#REF!</v>
      </c>
    </row>
    <row r="314" spans="1:8" ht="15.75">
      <c r="A314" s="81" t="str">
        <f t="shared" si="24"/>
        <v>БИ ДЖИ АЙ ГРУП АД</v>
      </c>
      <c r="B314" s="81" t="str">
        <f t="shared" si="25"/>
        <v>175245089</v>
      </c>
      <c r="C314" s="310">
        <f t="shared" si="26"/>
        <v>43373</v>
      </c>
      <c r="D314" s="81" t="s">
        <v>484</v>
      </c>
      <c r="E314" s="81">
        <v>5</v>
      </c>
      <c r="F314" s="259" t="s">
        <v>483</v>
      </c>
      <c r="H314" s="258" t="e">
        <f>#REF!</f>
        <v>#REF!</v>
      </c>
    </row>
    <row r="315" spans="1:8" ht="15.75">
      <c r="A315" s="81" t="str">
        <f t="shared" si="24"/>
        <v>БИ ДЖИ АЙ ГРУП АД</v>
      </c>
      <c r="B315" s="81" t="str">
        <f t="shared" si="25"/>
        <v>175245089</v>
      </c>
      <c r="C315" s="310">
        <f t="shared" si="26"/>
        <v>43373</v>
      </c>
      <c r="D315" s="81" t="s">
        <v>486</v>
      </c>
      <c r="E315" s="81">
        <v>5</v>
      </c>
      <c r="F315" s="259" t="s">
        <v>485</v>
      </c>
      <c r="H315" s="258" t="e">
        <f>#REF!</f>
        <v>#REF!</v>
      </c>
    </row>
    <row r="316" spans="1:8" ht="15.75">
      <c r="A316" s="81" t="str">
        <f t="shared" si="24"/>
        <v>БИ ДЖИ АЙ ГРУП АД</v>
      </c>
      <c r="B316" s="81" t="str">
        <f t="shared" si="25"/>
        <v>175245089</v>
      </c>
      <c r="C316" s="310">
        <f t="shared" si="26"/>
        <v>43373</v>
      </c>
      <c r="D316" s="81" t="s">
        <v>488</v>
      </c>
      <c r="E316" s="81">
        <v>5</v>
      </c>
      <c r="F316" s="259" t="s">
        <v>487</v>
      </c>
      <c r="H316" s="258" t="e">
        <f>#REF!</f>
        <v>#REF!</v>
      </c>
    </row>
    <row r="317" spans="1:8" ht="15.75">
      <c r="A317" s="81" t="str">
        <f t="shared" si="24"/>
        <v>БИ ДЖИ АЙ ГРУП АД</v>
      </c>
      <c r="B317" s="81" t="str">
        <f t="shared" si="25"/>
        <v>175245089</v>
      </c>
      <c r="C317" s="310">
        <f t="shared" si="26"/>
        <v>43373</v>
      </c>
      <c r="D317" s="81" t="s">
        <v>490</v>
      </c>
      <c r="E317" s="81">
        <v>5</v>
      </c>
      <c r="F317" s="259" t="s">
        <v>489</v>
      </c>
      <c r="H317" s="258" t="e">
        <f>#REF!</f>
        <v>#REF!</v>
      </c>
    </row>
    <row r="318" spans="1:8" ht="15.75">
      <c r="A318" s="81" t="str">
        <f t="shared" si="24"/>
        <v>БИ ДЖИ АЙ ГРУП АД</v>
      </c>
      <c r="B318" s="81" t="str">
        <f t="shared" si="25"/>
        <v>175245089</v>
      </c>
      <c r="C318" s="310">
        <f t="shared" si="26"/>
        <v>43373</v>
      </c>
      <c r="D318" s="81" t="s">
        <v>492</v>
      </c>
      <c r="E318" s="81">
        <v>5</v>
      </c>
      <c r="F318" s="259" t="s">
        <v>491</v>
      </c>
      <c r="H318" s="258" t="e">
        <f>#REF!</f>
        <v>#REF!</v>
      </c>
    </row>
    <row r="319" spans="1:8" ht="15.75">
      <c r="A319" s="81" t="str">
        <f t="shared" si="24"/>
        <v>БИ ДЖИ АЙ ГРУП АД</v>
      </c>
      <c r="B319" s="81" t="str">
        <f t="shared" si="25"/>
        <v>175245089</v>
      </c>
      <c r="C319" s="310">
        <f t="shared" si="26"/>
        <v>43373</v>
      </c>
      <c r="D319" s="81" t="s">
        <v>494</v>
      </c>
      <c r="E319" s="81">
        <v>5</v>
      </c>
      <c r="F319" s="259" t="s">
        <v>493</v>
      </c>
      <c r="H319" s="258" t="e">
        <f>#REF!</f>
        <v>#REF!</v>
      </c>
    </row>
    <row r="320" spans="1:8" ht="15.75">
      <c r="A320" s="81" t="str">
        <f t="shared" si="24"/>
        <v>БИ ДЖИ АЙ ГРУП АД</v>
      </c>
      <c r="B320" s="81" t="str">
        <f t="shared" si="25"/>
        <v>175245089</v>
      </c>
      <c r="C320" s="310">
        <f t="shared" si="26"/>
        <v>43373</v>
      </c>
      <c r="D320" s="81" t="s">
        <v>495</v>
      </c>
      <c r="E320" s="81">
        <v>5</v>
      </c>
      <c r="F320" s="259" t="s">
        <v>489</v>
      </c>
      <c r="H320" s="258" t="e">
        <f>#REF!</f>
        <v>#REF!</v>
      </c>
    </row>
    <row r="321" spans="1:8" ht="15.75">
      <c r="A321" s="81" t="str">
        <f t="shared" si="24"/>
        <v>БИ ДЖИ АЙ ГРУП АД</v>
      </c>
      <c r="B321" s="81" t="str">
        <f t="shared" si="25"/>
        <v>175245089</v>
      </c>
      <c r="C321" s="310">
        <f t="shared" si="26"/>
        <v>43373</v>
      </c>
      <c r="D321" s="81" t="s">
        <v>496</v>
      </c>
      <c r="E321" s="81">
        <v>5</v>
      </c>
      <c r="F321" s="259" t="s">
        <v>491</v>
      </c>
      <c r="H321" s="258" t="e">
        <f>#REF!</f>
        <v>#REF!</v>
      </c>
    </row>
    <row r="322" spans="1:8" ht="15.75">
      <c r="A322" s="81" t="str">
        <f t="shared" si="24"/>
        <v>БИ ДЖИ АЙ ГРУП АД</v>
      </c>
      <c r="B322" s="81" t="str">
        <f t="shared" si="25"/>
        <v>175245089</v>
      </c>
      <c r="C322" s="310">
        <f t="shared" si="26"/>
        <v>43373</v>
      </c>
      <c r="D322" s="81" t="s">
        <v>498</v>
      </c>
      <c r="E322" s="81">
        <v>5</v>
      </c>
      <c r="F322" s="259" t="s">
        <v>497</v>
      </c>
      <c r="H322" s="258" t="e">
        <f>#REF!</f>
        <v>#REF!</v>
      </c>
    </row>
    <row r="323" spans="1:8" ht="15.75">
      <c r="A323" s="81" t="str">
        <f t="shared" si="24"/>
        <v>БИ ДЖИ АЙ ГРУП АД</v>
      </c>
      <c r="B323" s="81" t="str">
        <f t="shared" si="25"/>
        <v>175245089</v>
      </c>
      <c r="C323" s="310">
        <f t="shared" si="26"/>
        <v>43373</v>
      </c>
      <c r="D323" s="81" t="s">
        <v>500</v>
      </c>
      <c r="E323" s="81">
        <v>5</v>
      </c>
      <c r="F323" s="259" t="s">
        <v>499</v>
      </c>
      <c r="H323" s="258" t="e">
        <f>#REF!</f>
        <v>#REF!</v>
      </c>
    </row>
    <row r="324" spans="1:8" ht="15.75">
      <c r="A324" s="81" t="str">
        <f t="shared" si="24"/>
        <v>БИ ДЖИ АЙ ГРУП АД</v>
      </c>
      <c r="B324" s="81" t="str">
        <f t="shared" si="25"/>
        <v>175245089</v>
      </c>
      <c r="C324" s="310">
        <f t="shared" si="26"/>
        <v>43373</v>
      </c>
      <c r="D324" s="81" t="s">
        <v>502</v>
      </c>
      <c r="E324" s="81">
        <v>5</v>
      </c>
      <c r="F324" s="259" t="s">
        <v>501</v>
      </c>
      <c r="H324" s="258" t="e">
        <f>#REF!</f>
        <v>#REF!</v>
      </c>
    </row>
    <row r="325" spans="1:8" ht="15.75">
      <c r="A325" s="81" t="str">
        <f t="shared" si="24"/>
        <v>БИ ДЖИ АЙ ГРУП АД</v>
      </c>
      <c r="B325" s="81" t="str">
        <f t="shared" si="25"/>
        <v>175245089</v>
      </c>
      <c r="C325" s="310">
        <f t="shared" si="26"/>
        <v>43373</v>
      </c>
      <c r="D325" s="81" t="s">
        <v>504</v>
      </c>
      <c r="E325" s="81">
        <v>5</v>
      </c>
      <c r="F325" s="259" t="s">
        <v>503</v>
      </c>
      <c r="H325" s="258" t="e">
        <f>#REF!</f>
        <v>#REF!</v>
      </c>
    </row>
    <row r="326" spans="1:8" ht="15.75">
      <c r="A326" s="81" t="str">
        <f t="shared" si="24"/>
        <v>БИ ДЖИ АЙ ГРУП АД</v>
      </c>
      <c r="B326" s="81" t="str">
        <f t="shared" si="25"/>
        <v>175245089</v>
      </c>
      <c r="C326" s="310">
        <f t="shared" si="26"/>
        <v>43373</v>
      </c>
      <c r="D326" s="81" t="s">
        <v>506</v>
      </c>
      <c r="E326" s="81">
        <v>5</v>
      </c>
      <c r="F326" s="259" t="s">
        <v>505</v>
      </c>
      <c r="H326" s="258" t="e">
        <f>#REF!</f>
        <v>#REF!</v>
      </c>
    </row>
    <row r="327" spans="1:8" ht="15.75">
      <c r="A327" s="81" t="str">
        <f t="shared" si="24"/>
        <v>БИ ДЖИ АЙ ГРУП АД</v>
      </c>
      <c r="B327" s="81" t="str">
        <f t="shared" si="25"/>
        <v>175245089</v>
      </c>
      <c r="C327" s="310">
        <f t="shared" si="26"/>
        <v>43373</v>
      </c>
      <c r="D327" s="81" t="s">
        <v>508</v>
      </c>
      <c r="E327" s="81">
        <v>5</v>
      </c>
      <c r="F327" s="259" t="s">
        <v>507</v>
      </c>
      <c r="H327" s="258" t="e">
        <f>#REF!</f>
        <v>#REF!</v>
      </c>
    </row>
    <row r="328" spans="1:8" ht="15.75">
      <c r="A328" s="81" t="str">
        <f t="shared" si="24"/>
        <v>БИ ДЖИ АЙ ГРУП АД</v>
      </c>
      <c r="B328" s="81" t="str">
        <f t="shared" si="25"/>
        <v>175245089</v>
      </c>
      <c r="C328" s="310">
        <f t="shared" si="26"/>
        <v>43373</v>
      </c>
      <c r="D328" s="81" t="s">
        <v>468</v>
      </c>
      <c r="E328" s="81">
        <v>6</v>
      </c>
      <c r="F328" s="259" t="s">
        <v>467</v>
      </c>
      <c r="H328" s="258" t="e">
        <f>#REF!</f>
        <v>#REF!</v>
      </c>
    </row>
    <row r="329" spans="1:8" ht="15.75">
      <c r="A329" s="81" t="str">
        <f t="shared" si="24"/>
        <v>БИ ДЖИ АЙ ГРУП АД</v>
      </c>
      <c r="B329" s="81" t="str">
        <f t="shared" si="25"/>
        <v>175245089</v>
      </c>
      <c r="C329" s="310">
        <f t="shared" si="26"/>
        <v>43373</v>
      </c>
      <c r="D329" s="81" t="s">
        <v>470</v>
      </c>
      <c r="E329" s="81">
        <v>6</v>
      </c>
      <c r="F329" s="259" t="s">
        <v>469</v>
      </c>
      <c r="H329" s="258" t="e">
        <f>#REF!</f>
        <v>#REF!</v>
      </c>
    </row>
    <row r="330" spans="1:8" ht="15.75">
      <c r="A330" s="81" t="str">
        <f t="shared" si="24"/>
        <v>БИ ДЖИ АЙ ГРУП АД</v>
      </c>
      <c r="B330" s="81" t="str">
        <f t="shared" si="25"/>
        <v>175245089</v>
      </c>
      <c r="C330" s="310">
        <f t="shared" si="26"/>
        <v>43373</v>
      </c>
      <c r="D330" s="81" t="s">
        <v>472</v>
      </c>
      <c r="E330" s="81">
        <v>6</v>
      </c>
      <c r="F330" s="259" t="s">
        <v>471</v>
      </c>
      <c r="H330" s="258" t="e">
        <f>#REF!</f>
        <v>#REF!</v>
      </c>
    </row>
    <row r="331" spans="1:8" ht="15.75">
      <c r="A331" s="81" t="str">
        <f t="shared" si="24"/>
        <v>БИ ДЖИ АЙ ГРУП АД</v>
      </c>
      <c r="B331" s="81" t="str">
        <f t="shared" si="25"/>
        <v>175245089</v>
      </c>
      <c r="C331" s="310">
        <f t="shared" si="26"/>
        <v>43373</v>
      </c>
      <c r="D331" s="81" t="s">
        <v>474</v>
      </c>
      <c r="E331" s="81">
        <v>6</v>
      </c>
      <c r="F331" s="259" t="s">
        <v>473</v>
      </c>
      <c r="H331" s="258" t="e">
        <f>#REF!</f>
        <v>#REF!</v>
      </c>
    </row>
    <row r="332" spans="1:8" ht="15.75">
      <c r="A332" s="81" t="str">
        <f t="shared" si="24"/>
        <v>БИ ДЖИ АЙ ГРУП АД</v>
      </c>
      <c r="B332" s="81" t="str">
        <f t="shared" si="25"/>
        <v>175245089</v>
      </c>
      <c r="C332" s="310">
        <f t="shared" si="26"/>
        <v>43373</v>
      </c>
      <c r="D332" s="81" t="s">
        <v>476</v>
      </c>
      <c r="E332" s="81">
        <v>6</v>
      </c>
      <c r="F332" s="259" t="s">
        <v>475</v>
      </c>
      <c r="H332" s="258" t="e">
        <f>#REF!</f>
        <v>#REF!</v>
      </c>
    </row>
    <row r="333" spans="1:8" ht="15.75">
      <c r="A333" s="81" t="str">
        <f t="shared" si="24"/>
        <v>БИ ДЖИ АЙ ГРУП АД</v>
      </c>
      <c r="B333" s="81" t="str">
        <f t="shared" si="25"/>
        <v>175245089</v>
      </c>
      <c r="C333" s="310">
        <f t="shared" si="26"/>
        <v>43373</v>
      </c>
      <c r="D333" s="81" t="s">
        <v>478</v>
      </c>
      <c r="E333" s="81">
        <v>6</v>
      </c>
      <c r="F333" s="259" t="s">
        <v>477</v>
      </c>
      <c r="H333" s="258" t="e">
        <f>#REF!</f>
        <v>#REF!</v>
      </c>
    </row>
    <row r="334" spans="1:8" ht="15.75">
      <c r="A334" s="81" t="str">
        <f t="shared" si="24"/>
        <v>БИ ДЖИ АЙ ГРУП АД</v>
      </c>
      <c r="B334" s="81" t="str">
        <f t="shared" si="25"/>
        <v>175245089</v>
      </c>
      <c r="C334" s="310">
        <f t="shared" si="26"/>
        <v>43373</v>
      </c>
      <c r="D334" s="81" t="s">
        <v>480</v>
      </c>
      <c r="E334" s="81">
        <v>6</v>
      </c>
      <c r="F334" s="259" t="s">
        <v>479</v>
      </c>
      <c r="H334" s="258" t="e">
        <f>#REF!</f>
        <v>#REF!</v>
      </c>
    </row>
    <row r="335" spans="1:8" ht="15.75">
      <c r="A335" s="81" t="str">
        <f t="shared" si="24"/>
        <v>БИ ДЖИ АЙ ГРУП АД</v>
      </c>
      <c r="B335" s="81" t="str">
        <f t="shared" si="25"/>
        <v>175245089</v>
      </c>
      <c r="C335" s="310">
        <f t="shared" si="26"/>
        <v>43373</v>
      </c>
      <c r="D335" s="81" t="s">
        <v>482</v>
      </c>
      <c r="E335" s="81">
        <v>6</v>
      </c>
      <c r="F335" s="259" t="s">
        <v>481</v>
      </c>
      <c r="H335" s="258" t="e">
        <f>#REF!</f>
        <v>#REF!</v>
      </c>
    </row>
    <row r="336" spans="1:8" ht="15.75">
      <c r="A336" s="81" t="str">
        <f t="shared" si="24"/>
        <v>БИ ДЖИ АЙ ГРУП АД</v>
      </c>
      <c r="B336" s="81" t="str">
        <f t="shared" si="25"/>
        <v>175245089</v>
      </c>
      <c r="C336" s="310">
        <f t="shared" si="26"/>
        <v>43373</v>
      </c>
      <c r="D336" s="81" t="s">
        <v>484</v>
      </c>
      <c r="E336" s="81">
        <v>6</v>
      </c>
      <c r="F336" s="259" t="s">
        <v>483</v>
      </c>
      <c r="H336" s="258" t="e">
        <f>#REF!</f>
        <v>#REF!</v>
      </c>
    </row>
    <row r="337" spans="1:8" ht="15.75">
      <c r="A337" s="81" t="str">
        <f t="shared" si="24"/>
        <v>БИ ДЖИ АЙ ГРУП АД</v>
      </c>
      <c r="B337" s="81" t="str">
        <f t="shared" si="25"/>
        <v>175245089</v>
      </c>
      <c r="C337" s="310">
        <f t="shared" si="26"/>
        <v>43373</v>
      </c>
      <c r="D337" s="81" t="s">
        <v>486</v>
      </c>
      <c r="E337" s="81">
        <v>6</v>
      </c>
      <c r="F337" s="259" t="s">
        <v>485</v>
      </c>
      <c r="H337" s="258" t="e">
        <f>#REF!</f>
        <v>#REF!</v>
      </c>
    </row>
    <row r="338" spans="1:8" ht="15.75">
      <c r="A338" s="81" t="str">
        <f t="shared" si="24"/>
        <v>БИ ДЖИ АЙ ГРУП АД</v>
      </c>
      <c r="B338" s="81" t="str">
        <f t="shared" si="25"/>
        <v>175245089</v>
      </c>
      <c r="C338" s="310">
        <f t="shared" si="26"/>
        <v>43373</v>
      </c>
      <c r="D338" s="81" t="s">
        <v>488</v>
      </c>
      <c r="E338" s="81">
        <v>6</v>
      </c>
      <c r="F338" s="259" t="s">
        <v>487</v>
      </c>
      <c r="H338" s="258" t="e">
        <f>#REF!</f>
        <v>#REF!</v>
      </c>
    </row>
    <row r="339" spans="1:8" ht="15.75">
      <c r="A339" s="81" t="str">
        <f t="shared" si="24"/>
        <v>БИ ДЖИ АЙ ГРУП АД</v>
      </c>
      <c r="B339" s="81" t="str">
        <f t="shared" si="25"/>
        <v>175245089</v>
      </c>
      <c r="C339" s="310">
        <f t="shared" si="26"/>
        <v>43373</v>
      </c>
      <c r="D339" s="81" t="s">
        <v>490</v>
      </c>
      <c r="E339" s="81">
        <v>6</v>
      </c>
      <c r="F339" s="259" t="s">
        <v>489</v>
      </c>
      <c r="H339" s="258" t="e">
        <f>#REF!</f>
        <v>#REF!</v>
      </c>
    </row>
    <row r="340" spans="1:8" ht="15.75">
      <c r="A340" s="81" t="str">
        <f t="shared" si="24"/>
        <v>БИ ДЖИ АЙ ГРУП АД</v>
      </c>
      <c r="B340" s="81" t="str">
        <f t="shared" si="25"/>
        <v>175245089</v>
      </c>
      <c r="C340" s="310">
        <f t="shared" si="26"/>
        <v>43373</v>
      </c>
      <c r="D340" s="81" t="s">
        <v>492</v>
      </c>
      <c r="E340" s="81">
        <v>6</v>
      </c>
      <c r="F340" s="259" t="s">
        <v>491</v>
      </c>
      <c r="H340" s="258" t="e">
        <f>#REF!</f>
        <v>#REF!</v>
      </c>
    </row>
    <row r="341" spans="1:8" ht="15.75">
      <c r="A341" s="81" t="str">
        <f t="shared" si="24"/>
        <v>БИ ДЖИ АЙ ГРУП АД</v>
      </c>
      <c r="B341" s="81" t="str">
        <f t="shared" si="25"/>
        <v>175245089</v>
      </c>
      <c r="C341" s="310">
        <f t="shared" si="26"/>
        <v>43373</v>
      </c>
      <c r="D341" s="81" t="s">
        <v>494</v>
      </c>
      <c r="E341" s="81">
        <v>6</v>
      </c>
      <c r="F341" s="259" t="s">
        <v>493</v>
      </c>
      <c r="H341" s="258" t="e">
        <f>#REF!</f>
        <v>#REF!</v>
      </c>
    </row>
    <row r="342" spans="1:8" ht="15.75">
      <c r="A342" s="81" t="str">
        <f t="shared" si="24"/>
        <v>БИ ДЖИ АЙ ГРУП АД</v>
      </c>
      <c r="B342" s="81" t="str">
        <f t="shared" si="25"/>
        <v>175245089</v>
      </c>
      <c r="C342" s="310">
        <f t="shared" si="26"/>
        <v>43373</v>
      </c>
      <c r="D342" s="81" t="s">
        <v>495</v>
      </c>
      <c r="E342" s="81">
        <v>6</v>
      </c>
      <c r="F342" s="259" t="s">
        <v>489</v>
      </c>
      <c r="H342" s="258" t="e">
        <f>#REF!</f>
        <v>#REF!</v>
      </c>
    </row>
    <row r="343" spans="1:8" ht="15.75">
      <c r="A343" s="81" t="str">
        <f t="shared" si="24"/>
        <v>БИ ДЖИ АЙ ГРУП АД</v>
      </c>
      <c r="B343" s="81" t="str">
        <f t="shared" si="25"/>
        <v>175245089</v>
      </c>
      <c r="C343" s="310">
        <f t="shared" si="26"/>
        <v>43373</v>
      </c>
      <c r="D343" s="81" t="s">
        <v>496</v>
      </c>
      <c r="E343" s="81">
        <v>6</v>
      </c>
      <c r="F343" s="259" t="s">
        <v>491</v>
      </c>
      <c r="H343" s="258" t="e">
        <f>#REF!</f>
        <v>#REF!</v>
      </c>
    </row>
    <row r="344" spans="1:8" ht="15.75">
      <c r="A344" s="81" t="str">
        <f t="shared" si="24"/>
        <v>БИ ДЖИ АЙ ГРУП АД</v>
      </c>
      <c r="B344" s="81" t="str">
        <f t="shared" si="25"/>
        <v>175245089</v>
      </c>
      <c r="C344" s="310">
        <f t="shared" si="26"/>
        <v>43373</v>
      </c>
      <c r="D344" s="81" t="s">
        <v>498</v>
      </c>
      <c r="E344" s="81">
        <v>6</v>
      </c>
      <c r="F344" s="259" t="s">
        <v>497</v>
      </c>
      <c r="H344" s="258" t="e">
        <f>#REF!</f>
        <v>#REF!</v>
      </c>
    </row>
    <row r="345" spans="1:8" ht="15.75">
      <c r="A345" s="81" t="str">
        <f t="shared" si="24"/>
        <v>БИ ДЖИ АЙ ГРУП АД</v>
      </c>
      <c r="B345" s="81" t="str">
        <f t="shared" si="25"/>
        <v>175245089</v>
      </c>
      <c r="C345" s="310">
        <f t="shared" si="26"/>
        <v>43373</v>
      </c>
      <c r="D345" s="81" t="s">
        <v>500</v>
      </c>
      <c r="E345" s="81">
        <v>6</v>
      </c>
      <c r="F345" s="259" t="s">
        <v>499</v>
      </c>
      <c r="H345" s="258" t="e">
        <f>#REF!</f>
        <v>#REF!</v>
      </c>
    </row>
    <row r="346" spans="1:8" ht="15.75">
      <c r="A346" s="81" t="str">
        <f aca="true" t="shared" si="27" ref="A346:A409">pdeName</f>
        <v>БИ ДЖИ АЙ ГРУП АД</v>
      </c>
      <c r="B346" s="81" t="str">
        <f aca="true" t="shared" si="28" ref="B346:B409">pdeBulstat</f>
        <v>175245089</v>
      </c>
      <c r="C346" s="310">
        <f aca="true" t="shared" si="29" ref="C346:C409">endDate</f>
        <v>43373</v>
      </c>
      <c r="D346" s="81" t="s">
        <v>502</v>
      </c>
      <c r="E346" s="81">
        <v>6</v>
      </c>
      <c r="F346" s="259" t="s">
        <v>501</v>
      </c>
      <c r="H346" s="258" t="e">
        <f>#REF!</f>
        <v>#REF!</v>
      </c>
    </row>
    <row r="347" spans="1:8" ht="15.75">
      <c r="A347" s="81" t="str">
        <f t="shared" si="27"/>
        <v>БИ ДЖИ АЙ ГРУП АД</v>
      </c>
      <c r="B347" s="81" t="str">
        <f t="shared" si="28"/>
        <v>175245089</v>
      </c>
      <c r="C347" s="310">
        <f t="shared" si="29"/>
        <v>43373</v>
      </c>
      <c r="D347" s="81" t="s">
        <v>504</v>
      </c>
      <c r="E347" s="81">
        <v>6</v>
      </c>
      <c r="F347" s="259" t="s">
        <v>503</v>
      </c>
      <c r="H347" s="258" t="e">
        <f>#REF!</f>
        <v>#REF!</v>
      </c>
    </row>
    <row r="348" spans="1:8" ht="15.75">
      <c r="A348" s="81" t="str">
        <f t="shared" si="27"/>
        <v>БИ ДЖИ АЙ ГРУП АД</v>
      </c>
      <c r="B348" s="81" t="str">
        <f t="shared" si="28"/>
        <v>175245089</v>
      </c>
      <c r="C348" s="310">
        <f t="shared" si="29"/>
        <v>43373</v>
      </c>
      <c r="D348" s="81" t="s">
        <v>506</v>
      </c>
      <c r="E348" s="81">
        <v>6</v>
      </c>
      <c r="F348" s="259" t="s">
        <v>505</v>
      </c>
      <c r="H348" s="258" t="e">
        <f>#REF!</f>
        <v>#REF!</v>
      </c>
    </row>
    <row r="349" spans="1:8" ht="15.75">
      <c r="A349" s="81" t="str">
        <f t="shared" si="27"/>
        <v>БИ ДЖИ АЙ ГРУП АД</v>
      </c>
      <c r="B349" s="81" t="str">
        <f t="shared" si="28"/>
        <v>175245089</v>
      </c>
      <c r="C349" s="310">
        <f t="shared" si="29"/>
        <v>43373</v>
      </c>
      <c r="D349" s="81" t="s">
        <v>508</v>
      </c>
      <c r="E349" s="81">
        <v>6</v>
      </c>
      <c r="F349" s="259" t="s">
        <v>507</v>
      </c>
      <c r="H349" s="258" t="e">
        <f>#REF!</f>
        <v>#REF!</v>
      </c>
    </row>
    <row r="350" spans="1:8" ht="15.75">
      <c r="A350" s="81" t="str">
        <f t="shared" si="27"/>
        <v>БИ ДЖИ АЙ ГРУП АД</v>
      </c>
      <c r="B350" s="81" t="str">
        <f t="shared" si="28"/>
        <v>175245089</v>
      </c>
      <c r="C350" s="310">
        <f t="shared" si="29"/>
        <v>43373</v>
      </c>
      <c r="D350" s="81" t="s">
        <v>468</v>
      </c>
      <c r="E350" s="81">
        <v>7</v>
      </c>
      <c r="F350" s="259" t="s">
        <v>467</v>
      </c>
      <c r="H350" s="258" t="e">
        <f>#REF!</f>
        <v>#REF!</v>
      </c>
    </row>
    <row r="351" spans="1:8" ht="15.75">
      <c r="A351" s="81" t="str">
        <f t="shared" si="27"/>
        <v>БИ ДЖИ АЙ ГРУП АД</v>
      </c>
      <c r="B351" s="81" t="str">
        <f t="shared" si="28"/>
        <v>175245089</v>
      </c>
      <c r="C351" s="310">
        <f t="shared" si="29"/>
        <v>43373</v>
      </c>
      <c r="D351" s="81" t="s">
        <v>470</v>
      </c>
      <c r="E351" s="81">
        <v>7</v>
      </c>
      <c r="F351" s="259" t="s">
        <v>469</v>
      </c>
      <c r="H351" s="258" t="e">
        <f>#REF!</f>
        <v>#REF!</v>
      </c>
    </row>
    <row r="352" spans="1:8" ht="15.75">
      <c r="A352" s="81" t="str">
        <f t="shared" si="27"/>
        <v>БИ ДЖИ АЙ ГРУП АД</v>
      </c>
      <c r="B352" s="81" t="str">
        <f t="shared" si="28"/>
        <v>175245089</v>
      </c>
      <c r="C352" s="310">
        <f t="shared" si="29"/>
        <v>43373</v>
      </c>
      <c r="D352" s="81" t="s">
        <v>472</v>
      </c>
      <c r="E352" s="81">
        <v>7</v>
      </c>
      <c r="F352" s="259" t="s">
        <v>471</v>
      </c>
      <c r="H352" s="258" t="e">
        <f>#REF!</f>
        <v>#REF!</v>
      </c>
    </row>
    <row r="353" spans="1:8" ht="15.75">
      <c r="A353" s="81" t="str">
        <f t="shared" si="27"/>
        <v>БИ ДЖИ АЙ ГРУП АД</v>
      </c>
      <c r="B353" s="81" t="str">
        <f t="shared" si="28"/>
        <v>175245089</v>
      </c>
      <c r="C353" s="310">
        <f t="shared" si="29"/>
        <v>43373</v>
      </c>
      <c r="D353" s="81" t="s">
        <v>474</v>
      </c>
      <c r="E353" s="81">
        <v>7</v>
      </c>
      <c r="F353" s="259" t="s">
        <v>473</v>
      </c>
      <c r="H353" s="258" t="e">
        <f>#REF!</f>
        <v>#REF!</v>
      </c>
    </row>
    <row r="354" spans="1:8" ht="15.75">
      <c r="A354" s="81" t="str">
        <f t="shared" si="27"/>
        <v>БИ ДЖИ АЙ ГРУП АД</v>
      </c>
      <c r="B354" s="81" t="str">
        <f t="shared" si="28"/>
        <v>175245089</v>
      </c>
      <c r="C354" s="310">
        <f t="shared" si="29"/>
        <v>43373</v>
      </c>
      <c r="D354" s="81" t="s">
        <v>476</v>
      </c>
      <c r="E354" s="81">
        <v>7</v>
      </c>
      <c r="F354" s="259" t="s">
        <v>475</v>
      </c>
      <c r="H354" s="258" t="e">
        <f>#REF!</f>
        <v>#REF!</v>
      </c>
    </row>
    <row r="355" spans="1:8" ht="15.75">
      <c r="A355" s="81" t="str">
        <f t="shared" si="27"/>
        <v>БИ ДЖИ АЙ ГРУП АД</v>
      </c>
      <c r="B355" s="81" t="str">
        <f t="shared" si="28"/>
        <v>175245089</v>
      </c>
      <c r="C355" s="310">
        <f t="shared" si="29"/>
        <v>43373</v>
      </c>
      <c r="D355" s="81" t="s">
        <v>478</v>
      </c>
      <c r="E355" s="81">
        <v>7</v>
      </c>
      <c r="F355" s="259" t="s">
        <v>477</v>
      </c>
      <c r="H355" s="258" t="e">
        <f>#REF!</f>
        <v>#REF!</v>
      </c>
    </row>
    <row r="356" spans="1:8" ht="15.75">
      <c r="A356" s="81" t="str">
        <f t="shared" si="27"/>
        <v>БИ ДЖИ АЙ ГРУП АД</v>
      </c>
      <c r="B356" s="81" t="str">
        <f t="shared" si="28"/>
        <v>175245089</v>
      </c>
      <c r="C356" s="310">
        <f t="shared" si="29"/>
        <v>43373</v>
      </c>
      <c r="D356" s="81" t="s">
        <v>480</v>
      </c>
      <c r="E356" s="81">
        <v>7</v>
      </c>
      <c r="F356" s="259" t="s">
        <v>479</v>
      </c>
      <c r="H356" s="258" t="e">
        <f>#REF!</f>
        <v>#REF!</v>
      </c>
    </row>
    <row r="357" spans="1:8" ht="15.75">
      <c r="A357" s="81" t="str">
        <f t="shared" si="27"/>
        <v>БИ ДЖИ АЙ ГРУП АД</v>
      </c>
      <c r="B357" s="81" t="str">
        <f t="shared" si="28"/>
        <v>175245089</v>
      </c>
      <c r="C357" s="310">
        <f t="shared" si="29"/>
        <v>43373</v>
      </c>
      <c r="D357" s="81" t="s">
        <v>482</v>
      </c>
      <c r="E357" s="81">
        <v>7</v>
      </c>
      <c r="F357" s="259" t="s">
        <v>481</v>
      </c>
      <c r="H357" s="258" t="e">
        <f>#REF!</f>
        <v>#REF!</v>
      </c>
    </row>
    <row r="358" spans="1:8" ht="15.75">
      <c r="A358" s="81" t="str">
        <f t="shared" si="27"/>
        <v>БИ ДЖИ АЙ ГРУП АД</v>
      </c>
      <c r="B358" s="81" t="str">
        <f t="shared" si="28"/>
        <v>175245089</v>
      </c>
      <c r="C358" s="310">
        <f t="shared" si="29"/>
        <v>43373</v>
      </c>
      <c r="D358" s="81" t="s">
        <v>484</v>
      </c>
      <c r="E358" s="81">
        <v>7</v>
      </c>
      <c r="F358" s="259" t="s">
        <v>483</v>
      </c>
      <c r="H358" s="258" t="e">
        <f>#REF!</f>
        <v>#REF!</v>
      </c>
    </row>
    <row r="359" spans="1:8" ht="15.75">
      <c r="A359" s="81" t="str">
        <f t="shared" si="27"/>
        <v>БИ ДЖИ АЙ ГРУП АД</v>
      </c>
      <c r="B359" s="81" t="str">
        <f t="shared" si="28"/>
        <v>175245089</v>
      </c>
      <c r="C359" s="310">
        <f t="shared" si="29"/>
        <v>43373</v>
      </c>
      <c r="D359" s="81" t="s">
        <v>486</v>
      </c>
      <c r="E359" s="81">
        <v>7</v>
      </c>
      <c r="F359" s="259" t="s">
        <v>485</v>
      </c>
      <c r="H359" s="258" t="e">
        <f>#REF!</f>
        <v>#REF!</v>
      </c>
    </row>
    <row r="360" spans="1:8" ht="15.75">
      <c r="A360" s="81" t="str">
        <f t="shared" si="27"/>
        <v>БИ ДЖИ АЙ ГРУП АД</v>
      </c>
      <c r="B360" s="81" t="str">
        <f t="shared" si="28"/>
        <v>175245089</v>
      </c>
      <c r="C360" s="310">
        <f t="shared" si="29"/>
        <v>43373</v>
      </c>
      <c r="D360" s="81" t="s">
        <v>488</v>
      </c>
      <c r="E360" s="81">
        <v>7</v>
      </c>
      <c r="F360" s="259" t="s">
        <v>487</v>
      </c>
      <c r="H360" s="258" t="e">
        <f>#REF!</f>
        <v>#REF!</v>
      </c>
    </row>
    <row r="361" spans="1:8" ht="15.75">
      <c r="A361" s="81" t="str">
        <f t="shared" si="27"/>
        <v>БИ ДЖИ АЙ ГРУП АД</v>
      </c>
      <c r="B361" s="81" t="str">
        <f t="shared" si="28"/>
        <v>175245089</v>
      </c>
      <c r="C361" s="310">
        <f t="shared" si="29"/>
        <v>43373</v>
      </c>
      <c r="D361" s="81" t="s">
        <v>490</v>
      </c>
      <c r="E361" s="81">
        <v>7</v>
      </c>
      <c r="F361" s="259" t="s">
        <v>489</v>
      </c>
      <c r="H361" s="258" t="e">
        <f>#REF!</f>
        <v>#REF!</v>
      </c>
    </row>
    <row r="362" spans="1:8" ht="15.75">
      <c r="A362" s="81" t="str">
        <f t="shared" si="27"/>
        <v>БИ ДЖИ АЙ ГРУП АД</v>
      </c>
      <c r="B362" s="81" t="str">
        <f t="shared" si="28"/>
        <v>175245089</v>
      </c>
      <c r="C362" s="310">
        <f t="shared" si="29"/>
        <v>43373</v>
      </c>
      <c r="D362" s="81" t="s">
        <v>492</v>
      </c>
      <c r="E362" s="81">
        <v>7</v>
      </c>
      <c r="F362" s="259" t="s">
        <v>491</v>
      </c>
      <c r="H362" s="258" t="e">
        <f>#REF!</f>
        <v>#REF!</v>
      </c>
    </row>
    <row r="363" spans="1:8" ht="15.75">
      <c r="A363" s="81" t="str">
        <f t="shared" si="27"/>
        <v>БИ ДЖИ АЙ ГРУП АД</v>
      </c>
      <c r="B363" s="81" t="str">
        <f t="shared" si="28"/>
        <v>175245089</v>
      </c>
      <c r="C363" s="310">
        <f t="shared" si="29"/>
        <v>43373</v>
      </c>
      <c r="D363" s="81" t="s">
        <v>494</v>
      </c>
      <c r="E363" s="81">
        <v>7</v>
      </c>
      <c r="F363" s="259" t="s">
        <v>493</v>
      </c>
      <c r="H363" s="258" t="e">
        <f>#REF!</f>
        <v>#REF!</v>
      </c>
    </row>
    <row r="364" spans="1:8" ht="15.75">
      <c r="A364" s="81" t="str">
        <f t="shared" si="27"/>
        <v>БИ ДЖИ АЙ ГРУП АД</v>
      </c>
      <c r="B364" s="81" t="str">
        <f t="shared" si="28"/>
        <v>175245089</v>
      </c>
      <c r="C364" s="310">
        <f t="shared" si="29"/>
        <v>43373</v>
      </c>
      <c r="D364" s="81" t="s">
        <v>495</v>
      </c>
      <c r="E364" s="81">
        <v>7</v>
      </c>
      <c r="F364" s="259" t="s">
        <v>489</v>
      </c>
      <c r="H364" s="258" t="e">
        <f>#REF!</f>
        <v>#REF!</v>
      </c>
    </row>
    <row r="365" spans="1:8" ht="15.75">
      <c r="A365" s="81" t="str">
        <f t="shared" si="27"/>
        <v>БИ ДЖИ АЙ ГРУП АД</v>
      </c>
      <c r="B365" s="81" t="str">
        <f t="shared" si="28"/>
        <v>175245089</v>
      </c>
      <c r="C365" s="310">
        <f t="shared" si="29"/>
        <v>43373</v>
      </c>
      <c r="D365" s="81" t="s">
        <v>496</v>
      </c>
      <c r="E365" s="81">
        <v>7</v>
      </c>
      <c r="F365" s="259" t="s">
        <v>491</v>
      </c>
      <c r="H365" s="258" t="e">
        <f>#REF!</f>
        <v>#REF!</v>
      </c>
    </row>
    <row r="366" spans="1:8" ht="15.75">
      <c r="A366" s="81" t="str">
        <f t="shared" si="27"/>
        <v>БИ ДЖИ АЙ ГРУП АД</v>
      </c>
      <c r="B366" s="81" t="str">
        <f t="shared" si="28"/>
        <v>175245089</v>
      </c>
      <c r="C366" s="310">
        <f t="shared" si="29"/>
        <v>43373</v>
      </c>
      <c r="D366" s="81" t="s">
        <v>498</v>
      </c>
      <c r="E366" s="81">
        <v>7</v>
      </c>
      <c r="F366" s="259" t="s">
        <v>497</v>
      </c>
      <c r="H366" s="258" t="e">
        <f>#REF!</f>
        <v>#REF!</v>
      </c>
    </row>
    <row r="367" spans="1:8" ht="15.75">
      <c r="A367" s="81" t="str">
        <f t="shared" si="27"/>
        <v>БИ ДЖИ АЙ ГРУП АД</v>
      </c>
      <c r="B367" s="81" t="str">
        <f t="shared" si="28"/>
        <v>175245089</v>
      </c>
      <c r="C367" s="310">
        <f t="shared" si="29"/>
        <v>43373</v>
      </c>
      <c r="D367" s="81" t="s">
        <v>500</v>
      </c>
      <c r="E367" s="81">
        <v>7</v>
      </c>
      <c r="F367" s="259" t="s">
        <v>499</v>
      </c>
      <c r="H367" s="258" t="e">
        <f>#REF!</f>
        <v>#REF!</v>
      </c>
    </row>
    <row r="368" spans="1:8" ht="15.75">
      <c r="A368" s="81" t="str">
        <f t="shared" si="27"/>
        <v>БИ ДЖИ АЙ ГРУП АД</v>
      </c>
      <c r="B368" s="81" t="str">
        <f t="shared" si="28"/>
        <v>175245089</v>
      </c>
      <c r="C368" s="310">
        <f t="shared" si="29"/>
        <v>43373</v>
      </c>
      <c r="D368" s="81" t="s">
        <v>502</v>
      </c>
      <c r="E368" s="81">
        <v>7</v>
      </c>
      <c r="F368" s="259" t="s">
        <v>501</v>
      </c>
      <c r="H368" s="258" t="e">
        <f>#REF!</f>
        <v>#REF!</v>
      </c>
    </row>
    <row r="369" spans="1:8" ht="15.75">
      <c r="A369" s="81" t="str">
        <f t="shared" si="27"/>
        <v>БИ ДЖИ АЙ ГРУП АД</v>
      </c>
      <c r="B369" s="81" t="str">
        <f t="shared" si="28"/>
        <v>175245089</v>
      </c>
      <c r="C369" s="310">
        <f t="shared" si="29"/>
        <v>43373</v>
      </c>
      <c r="D369" s="81" t="s">
        <v>504</v>
      </c>
      <c r="E369" s="81">
        <v>7</v>
      </c>
      <c r="F369" s="259" t="s">
        <v>503</v>
      </c>
      <c r="H369" s="258" t="e">
        <f>#REF!</f>
        <v>#REF!</v>
      </c>
    </row>
    <row r="370" spans="1:8" ht="15.75">
      <c r="A370" s="81" t="str">
        <f t="shared" si="27"/>
        <v>БИ ДЖИ АЙ ГРУП АД</v>
      </c>
      <c r="B370" s="81" t="str">
        <f t="shared" si="28"/>
        <v>175245089</v>
      </c>
      <c r="C370" s="310">
        <f t="shared" si="29"/>
        <v>43373</v>
      </c>
      <c r="D370" s="81" t="s">
        <v>506</v>
      </c>
      <c r="E370" s="81">
        <v>7</v>
      </c>
      <c r="F370" s="259" t="s">
        <v>505</v>
      </c>
      <c r="H370" s="258" t="e">
        <f>#REF!</f>
        <v>#REF!</v>
      </c>
    </row>
    <row r="371" spans="1:8" ht="15.75">
      <c r="A371" s="81" t="str">
        <f t="shared" si="27"/>
        <v>БИ ДЖИ АЙ ГРУП АД</v>
      </c>
      <c r="B371" s="81" t="str">
        <f t="shared" si="28"/>
        <v>175245089</v>
      </c>
      <c r="C371" s="310">
        <f t="shared" si="29"/>
        <v>43373</v>
      </c>
      <c r="D371" s="81" t="s">
        <v>508</v>
      </c>
      <c r="E371" s="81">
        <v>7</v>
      </c>
      <c r="F371" s="259" t="s">
        <v>507</v>
      </c>
      <c r="H371" s="258" t="e">
        <f>#REF!</f>
        <v>#REF!</v>
      </c>
    </row>
    <row r="372" spans="1:8" ht="15.75">
      <c r="A372" s="81" t="str">
        <f t="shared" si="27"/>
        <v>БИ ДЖИ АЙ ГРУП АД</v>
      </c>
      <c r="B372" s="81" t="str">
        <f t="shared" si="28"/>
        <v>175245089</v>
      </c>
      <c r="C372" s="310">
        <f t="shared" si="29"/>
        <v>43373</v>
      </c>
      <c r="D372" s="81" t="s">
        <v>468</v>
      </c>
      <c r="E372" s="81">
        <v>8</v>
      </c>
      <c r="F372" s="259" t="s">
        <v>467</v>
      </c>
      <c r="H372" s="258" t="e">
        <f>#REF!</f>
        <v>#REF!</v>
      </c>
    </row>
    <row r="373" spans="1:8" ht="15.75">
      <c r="A373" s="81" t="str">
        <f t="shared" si="27"/>
        <v>БИ ДЖИ АЙ ГРУП АД</v>
      </c>
      <c r="B373" s="81" t="str">
        <f t="shared" si="28"/>
        <v>175245089</v>
      </c>
      <c r="C373" s="310">
        <f t="shared" si="29"/>
        <v>43373</v>
      </c>
      <c r="D373" s="81" t="s">
        <v>470</v>
      </c>
      <c r="E373" s="81">
        <v>8</v>
      </c>
      <c r="F373" s="259" t="s">
        <v>469</v>
      </c>
      <c r="H373" s="258" t="e">
        <f>#REF!</f>
        <v>#REF!</v>
      </c>
    </row>
    <row r="374" spans="1:8" ht="15.75">
      <c r="A374" s="81" t="str">
        <f t="shared" si="27"/>
        <v>БИ ДЖИ АЙ ГРУП АД</v>
      </c>
      <c r="B374" s="81" t="str">
        <f t="shared" si="28"/>
        <v>175245089</v>
      </c>
      <c r="C374" s="310">
        <f t="shared" si="29"/>
        <v>43373</v>
      </c>
      <c r="D374" s="81" t="s">
        <v>472</v>
      </c>
      <c r="E374" s="81">
        <v>8</v>
      </c>
      <c r="F374" s="259" t="s">
        <v>471</v>
      </c>
      <c r="H374" s="258" t="e">
        <f>#REF!</f>
        <v>#REF!</v>
      </c>
    </row>
    <row r="375" spans="1:8" ht="15.75">
      <c r="A375" s="81" t="str">
        <f t="shared" si="27"/>
        <v>БИ ДЖИ АЙ ГРУП АД</v>
      </c>
      <c r="B375" s="81" t="str">
        <f t="shared" si="28"/>
        <v>175245089</v>
      </c>
      <c r="C375" s="310">
        <f t="shared" si="29"/>
        <v>43373</v>
      </c>
      <c r="D375" s="81" t="s">
        <v>474</v>
      </c>
      <c r="E375" s="81">
        <v>8</v>
      </c>
      <c r="F375" s="259" t="s">
        <v>473</v>
      </c>
      <c r="H375" s="258" t="e">
        <f>#REF!</f>
        <v>#REF!</v>
      </c>
    </row>
    <row r="376" spans="1:8" ht="15.75">
      <c r="A376" s="81" t="str">
        <f t="shared" si="27"/>
        <v>БИ ДЖИ АЙ ГРУП АД</v>
      </c>
      <c r="B376" s="81" t="str">
        <f t="shared" si="28"/>
        <v>175245089</v>
      </c>
      <c r="C376" s="310">
        <f t="shared" si="29"/>
        <v>43373</v>
      </c>
      <c r="D376" s="81" t="s">
        <v>476</v>
      </c>
      <c r="E376" s="81">
        <v>8</v>
      </c>
      <c r="F376" s="259" t="s">
        <v>475</v>
      </c>
      <c r="H376" s="258" t="e">
        <f>#REF!</f>
        <v>#REF!</v>
      </c>
    </row>
    <row r="377" spans="1:8" ht="15.75">
      <c r="A377" s="81" t="str">
        <f t="shared" si="27"/>
        <v>БИ ДЖИ АЙ ГРУП АД</v>
      </c>
      <c r="B377" s="81" t="str">
        <f t="shared" si="28"/>
        <v>175245089</v>
      </c>
      <c r="C377" s="310">
        <f t="shared" si="29"/>
        <v>43373</v>
      </c>
      <c r="D377" s="81" t="s">
        <v>478</v>
      </c>
      <c r="E377" s="81">
        <v>8</v>
      </c>
      <c r="F377" s="259" t="s">
        <v>477</v>
      </c>
      <c r="H377" s="258" t="e">
        <f>#REF!</f>
        <v>#REF!</v>
      </c>
    </row>
    <row r="378" spans="1:8" ht="15.75">
      <c r="A378" s="81" t="str">
        <f t="shared" si="27"/>
        <v>БИ ДЖИ АЙ ГРУП АД</v>
      </c>
      <c r="B378" s="81" t="str">
        <f t="shared" si="28"/>
        <v>175245089</v>
      </c>
      <c r="C378" s="310">
        <f t="shared" si="29"/>
        <v>43373</v>
      </c>
      <c r="D378" s="81" t="s">
        <v>480</v>
      </c>
      <c r="E378" s="81">
        <v>8</v>
      </c>
      <c r="F378" s="259" t="s">
        <v>479</v>
      </c>
      <c r="H378" s="258" t="e">
        <f>#REF!</f>
        <v>#REF!</v>
      </c>
    </row>
    <row r="379" spans="1:8" ht="15.75">
      <c r="A379" s="81" t="str">
        <f t="shared" si="27"/>
        <v>БИ ДЖИ АЙ ГРУП АД</v>
      </c>
      <c r="B379" s="81" t="str">
        <f t="shared" si="28"/>
        <v>175245089</v>
      </c>
      <c r="C379" s="310">
        <f t="shared" si="29"/>
        <v>43373</v>
      </c>
      <c r="D379" s="81" t="s">
        <v>482</v>
      </c>
      <c r="E379" s="81">
        <v>8</v>
      </c>
      <c r="F379" s="259" t="s">
        <v>481</v>
      </c>
      <c r="H379" s="258" t="e">
        <f>#REF!</f>
        <v>#REF!</v>
      </c>
    </row>
    <row r="380" spans="1:8" ht="15.75">
      <c r="A380" s="81" t="str">
        <f t="shared" si="27"/>
        <v>БИ ДЖИ АЙ ГРУП АД</v>
      </c>
      <c r="B380" s="81" t="str">
        <f t="shared" si="28"/>
        <v>175245089</v>
      </c>
      <c r="C380" s="310">
        <f t="shared" si="29"/>
        <v>43373</v>
      </c>
      <c r="D380" s="81" t="s">
        <v>484</v>
      </c>
      <c r="E380" s="81">
        <v>8</v>
      </c>
      <c r="F380" s="259" t="s">
        <v>483</v>
      </c>
      <c r="H380" s="258" t="e">
        <f>#REF!</f>
        <v>#REF!</v>
      </c>
    </row>
    <row r="381" spans="1:8" ht="15.75">
      <c r="A381" s="81" t="str">
        <f t="shared" si="27"/>
        <v>БИ ДЖИ АЙ ГРУП АД</v>
      </c>
      <c r="B381" s="81" t="str">
        <f t="shared" si="28"/>
        <v>175245089</v>
      </c>
      <c r="C381" s="310">
        <f t="shared" si="29"/>
        <v>43373</v>
      </c>
      <c r="D381" s="81" t="s">
        <v>486</v>
      </c>
      <c r="E381" s="81">
        <v>8</v>
      </c>
      <c r="F381" s="259" t="s">
        <v>485</v>
      </c>
      <c r="H381" s="258" t="e">
        <f>#REF!</f>
        <v>#REF!</v>
      </c>
    </row>
    <row r="382" spans="1:8" ht="15.75">
      <c r="A382" s="81" t="str">
        <f t="shared" si="27"/>
        <v>БИ ДЖИ АЙ ГРУП АД</v>
      </c>
      <c r="B382" s="81" t="str">
        <f t="shared" si="28"/>
        <v>175245089</v>
      </c>
      <c r="C382" s="310">
        <f t="shared" si="29"/>
        <v>43373</v>
      </c>
      <c r="D382" s="81" t="s">
        <v>488</v>
      </c>
      <c r="E382" s="81">
        <v>8</v>
      </c>
      <c r="F382" s="259" t="s">
        <v>487</v>
      </c>
      <c r="H382" s="258" t="e">
        <f>#REF!</f>
        <v>#REF!</v>
      </c>
    </row>
    <row r="383" spans="1:8" ht="15.75">
      <c r="A383" s="81" t="str">
        <f t="shared" si="27"/>
        <v>БИ ДЖИ АЙ ГРУП АД</v>
      </c>
      <c r="B383" s="81" t="str">
        <f t="shared" si="28"/>
        <v>175245089</v>
      </c>
      <c r="C383" s="310">
        <f t="shared" si="29"/>
        <v>43373</v>
      </c>
      <c r="D383" s="81" t="s">
        <v>490</v>
      </c>
      <c r="E383" s="81">
        <v>8</v>
      </c>
      <c r="F383" s="259" t="s">
        <v>489</v>
      </c>
      <c r="H383" s="258" t="e">
        <f>#REF!</f>
        <v>#REF!</v>
      </c>
    </row>
    <row r="384" spans="1:8" ht="15.75">
      <c r="A384" s="81" t="str">
        <f t="shared" si="27"/>
        <v>БИ ДЖИ АЙ ГРУП АД</v>
      </c>
      <c r="B384" s="81" t="str">
        <f t="shared" si="28"/>
        <v>175245089</v>
      </c>
      <c r="C384" s="310">
        <f t="shared" si="29"/>
        <v>43373</v>
      </c>
      <c r="D384" s="81" t="s">
        <v>492</v>
      </c>
      <c r="E384" s="81">
        <v>8</v>
      </c>
      <c r="F384" s="259" t="s">
        <v>491</v>
      </c>
      <c r="H384" s="258" t="e">
        <f>#REF!</f>
        <v>#REF!</v>
      </c>
    </row>
    <row r="385" spans="1:8" ht="15.75">
      <c r="A385" s="81" t="str">
        <f t="shared" si="27"/>
        <v>БИ ДЖИ АЙ ГРУП АД</v>
      </c>
      <c r="B385" s="81" t="str">
        <f t="shared" si="28"/>
        <v>175245089</v>
      </c>
      <c r="C385" s="310">
        <f t="shared" si="29"/>
        <v>43373</v>
      </c>
      <c r="D385" s="81" t="s">
        <v>494</v>
      </c>
      <c r="E385" s="81">
        <v>8</v>
      </c>
      <c r="F385" s="259" t="s">
        <v>493</v>
      </c>
      <c r="H385" s="258" t="e">
        <f>#REF!</f>
        <v>#REF!</v>
      </c>
    </row>
    <row r="386" spans="1:8" ht="15.75">
      <c r="A386" s="81" t="str">
        <f t="shared" si="27"/>
        <v>БИ ДЖИ АЙ ГРУП АД</v>
      </c>
      <c r="B386" s="81" t="str">
        <f t="shared" si="28"/>
        <v>175245089</v>
      </c>
      <c r="C386" s="310">
        <f t="shared" si="29"/>
        <v>43373</v>
      </c>
      <c r="D386" s="81" t="s">
        <v>495</v>
      </c>
      <c r="E386" s="81">
        <v>8</v>
      </c>
      <c r="F386" s="259" t="s">
        <v>489</v>
      </c>
      <c r="H386" s="258" t="e">
        <f>#REF!</f>
        <v>#REF!</v>
      </c>
    </row>
    <row r="387" spans="1:8" ht="15.75">
      <c r="A387" s="81" t="str">
        <f t="shared" si="27"/>
        <v>БИ ДЖИ АЙ ГРУП АД</v>
      </c>
      <c r="B387" s="81" t="str">
        <f t="shared" si="28"/>
        <v>175245089</v>
      </c>
      <c r="C387" s="310">
        <f t="shared" si="29"/>
        <v>43373</v>
      </c>
      <c r="D387" s="81" t="s">
        <v>496</v>
      </c>
      <c r="E387" s="81">
        <v>8</v>
      </c>
      <c r="F387" s="259" t="s">
        <v>491</v>
      </c>
      <c r="H387" s="258" t="e">
        <f>#REF!</f>
        <v>#REF!</v>
      </c>
    </row>
    <row r="388" spans="1:8" ht="15.75">
      <c r="A388" s="81" t="str">
        <f t="shared" si="27"/>
        <v>БИ ДЖИ АЙ ГРУП АД</v>
      </c>
      <c r="B388" s="81" t="str">
        <f t="shared" si="28"/>
        <v>175245089</v>
      </c>
      <c r="C388" s="310">
        <f t="shared" si="29"/>
        <v>43373</v>
      </c>
      <c r="D388" s="81" t="s">
        <v>498</v>
      </c>
      <c r="E388" s="81">
        <v>8</v>
      </c>
      <c r="F388" s="259" t="s">
        <v>497</v>
      </c>
      <c r="H388" s="258" t="e">
        <f>#REF!</f>
        <v>#REF!</v>
      </c>
    </row>
    <row r="389" spans="1:8" ht="15.75">
      <c r="A389" s="81" t="str">
        <f t="shared" si="27"/>
        <v>БИ ДЖИ АЙ ГРУП АД</v>
      </c>
      <c r="B389" s="81" t="str">
        <f t="shared" si="28"/>
        <v>175245089</v>
      </c>
      <c r="C389" s="310">
        <f t="shared" si="29"/>
        <v>43373</v>
      </c>
      <c r="D389" s="81" t="s">
        <v>500</v>
      </c>
      <c r="E389" s="81">
        <v>8</v>
      </c>
      <c r="F389" s="259" t="s">
        <v>499</v>
      </c>
      <c r="H389" s="258" t="e">
        <f>#REF!</f>
        <v>#REF!</v>
      </c>
    </row>
    <row r="390" spans="1:8" ht="15.75">
      <c r="A390" s="81" t="str">
        <f t="shared" si="27"/>
        <v>БИ ДЖИ АЙ ГРУП АД</v>
      </c>
      <c r="B390" s="81" t="str">
        <f t="shared" si="28"/>
        <v>175245089</v>
      </c>
      <c r="C390" s="310">
        <f t="shared" si="29"/>
        <v>43373</v>
      </c>
      <c r="D390" s="81" t="s">
        <v>502</v>
      </c>
      <c r="E390" s="81">
        <v>8</v>
      </c>
      <c r="F390" s="259" t="s">
        <v>501</v>
      </c>
      <c r="H390" s="258" t="e">
        <f>#REF!</f>
        <v>#REF!</v>
      </c>
    </row>
    <row r="391" spans="1:8" ht="15.75">
      <c r="A391" s="81" t="str">
        <f t="shared" si="27"/>
        <v>БИ ДЖИ АЙ ГРУП АД</v>
      </c>
      <c r="B391" s="81" t="str">
        <f t="shared" si="28"/>
        <v>175245089</v>
      </c>
      <c r="C391" s="310">
        <f t="shared" si="29"/>
        <v>43373</v>
      </c>
      <c r="D391" s="81" t="s">
        <v>504</v>
      </c>
      <c r="E391" s="81">
        <v>8</v>
      </c>
      <c r="F391" s="259" t="s">
        <v>503</v>
      </c>
      <c r="H391" s="258" t="e">
        <f>#REF!</f>
        <v>#REF!</v>
      </c>
    </row>
    <row r="392" spans="1:8" ht="15.75">
      <c r="A392" s="81" t="str">
        <f t="shared" si="27"/>
        <v>БИ ДЖИ АЙ ГРУП АД</v>
      </c>
      <c r="B392" s="81" t="str">
        <f t="shared" si="28"/>
        <v>175245089</v>
      </c>
      <c r="C392" s="310">
        <f t="shared" si="29"/>
        <v>43373</v>
      </c>
      <c r="D392" s="81" t="s">
        <v>506</v>
      </c>
      <c r="E392" s="81">
        <v>8</v>
      </c>
      <c r="F392" s="259" t="s">
        <v>505</v>
      </c>
      <c r="H392" s="258" t="e">
        <f>#REF!</f>
        <v>#REF!</v>
      </c>
    </row>
    <row r="393" spans="1:8" ht="15.75">
      <c r="A393" s="81" t="str">
        <f t="shared" si="27"/>
        <v>БИ ДЖИ АЙ ГРУП АД</v>
      </c>
      <c r="B393" s="81" t="str">
        <f t="shared" si="28"/>
        <v>175245089</v>
      </c>
      <c r="C393" s="310">
        <f t="shared" si="29"/>
        <v>43373</v>
      </c>
      <c r="D393" s="81" t="s">
        <v>508</v>
      </c>
      <c r="E393" s="81">
        <v>8</v>
      </c>
      <c r="F393" s="259" t="s">
        <v>507</v>
      </c>
      <c r="H393" s="258" t="e">
        <f>#REF!</f>
        <v>#REF!</v>
      </c>
    </row>
    <row r="394" spans="1:8" ht="15.75">
      <c r="A394" s="81" t="str">
        <f t="shared" si="27"/>
        <v>БИ ДЖИ АЙ ГРУП АД</v>
      </c>
      <c r="B394" s="81" t="str">
        <f t="shared" si="28"/>
        <v>175245089</v>
      </c>
      <c r="C394" s="310">
        <f t="shared" si="29"/>
        <v>43373</v>
      </c>
      <c r="D394" s="81" t="s">
        <v>468</v>
      </c>
      <c r="E394" s="81">
        <v>9</v>
      </c>
      <c r="F394" s="259" t="s">
        <v>467</v>
      </c>
      <c r="H394" s="258" t="e">
        <f>#REF!</f>
        <v>#REF!</v>
      </c>
    </row>
    <row r="395" spans="1:8" ht="15.75">
      <c r="A395" s="81" t="str">
        <f t="shared" si="27"/>
        <v>БИ ДЖИ АЙ ГРУП АД</v>
      </c>
      <c r="B395" s="81" t="str">
        <f t="shared" si="28"/>
        <v>175245089</v>
      </c>
      <c r="C395" s="310">
        <f t="shared" si="29"/>
        <v>43373</v>
      </c>
      <c r="D395" s="81" t="s">
        <v>470</v>
      </c>
      <c r="E395" s="81">
        <v>9</v>
      </c>
      <c r="F395" s="259" t="s">
        <v>469</v>
      </c>
      <c r="H395" s="258" t="e">
        <f>#REF!</f>
        <v>#REF!</v>
      </c>
    </row>
    <row r="396" spans="1:8" ht="15.75">
      <c r="A396" s="81" t="str">
        <f t="shared" si="27"/>
        <v>БИ ДЖИ АЙ ГРУП АД</v>
      </c>
      <c r="B396" s="81" t="str">
        <f t="shared" si="28"/>
        <v>175245089</v>
      </c>
      <c r="C396" s="310">
        <f t="shared" si="29"/>
        <v>43373</v>
      </c>
      <c r="D396" s="81" t="s">
        <v>472</v>
      </c>
      <c r="E396" s="81">
        <v>9</v>
      </c>
      <c r="F396" s="259" t="s">
        <v>471</v>
      </c>
      <c r="H396" s="258" t="e">
        <f>#REF!</f>
        <v>#REF!</v>
      </c>
    </row>
    <row r="397" spans="1:8" ht="15.75">
      <c r="A397" s="81" t="str">
        <f t="shared" si="27"/>
        <v>БИ ДЖИ АЙ ГРУП АД</v>
      </c>
      <c r="B397" s="81" t="str">
        <f t="shared" si="28"/>
        <v>175245089</v>
      </c>
      <c r="C397" s="310">
        <f t="shared" si="29"/>
        <v>43373</v>
      </c>
      <c r="D397" s="81" t="s">
        <v>474</v>
      </c>
      <c r="E397" s="81">
        <v>9</v>
      </c>
      <c r="F397" s="259" t="s">
        <v>473</v>
      </c>
      <c r="H397" s="258" t="e">
        <f>#REF!</f>
        <v>#REF!</v>
      </c>
    </row>
    <row r="398" spans="1:8" ht="15.75">
      <c r="A398" s="81" t="str">
        <f t="shared" si="27"/>
        <v>БИ ДЖИ АЙ ГРУП АД</v>
      </c>
      <c r="B398" s="81" t="str">
        <f t="shared" si="28"/>
        <v>175245089</v>
      </c>
      <c r="C398" s="310">
        <f t="shared" si="29"/>
        <v>43373</v>
      </c>
      <c r="D398" s="81" t="s">
        <v>476</v>
      </c>
      <c r="E398" s="81">
        <v>9</v>
      </c>
      <c r="F398" s="259" t="s">
        <v>475</v>
      </c>
      <c r="H398" s="258" t="e">
        <f>#REF!</f>
        <v>#REF!</v>
      </c>
    </row>
    <row r="399" spans="1:8" ht="15.75">
      <c r="A399" s="81" t="str">
        <f t="shared" si="27"/>
        <v>БИ ДЖИ АЙ ГРУП АД</v>
      </c>
      <c r="B399" s="81" t="str">
        <f t="shared" si="28"/>
        <v>175245089</v>
      </c>
      <c r="C399" s="310">
        <f t="shared" si="29"/>
        <v>43373</v>
      </c>
      <c r="D399" s="81" t="s">
        <v>478</v>
      </c>
      <c r="E399" s="81">
        <v>9</v>
      </c>
      <c r="F399" s="259" t="s">
        <v>477</v>
      </c>
      <c r="H399" s="258" t="e">
        <f>#REF!</f>
        <v>#REF!</v>
      </c>
    </row>
    <row r="400" spans="1:8" ht="15.75">
      <c r="A400" s="81" t="str">
        <f t="shared" si="27"/>
        <v>БИ ДЖИ АЙ ГРУП АД</v>
      </c>
      <c r="B400" s="81" t="str">
        <f t="shared" si="28"/>
        <v>175245089</v>
      </c>
      <c r="C400" s="310">
        <f t="shared" si="29"/>
        <v>43373</v>
      </c>
      <c r="D400" s="81" t="s">
        <v>480</v>
      </c>
      <c r="E400" s="81">
        <v>9</v>
      </c>
      <c r="F400" s="259" t="s">
        <v>479</v>
      </c>
      <c r="H400" s="258" t="e">
        <f>#REF!</f>
        <v>#REF!</v>
      </c>
    </row>
    <row r="401" spans="1:8" ht="15.75">
      <c r="A401" s="81" t="str">
        <f t="shared" si="27"/>
        <v>БИ ДЖИ АЙ ГРУП АД</v>
      </c>
      <c r="B401" s="81" t="str">
        <f t="shared" si="28"/>
        <v>175245089</v>
      </c>
      <c r="C401" s="310">
        <f t="shared" si="29"/>
        <v>43373</v>
      </c>
      <c r="D401" s="81" t="s">
        <v>482</v>
      </c>
      <c r="E401" s="81">
        <v>9</v>
      </c>
      <c r="F401" s="259" t="s">
        <v>481</v>
      </c>
      <c r="H401" s="258" t="e">
        <f>#REF!</f>
        <v>#REF!</v>
      </c>
    </row>
    <row r="402" spans="1:8" ht="15.75">
      <c r="A402" s="81" t="str">
        <f t="shared" si="27"/>
        <v>БИ ДЖИ АЙ ГРУП АД</v>
      </c>
      <c r="B402" s="81" t="str">
        <f t="shared" si="28"/>
        <v>175245089</v>
      </c>
      <c r="C402" s="310">
        <f t="shared" si="29"/>
        <v>43373</v>
      </c>
      <c r="D402" s="81" t="s">
        <v>484</v>
      </c>
      <c r="E402" s="81">
        <v>9</v>
      </c>
      <c r="F402" s="259" t="s">
        <v>483</v>
      </c>
      <c r="H402" s="258" t="e">
        <f>#REF!</f>
        <v>#REF!</v>
      </c>
    </row>
    <row r="403" spans="1:8" ht="15.75">
      <c r="A403" s="81" t="str">
        <f t="shared" si="27"/>
        <v>БИ ДЖИ АЙ ГРУП АД</v>
      </c>
      <c r="B403" s="81" t="str">
        <f t="shared" si="28"/>
        <v>175245089</v>
      </c>
      <c r="C403" s="310">
        <f t="shared" si="29"/>
        <v>43373</v>
      </c>
      <c r="D403" s="81" t="s">
        <v>486</v>
      </c>
      <c r="E403" s="81">
        <v>9</v>
      </c>
      <c r="F403" s="259" t="s">
        <v>485</v>
      </c>
      <c r="H403" s="258" t="e">
        <f>#REF!</f>
        <v>#REF!</v>
      </c>
    </row>
    <row r="404" spans="1:8" ht="15.75">
      <c r="A404" s="81" t="str">
        <f t="shared" si="27"/>
        <v>БИ ДЖИ АЙ ГРУП АД</v>
      </c>
      <c r="B404" s="81" t="str">
        <f t="shared" si="28"/>
        <v>175245089</v>
      </c>
      <c r="C404" s="310">
        <f t="shared" si="29"/>
        <v>43373</v>
      </c>
      <c r="D404" s="81" t="s">
        <v>488</v>
      </c>
      <c r="E404" s="81">
        <v>9</v>
      </c>
      <c r="F404" s="259" t="s">
        <v>487</v>
      </c>
      <c r="H404" s="258" t="e">
        <f>#REF!</f>
        <v>#REF!</v>
      </c>
    </row>
    <row r="405" spans="1:8" ht="15.75">
      <c r="A405" s="81" t="str">
        <f t="shared" si="27"/>
        <v>БИ ДЖИ АЙ ГРУП АД</v>
      </c>
      <c r="B405" s="81" t="str">
        <f t="shared" si="28"/>
        <v>175245089</v>
      </c>
      <c r="C405" s="310">
        <f t="shared" si="29"/>
        <v>43373</v>
      </c>
      <c r="D405" s="81" t="s">
        <v>490</v>
      </c>
      <c r="E405" s="81">
        <v>9</v>
      </c>
      <c r="F405" s="259" t="s">
        <v>489</v>
      </c>
      <c r="H405" s="258" t="e">
        <f>#REF!</f>
        <v>#REF!</v>
      </c>
    </row>
    <row r="406" spans="1:8" ht="15.75">
      <c r="A406" s="81" t="str">
        <f t="shared" si="27"/>
        <v>БИ ДЖИ АЙ ГРУП АД</v>
      </c>
      <c r="B406" s="81" t="str">
        <f t="shared" si="28"/>
        <v>175245089</v>
      </c>
      <c r="C406" s="310">
        <f t="shared" si="29"/>
        <v>43373</v>
      </c>
      <c r="D406" s="81" t="s">
        <v>492</v>
      </c>
      <c r="E406" s="81">
        <v>9</v>
      </c>
      <c r="F406" s="259" t="s">
        <v>491</v>
      </c>
      <c r="H406" s="258" t="e">
        <f>#REF!</f>
        <v>#REF!</v>
      </c>
    </row>
    <row r="407" spans="1:8" ht="15.75">
      <c r="A407" s="81" t="str">
        <f t="shared" si="27"/>
        <v>БИ ДЖИ АЙ ГРУП АД</v>
      </c>
      <c r="B407" s="81" t="str">
        <f t="shared" si="28"/>
        <v>175245089</v>
      </c>
      <c r="C407" s="310">
        <f t="shared" si="29"/>
        <v>43373</v>
      </c>
      <c r="D407" s="81" t="s">
        <v>494</v>
      </c>
      <c r="E407" s="81">
        <v>9</v>
      </c>
      <c r="F407" s="259" t="s">
        <v>493</v>
      </c>
      <c r="H407" s="258" t="e">
        <f>#REF!</f>
        <v>#REF!</v>
      </c>
    </row>
    <row r="408" spans="1:8" ht="15.75">
      <c r="A408" s="81" t="str">
        <f t="shared" si="27"/>
        <v>БИ ДЖИ АЙ ГРУП АД</v>
      </c>
      <c r="B408" s="81" t="str">
        <f t="shared" si="28"/>
        <v>175245089</v>
      </c>
      <c r="C408" s="310">
        <f t="shared" si="29"/>
        <v>43373</v>
      </c>
      <c r="D408" s="81" t="s">
        <v>495</v>
      </c>
      <c r="E408" s="81">
        <v>9</v>
      </c>
      <c r="F408" s="259" t="s">
        <v>489</v>
      </c>
      <c r="H408" s="258" t="e">
        <f>#REF!</f>
        <v>#REF!</v>
      </c>
    </row>
    <row r="409" spans="1:8" ht="15.75">
      <c r="A409" s="81" t="str">
        <f t="shared" si="27"/>
        <v>БИ ДЖИ АЙ ГРУП АД</v>
      </c>
      <c r="B409" s="81" t="str">
        <f t="shared" si="28"/>
        <v>175245089</v>
      </c>
      <c r="C409" s="310">
        <f t="shared" si="29"/>
        <v>43373</v>
      </c>
      <c r="D409" s="81" t="s">
        <v>496</v>
      </c>
      <c r="E409" s="81">
        <v>9</v>
      </c>
      <c r="F409" s="259" t="s">
        <v>491</v>
      </c>
      <c r="H409" s="258" t="e">
        <f>#REF!</f>
        <v>#REF!</v>
      </c>
    </row>
    <row r="410" spans="1:8" ht="15.75">
      <c r="A410" s="81" t="str">
        <f aca="true" t="shared" si="30" ref="A410:A459">pdeName</f>
        <v>БИ ДЖИ АЙ ГРУП АД</v>
      </c>
      <c r="B410" s="81" t="str">
        <f aca="true" t="shared" si="31" ref="B410:B459">pdeBulstat</f>
        <v>175245089</v>
      </c>
      <c r="C410" s="310">
        <f aca="true" t="shared" si="32" ref="C410:C459">endDate</f>
        <v>43373</v>
      </c>
      <c r="D410" s="81" t="s">
        <v>498</v>
      </c>
      <c r="E410" s="81">
        <v>9</v>
      </c>
      <c r="F410" s="259" t="s">
        <v>497</v>
      </c>
      <c r="H410" s="258" t="e">
        <f>#REF!</f>
        <v>#REF!</v>
      </c>
    </row>
    <row r="411" spans="1:8" ht="15.75">
      <c r="A411" s="81" t="str">
        <f t="shared" si="30"/>
        <v>БИ ДЖИ АЙ ГРУП АД</v>
      </c>
      <c r="B411" s="81" t="str">
        <f t="shared" si="31"/>
        <v>175245089</v>
      </c>
      <c r="C411" s="310">
        <f t="shared" si="32"/>
        <v>43373</v>
      </c>
      <c r="D411" s="81" t="s">
        <v>500</v>
      </c>
      <c r="E411" s="81">
        <v>9</v>
      </c>
      <c r="F411" s="259" t="s">
        <v>499</v>
      </c>
      <c r="H411" s="258" t="e">
        <f>#REF!</f>
        <v>#REF!</v>
      </c>
    </row>
    <row r="412" spans="1:8" ht="15.75">
      <c r="A412" s="81" t="str">
        <f t="shared" si="30"/>
        <v>БИ ДЖИ АЙ ГРУП АД</v>
      </c>
      <c r="B412" s="81" t="str">
        <f t="shared" si="31"/>
        <v>175245089</v>
      </c>
      <c r="C412" s="310">
        <f t="shared" si="32"/>
        <v>43373</v>
      </c>
      <c r="D412" s="81" t="s">
        <v>502</v>
      </c>
      <c r="E412" s="81">
        <v>9</v>
      </c>
      <c r="F412" s="259" t="s">
        <v>501</v>
      </c>
      <c r="H412" s="258" t="e">
        <f>#REF!</f>
        <v>#REF!</v>
      </c>
    </row>
    <row r="413" spans="1:8" ht="15.75">
      <c r="A413" s="81" t="str">
        <f t="shared" si="30"/>
        <v>БИ ДЖИ АЙ ГРУП АД</v>
      </c>
      <c r="B413" s="81" t="str">
        <f t="shared" si="31"/>
        <v>175245089</v>
      </c>
      <c r="C413" s="310">
        <f t="shared" si="32"/>
        <v>43373</v>
      </c>
      <c r="D413" s="81" t="s">
        <v>504</v>
      </c>
      <c r="E413" s="81">
        <v>9</v>
      </c>
      <c r="F413" s="259" t="s">
        <v>503</v>
      </c>
      <c r="H413" s="258" t="e">
        <f>#REF!</f>
        <v>#REF!</v>
      </c>
    </row>
    <row r="414" spans="1:8" ht="15.75">
      <c r="A414" s="81" t="str">
        <f t="shared" si="30"/>
        <v>БИ ДЖИ АЙ ГРУП АД</v>
      </c>
      <c r="B414" s="81" t="str">
        <f t="shared" si="31"/>
        <v>175245089</v>
      </c>
      <c r="C414" s="310">
        <f t="shared" si="32"/>
        <v>43373</v>
      </c>
      <c r="D414" s="81" t="s">
        <v>506</v>
      </c>
      <c r="E414" s="81">
        <v>9</v>
      </c>
      <c r="F414" s="259" t="s">
        <v>505</v>
      </c>
      <c r="H414" s="258" t="e">
        <f>#REF!</f>
        <v>#REF!</v>
      </c>
    </row>
    <row r="415" spans="1:8" ht="15.75">
      <c r="A415" s="81" t="str">
        <f t="shared" si="30"/>
        <v>БИ ДЖИ АЙ ГРУП АД</v>
      </c>
      <c r="B415" s="81" t="str">
        <f t="shared" si="31"/>
        <v>175245089</v>
      </c>
      <c r="C415" s="310">
        <f t="shared" si="32"/>
        <v>43373</v>
      </c>
      <c r="D415" s="81" t="s">
        <v>508</v>
      </c>
      <c r="E415" s="81">
        <v>9</v>
      </c>
      <c r="F415" s="259" t="s">
        <v>507</v>
      </c>
      <c r="H415" s="258" t="e">
        <f>#REF!</f>
        <v>#REF!</v>
      </c>
    </row>
    <row r="416" spans="1:8" ht="15.75">
      <c r="A416" s="81" t="str">
        <f t="shared" si="30"/>
        <v>БИ ДЖИ АЙ ГРУП АД</v>
      </c>
      <c r="B416" s="81" t="str">
        <f t="shared" si="31"/>
        <v>175245089</v>
      </c>
      <c r="C416" s="310">
        <f t="shared" si="32"/>
        <v>43373</v>
      </c>
      <c r="D416" s="81" t="s">
        <v>468</v>
      </c>
      <c r="E416" s="81">
        <v>10</v>
      </c>
      <c r="F416" s="259" t="s">
        <v>467</v>
      </c>
      <c r="H416" s="258" t="e">
        <f>#REF!</f>
        <v>#REF!</v>
      </c>
    </row>
    <row r="417" spans="1:8" ht="15.75">
      <c r="A417" s="81" t="str">
        <f t="shared" si="30"/>
        <v>БИ ДЖИ АЙ ГРУП АД</v>
      </c>
      <c r="B417" s="81" t="str">
        <f t="shared" si="31"/>
        <v>175245089</v>
      </c>
      <c r="C417" s="310">
        <f t="shared" si="32"/>
        <v>43373</v>
      </c>
      <c r="D417" s="81" t="s">
        <v>470</v>
      </c>
      <c r="E417" s="81">
        <v>10</v>
      </c>
      <c r="F417" s="259" t="s">
        <v>469</v>
      </c>
      <c r="H417" s="258" t="e">
        <f>#REF!</f>
        <v>#REF!</v>
      </c>
    </row>
    <row r="418" spans="1:8" ht="15.75">
      <c r="A418" s="81" t="str">
        <f t="shared" si="30"/>
        <v>БИ ДЖИ АЙ ГРУП АД</v>
      </c>
      <c r="B418" s="81" t="str">
        <f t="shared" si="31"/>
        <v>175245089</v>
      </c>
      <c r="C418" s="310">
        <f t="shared" si="32"/>
        <v>43373</v>
      </c>
      <c r="D418" s="81" t="s">
        <v>472</v>
      </c>
      <c r="E418" s="81">
        <v>10</v>
      </c>
      <c r="F418" s="259" t="s">
        <v>471</v>
      </c>
      <c r="H418" s="258" t="e">
        <f>#REF!</f>
        <v>#REF!</v>
      </c>
    </row>
    <row r="419" spans="1:8" ht="15.75">
      <c r="A419" s="81" t="str">
        <f t="shared" si="30"/>
        <v>БИ ДЖИ АЙ ГРУП АД</v>
      </c>
      <c r="B419" s="81" t="str">
        <f t="shared" si="31"/>
        <v>175245089</v>
      </c>
      <c r="C419" s="310">
        <f t="shared" si="32"/>
        <v>43373</v>
      </c>
      <c r="D419" s="81" t="s">
        <v>474</v>
      </c>
      <c r="E419" s="81">
        <v>10</v>
      </c>
      <c r="F419" s="259" t="s">
        <v>473</v>
      </c>
      <c r="H419" s="258" t="e">
        <f>#REF!</f>
        <v>#REF!</v>
      </c>
    </row>
    <row r="420" spans="1:8" ht="15.75">
      <c r="A420" s="81" t="str">
        <f t="shared" si="30"/>
        <v>БИ ДЖИ АЙ ГРУП АД</v>
      </c>
      <c r="B420" s="81" t="str">
        <f t="shared" si="31"/>
        <v>175245089</v>
      </c>
      <c r="C420" s="310">
        <f t="shared" si="32"/>
        <v>43373</v>
      </c>
      <c r="D420" s="81" t="s">
        <v>476</v>
      </c>
      <c r="E420" s="81">
        <v>10</v>
      </c>
      <c r="F420" s="259" t="s">
        <v>475</v>
      </c>
      <c r="H420" s="258" t="e">
        <f>#REF!</f>
        <v>#REF!</v>
      </c>
    </row>
    <row r="421" spans="1:8" ht="15.75">
      <c r="A421" s="81" t="str">
        <f t="shared" si="30"/>
        <v>БИ ДЖИ АЙ ГРУП АД</v>
      </c>
      <c r="B421" s="81" t="str">
        <f t="shared" si="31"/>
        <v>175245089</v>
      </c>
      <c r="C421" s="310">
        <f t="shared" si="32"/>
        <v>43373</v>
      </c>
      <c r="D421" s="81" t="s">
        <v>478</v>
      </c>
      <c r="E421" s="81">
        <v>10</v>
      </c>
      <c r="F421" s="259" t="s">
        <v>477</v>
      </c>
      <c r="H421" s="258" t="e">
        <f>#REF!</f>
        <v>#REF!</v>
      </c>
    </row>
    <row r="422" spans="1:8" ht="15.75">
      <c r="A422" s="81" t="str">
        <f t="shared" si="30"/>
        <v>БИ ДЖИ АЙ ГРУП АД</v>
      </c>
      <c r="B422" s="81" t="str">
        <f t="shared" si="31"/>
        <v>175245089</v>
      </c>
      <c r="C422" s="310">
        <f t="shared" si="32"/>
        <v>43373</v>
      </c>
      <c r="D422" s="81" t="s">
        <v>480</v>
      </c>
      <c r="E422" s="81">
        <v>10</v>
      </c>
      <c r="F422" s="259" t="s">
        <v>479</v>
      </c>
      <c r="H422" s="258" t="e">
        <f>#REF!</f>
        <v>#REF!</v>
      </c>
    </row>
    <row r="423" spans="1:8" ht="15.75">
      <c r="A423" s="81" t="str">
        <f t="shared" si="30"/>
        <v>БИ ДЖИ АЙ ГРУП АД</v>
      </c>
      <c r="B423" s="81" t="str">
        <f t="shared" si="31"/>
        <v>175245089</v>
      </c>
      <c r="C423" s="310">
        <f t="shared" si="32"/>
        <v>43373</v>
      </c>
      <c r="D423" s="81" t="s">
        <v>482</v>
      </c>
      <c r="E423" s="81">
        <v>10</v>
      </c>
      <c r="F423" s="259" t="s">
        <v>481</v>
      </c>
      <c r="H423" s="258" t="e">
        <f>#REF!</f>
        <v>#REF!</v>
      </c>
    </row>
    <row r="424" spans="1:8" ht="15.75">
      <c r="A424" s="81" t="str">
        <f t="shared" si="30"/>
        <v>БИ ДЖИ АЙ ГРУП АД</v>
      </c>
      <c r="B424" s="81" t="str">
        <f t="shared" si="31"/>
        <v>175245089</v>
      </c>
      <c r="C424" s="310">
        <f t="shared" si="32"/>
        <v>43373</v>
      </c>
      <c r="D424" s="81" t="s">
        <v>484</v>
      </c>
      <c r="E424" s="81">
        <v>10</v>
      </c>
      <c r="F424" s="259" t="s">
        <v>483</v>
      </c>
      <c r="H424" s="258" t="e">
        <f>#REF!</f>
        <v>#REF!</v>
      </c>
    </row>
    <row r="425" spans="1:8" ht="15.75">
      <c r="A425" s="81" t="str">
        <f t="shared" si="30"/>
        <v>БИ ДЖИ АЙ ГРУП АД</v>
      </c>
      <c r="B425" s="81" t="str">
        <f t="shared" si="31"/>
        <v>175245089</v>
      </c>
      <c r="C425" s="310">
        <f t="shared" si="32"/>
        <v>43373</v>
      </c>
      <c r="D425" s="81" t="s">
        <v>486</v>
      </c>
      <c r="E425" s="81">
        <v>10</v>
      </c>
      <c r="F425" s="259" t="s">
        <v>485</v>
      </c>
      <c r="H425" s="258" t="e">
        <f>#REF!</f>
        <v>#REF!</v>
      </c>
    </row>
    <row r="426" spans="1:8" ht="15.75">
      <c r="A426" s="81" t="str">
        <f t="shared" si="30"/>
        <v>БИ ДЖИ АЙ ГРУП АД</v>
      </c>
      <c r="B426" s="81" t="str">
        <f t="shared" si="31"/>
        <v>175245089</v>
      </c>
      <c r="C426" s="310">
        <f t="shared" si="32"/>
        <v>43373</v>
      </c>
      <c r="D426" s="81" t="s">
        <v>488</v>
      </c>
      <c r="E426" s="81">
        <v>10</v>
      </c>
      <c r="F426" s="259" t="s">
        <v>487</v>
      </c>
      <c r="H426" s="258" t="e">
        <f>#REF!</f>
        <v>#REF!</v>
      </c>
    </row>
    <row r="427" spans="1:8" ht="15.75">
      <c r="A427" s="81" t="str">
        <f t="shared" si="30"/>
        <v>БИ ДЖИ АЙ ГРУП АД</v>
      </c>
      <c r="B427" s="81" t="str">
        <f t="shared" si="31"/>
        <v>175245089</v>
      </c>
      <c r="C427" s="310">
        <f t="shared" si="32"/>
        <v>43373</v>
      </c>
      <c r="D427" s="81" t="s">
        <v>490</v>
      </c>
      <c r="E427" s="81">
        <v>10</v>
      </c>
      <c r="F427" s="259" t="s">
        <v>489</v>
      </c>
      <c r="H427" s="258" t="e">
        <f>#REF!</f>
        <v>#REF!</v>
      </c>
    </row>
    <row r="428" spans="1:8" ht="15.75">
      <c r="A428" s="81" t="str">
        <f t="shared" si="30"/>
        <v>БИ ДЖИ АЙ ГРУП АД</v>
      </c>
      <c r="B428" s="81" t="str">
        <f t="shared" si="31"/>
        <v>175245089</v>
      </c>
      <c r="C428" s="310">
        <f t="shared" si="32"/>
        <v>43373</v>
      </c>
      <c r="D428" s="81" t="s">
        <v>492</v>
      </c>
      <c r="E428" s="81">
        <v>10</v>
      </c>
      <c r="F428" s="259" t="s">
        <v>491</v>
      </c>
      <c r="H428" s="258" t="e">
        <f>#REF!</f>
        <v>#REF!</v>
      </c>
    </row>
    <row r="429" spans="1:8" ht="15.75">
      <c r="A429" s="81" t="str">
        <f t="shared" si="30"/>
        <v>БИ ДЖИ АЙ ГРУП АД</v>
      </c>
      <c r="B429" s="81" t="str">
        <f t="shared" si="31"/>
        <v>175245089</v>
      </c>
      <c r="C429" s="310">
        <f t="shared" si="32"/>
        <v>43373</v>
      </c>
      <c r="D429" s="81" t="s">
        <v>494</v>
      </c>
      <c r="E429" s="81">
        <v>10</v>
      </c>
      <c r="F429" s="259" t="s">
        <v>493</v>
      </c>
      <c r="H429" s="258" t="e">
        <f>#REF!</f>
        <v>#REF!</v>
      </c>
    </row>
    <row r="430" spans="1:8" ht="15.75">
      <c r="A430" s="81" t="str">
        <f t="shared" si="30"/>
        <v>БИ ДЖИ АЙ ГРУП АД</v>
      </c>
      <c r="B430" s="81" t="str">
        <f t="shared" si="31"/>
        <v>175245089</v>
      </c>
      <c r="C430" s="310">
        <f t="shared" si="32"/>
        <v>43373</v>
      </c>
      <c r="D430" s="81" t="s">
        <v>495</v>
      </c>
      <c r="E430" s="81">
        <v>10</v>
      </c>
      <c r="F430" s="259" t="s">
        <v>489</v>
      </c>
      <c r="H430" s="258" t="e">
        <f>#REF!</f>
        <v>#REF!</v>
      </c>
    </row>
    <row r="431" spans="1:8" ht="15.75">
      <c r="A431" s="81" t="str">
        <f t="shared" si="30"/>
        <v>БИ ДЖИ АЙ ГРУП АД</v>
      </c>
      <c r="B431" s="81" t="str">
        <f t="shared" si="31"/>
        <v>175245089</v>
      </c>
      <c r="C431" s="310">
        <f t="shared" si="32"/>
        <v>43373</v>
      </c>
      <c r="D431" s="81" t="s">
        <v>496</v>
      </c>
      <c r="E431" s="81">
        <v>10</v>
      </c>
      <c r="F431" s="259" t="s">
        <v>491</v>
      </c>
      <c r="H431" s="258" t="e">
        <f>#REF!</f>
        <v>#REF!</v>
      </c>
    </row>
    <row r="432" spans="1:8" ht="15.75">
      <c r="A432" s="81" t="str">
        <f t="shared" si="30"/>
        <v>БИ ДЖИ АЙ ГРУП АД</v>
      </c>
      <c r="B432" s="81" t="str">
        <f t="shared" si="31"/>
        <v>175245089</v>
      </c>
      <c r="C432" s="310">
        <f t="shared" si="32"/>
        <v>43373</v>
      </c>
      <c r="D432" s="81" t="s">
        <v>498</v>
      </c>
      <c r="E432" s="81">
        <v>10</v>
      </c>
      <c r="F432" s="259" t="s">
        <v>497</v>
      </c>
      <c r="H432" s="258" t="e">
        <f>#REF!</f>
        <v>#REF!</v>
      </c>
    </row>
    <row r="433" spans="1:8" ht="15.75">
      <c r="A433" s="81" t="str">
        <f t="shared" si="30"/>
        <v>БИ ДЖИ АЙ ГРУП АД</v>
      </c>
      <c r="B433" s="81" t="str">
        <f t="shared" si="31"/>
        <v>175245089</v>
      </c>
      <c r="C433" s="310">
        <f t="shared" si="32"/>
        <v>43373</v>
      </c>
      <c r="D433" s="81" t="s">
        <v>500</v>
      </c>
      <c r="E433" s="81">
        <v>10</v>
      </c>
      <c r="F433" s="259" t="s">
        <v>499</v>
      </c>
      <c r="H433" s="258" t="e">
        <f>#REF!</f>
        <v>#REF!</v>
      </c>
    </row>
    <row r="434" spans="1:8" ht="15.75">
      <c r="A434" s="81" t="str">
        <f t="shared" si="30"/>
        <v>БИ ДЖИ АЙ ГРУП АД</v>
      </c>
      <c r="B434" s="81" t="str">
        <f t="shared" si="31"/>
        <v>175245089</v>
      </c>
      <c r="C434" s="310">
        <f t="shared" si="32"/>
        <v>43373</v>
      </c>
      <c r="D434" s="81" t="s">
        <v>502</v>
      </c>
      <c r="E434" s="81">
        <v>10</v>
      </c>
      <c r="F434" s="259" t="s">
        <v>501</v>
      </c>
      <c r="H434" s="258" t="e">
        <f>#REF!</f>
        <v>#REF!</v>
      </c>
    </row>
    <row r="435" spans="1:8" ht="15.75">
      <c r="A435" s="81" t="str">
        <f t="shared" si="30"/>
        <v>БИ ДЖИ АЙ ГРУП АД</v>
      </c>
      <c r="B435" s="81" t="str">
        <f t="shared" si="31"/>
        <v>175245089</v>
      </c>
      <c r="C435" s="310">
        <f t="shared" si="32"/>
        <v>43373</v>
      </c>
      <c r="D435" s="81" t="s">
        <v>504</v>
      </c>
      <c r="E435" s="81">
        <v>10</v>
      </c>
      <c r="F435" s="259" t="s">
        <v>503</v>
      </c>
      <c r="H435" s="258" t="e">
        <f>#REF!</f>
        <v>#REF!</v>
      </c>
    </row>
    <row r="436" spans="1:8" ht="15.75">
      <c r="A436" s="81" t="str">
        <f t="shared" si="30"/>
        <v>БИ ДЖИ АЙ ГРУП АД</v>
      </c>
      <c r="B436" s="81" t="str">
        <f t="shared" si="31"/>
        <v>175245089</v>
      </c>
      <c r="C436" s="310">
        <f t="shared" si="32"/>
        <v>43373</v>
      </c>
      <c r="D436" s="81" t="s">
        <v>506</v>
      </c>
      <c r="E436" s="81">
        <v>10</v>
      </c>
      <c r="F436" s="259" t="s">
        <v>505</v>
      </c>
      <c r="H436" s="258" t="e">
        <f>#REF!</f>
        <v>#REF!</v>
      </c>
    </row>
    <row r="437" spans="1:8" ht="15.75">
      <c r="A437" s="81" t="str">
        <f t="shared" si="30"/>
        <v>БИ ДЖИ АЙ ГРУП АД</v>
      </c>
      <c r="B437" s="81" t="str">
        <f t="shared" si="31"/>
        <v>175245089</v>
      </c>
      <c r="C437" s="310">
        <f t="shared" si="32"/>
        <v>43373</v>
      </c>
      <c r="D437" s="81" t="s">
        <v>508</v>
      </c>
      <c r="E437" s="81">
        <v>10</v>
      </c>
      <c r="F437" s="259" t="s">
        <v>507</v>
      </c>
      <c r="H437" s="258" t="e">
        <f>#REF!</f>
        <v>#REF!</v>
      </c>
    </row>
    <row r="438" spans="1:8" ht="15.75">
      <c r="A438" s="81" t="str">
        <f t="shared" si="30"/>
        <v>БИ ДЖИ АЙ ГРУП АД</v>
      </c>
      <c r="B438" s="81" t="str">
        <f t="shared" si="31"/>
        <v>175245089</v>
      </c>
      <c r="C438" s="310">
        <f t="shared" si="32"/>
        <v>43373</v>
      </c>
      <c r="D438" s="81" t="s">
        <v>468</v>
      </c>
      <c r="E438" s="81">
        <v>11</v>
      </c>
      <c r="F438" s="259" t="s">
        <v>467</v>
      </c>
      <c r="H438" s="258" t="e">
        <f>#REF!</f>
        <v>#REF!</v>
      </c>
    </row>
    <row r="439" spans="1:8" ht="15.75">
      <c r="A439" s="81" t="str">
        <f t="shared" si="30"/>
        <v>БИ ДЖИ АЙ ГРУП АД</v>
      </c>
      <c r="B439" s="81" t="str">
        <f t="shared" si="31"/>
        <v>175245089</v>
      </c>
      <c r="C439" s="310">
        <f t="shared" si="32"/>
        <v>43373</v>
      </c>
      <c r="D439" s="81" t="s">
        <v>470</v>
      </c>
      <c r="E439" s="81">
        <v>11</v>
      </c>
      <c r="F439" s="259" t="s">
        <v>469</v>
      </c>
      <c r="H439" s="258" t="e">
        <f>#REF!</f>
        <v>#REF!</v>
      </c>
    </row>
    <row r="440" spans="1:8" ht="15.75">
      <c r="A440" s="81" t="str">
        <f t="shared" si="30"/>
        <v>БИ ДЖИ АЙ ГРУП АД</v>
      </c>
      <c r="B440" s="81" t="str">
        <f t="shared" si="31"/>
        <v>175245089</v>
      </c>
      <c r="C440" s="310">
        <f t="shared" si="32"/>
        <v>43373</v>
      </c>
      <c r="D440" s="81" t="s">
        <v>472</v>
      </c>
      <c r="E440" s="81">
        <v>11</v>
      </c>
      <c r="F440" s="259" t="s">
        <v>471</v>
      </c>
      <c r="H440" s="258" t="e">
        <f>#REF!</f>
        <v>#REF!</v>
      </c>
    </row>
    <row r="441" spans="1:8" ht="15.75">
      <c r="A441" s="81" t="str">
        <f t="shared" si="30"/>
        <v>БИ ДЖИ АЙ ГРУП АД</v>
      </c>
      <c r="B441" s="81" t="str">
        <f t="shared" si="31"/>
        <v>175245089</v>
      </c>
      <c r="C441" s="310">
        <f t="shared" si="32"/>
        <v>43373</v>
      </c>
      <c r="D441" s="81" t="s">
        <v>474</v>
      </c>
      <c r="E441" s="81">
        <v>11</v>
      </c>
      <c r="F441" s="259" t="s">
        <v>473</v>
      </c>
      <c r="H441" s="258" t="e">
        <f>#REF!</f>
        <v>#REF!</v>
      </c>
    </row>
    <row r="442" spans="1:8" ht="15.75">
      <c r="A442" s="81" t="str">
        <f t="shared" si="30"/>
        <v>БИ ДЖИ АЙ ГРУП АД</v>
      </c>
      <c r="B442" s="81" t="str">
        <f t="shared" si="31"/>
        <v>175245089</v>
      </c>
      <c r="C442" s="310">
        <f t="shared" si="32"/>
        <v>43373</v>
      </c>
      <c r="D442" s="81" t="s">
        <v>476</v>
      </c>
      <c r="E442" s="81">
        <v>11</v>
      </c>
      <c r="F442" s="259" t="s">
        <v>475</v>
      </c>
      <c r="H442" s="258" t="e">
        <f>#REF!</f>
        <v>#REF!</v>
      </c>
    </row>
    <row r="443" spans="1:8" ht="15.75">
      <c r="A443" s="81" t="str">
        <f t="shared" si="30"/>
        <v>БИ ДЖИ АЙ ГРУП АД</v>
      </c>
      <c r="B443" s="81" t="str">
        <f t="shared" si="31"/>
        <v>175245089</v>
      </c>
      <c r="C443" s="310">
        <f t="shared" si="32"/>
        <v>43373</v>
      </c>
      <c r="D443" s="81" t="s">
        <v>478</v>
      </c>
      <c r="E443" s="81">
        <v>11</v>
      </c>
      <c r="F443" s="259" t="s">
        <v>477</v>
      </c>
      <c r="H443" s="258" t="e">
        <f>#REF!</f>
        <v>#REF!</v>
      </c>
    </row>
    <row r="444" spans="1:8" ht="15.75">
      <c r="A444" s="81" t="str">
        <f t="shared" si="30"/>
        <v>БИ ДЖИ АЙ ГРУП АД</v>
      </c>
      <c r="B444" s="81" t="str">
        <f t="shared" si="31"/>
        <v>175245089</v>
      </c>
      <c r="C444" s="310">
        <f t="shared" si="32"/>
        <v>43373</v>
      </c>
      <c r="D444" s="81" t="s">
        <v>480</v>
      </c>
      <c r="E444" s="81">
        <v>11</v>
      </c>
      <c r="F444" s="259" t="s">
        <v>479</v>
      </c>
      <c r="H444" s="258" t="e">
        <f>#REF!</f>
        <v>#REF!</v>
      </c>
    </row>
    <row r="445" spans="1:8" ht="15.75">
      <c r="A445" s="81" t="str">
        <f t="shared" si="30"/>
        <v>БИ ДЖИ АЙ ГРУП АД</v>
      </c>
      <c r="B445" s="81" t="str">
        <f t="shared" si="31"/>
        <v>175245089</v>
      </c>
      <c r="C445" s="310">
        <f t="shared" si="32"/>
        <v>43373</v>
      </c>
      <c r="D445" s="81" t="s">
        <v>482</v>
      </c>
      <c r="E445" s="81">
        <v>11</v>
      </c>
      <c r="F445" s="259" t="s">
        <v>481</v>
      </c>
      <c r="H445" s="258" t="e">
        <f>#REF!</f>
        <v>#REF!</v>
      </c>
    </row>
    <row r="446" spans="1:8" ht="15.75">
      <c r="A446" s="81" t="str">
        <f t="shared" si="30"/>
        <v>БИ ДЖИ АЙ ГРУП АД</v>
      </c>
      <c r="B446" s="81" t="str">
        <f t="shared" si="31"/>
        <v>175245089</v>
      </c>
      <c r="C446" s="310">
        <f t="shared" si="32"/>
        <v>43373</v>
      </c>
      <c r="D446" s="81" t="s">
        <v>484</v>
      </c>
      <c r="E446" s="81">
        <v>11</v>
      </c>
      <c r="F446" s="259" t="s">
        <v>483</v>
      </c>
      <c r="H446" s="258" t="e">
        <f>#REF!</f>
        <v>#REF!</v>
      </c>
    </row>
    <row r="447" spans="1:8" ht="15.75">
      <c r="A447" s="81" t="str">
        <f t="shared" si="30"/>
        <v>БИ ДЖИ АЙ ГРУП АД</v>
      </c>
      <c r="B447" s="81" t="str">
        <f t="shared" si="31"/>
        <v>175245089</v>
      </c>
      <c r="C447" s="310">
        <f t="shared" si="32"/>
        <v>43373</v>
      </c>
      <c r="D447" s="81" t="s">
        <v>486</v>
      </c>
      <c r="E447" s="81">
        <v>11</v>
      </c>
      <c r="F447" s="259" t="s">
        <v>485</v>
      </c>
      <c r="H447" s="258" t="e">
        <f>#REF!</f>
        <v>#REF!</v>
      </c>
    </row>
    <row r="448" spans="1:8" ht="15.75">
      <c r="A448" s="81" t="str">
        <f t="shared" si="30"/>
        <v>БИ ДЖИ АЙ ГРУП АД</v>
      </c>
      <c r="B448" s="81" t="str">
        <f t="shared" si="31"/>
        <v>175245089</v>
      </c>
      <c r="C448" s="310">
        <f t="shared" si="32"/>
        <v>43373</v>
      </c>
      <c r="D448" s="81" t="s">
        <v>488</v>
      </c>
      <c r="E448" s="81">
        <v>11</v>
      </c>
      <c r="F448" s="259" t="s">
        <v>487</v>
      </c>
      <c r="H448" s="258" t="e">
        <f>#REF!</f>
        <v>#REF!</v>
      </c>
    </row>
    <row r="449" spans="1:8" ht="15.75">
      <c r="A449" s="81" t="str">
        <f t="shared" si="30"/>
        <v>БИ ДЖИ АЙ ГРУП АД</v>
      </c>
      <c r="B449" s="81" t="str">
        <f t="shared" si="31"/>
        <v>175245089</v>
      </c>
      <c r="C449" s="310">
        <f t="shared" si="32"/>
        <v>43373</v>
      </c>
      <c r="D449" s="81" t="s">
        <v>490</v>
      </c>
      <c r="E449" s="81">
        <v>11</v>
      </c>
      <c r="F449" s="259" t="s">
        <v>489</v>
      </c>
      <c r="H449" s="258" t="e">
        <f>#REF!</f>
        <v>#REF!</v>
      </c>
    </row>
    <row r="450" spans="1:8" ht="15.75">
      <c r="A450" s="81" t="str">
        <f t="shared" si="30"/>
        <v>БИ ДЖИ АЙ ГРУП АД</v>
      </c>
      <c r="B450" s="81" t="str">
        <f t="shared" si="31"/>
        <v>175245089</v>
      </c>
      <c r="C450" s="310">
        <f t="shared" si="32"/>
        <v>43373</v>
      </c>
      <c r="D450" s="81" t="s">
        <v>492</v>
      </c>
      <c r="E450" s="81">
        <v>11</v>
      </c>
      <c r="F450" s="259" t="s">
        <v>491</v>
      </c>
      <c r="H450" s="258" t="e">
        <f>#REF!</f>
        <v>#REF!</v>
      </c>
    </row>
    <row r="451" spans="1:8" ht="15.75">
      <c r="A451" s="81" t="str">
        <f t="shared" si="30"/>
        <v>БИ ДЖИ АЙ ГРУП АД</v>
      </c>
      <c r="B451" s="81" t="str">
        <f t="shared" si="31"/>
        <v>175245089</v>
      </c>
      <c r="C451" s="310">
        <f t="shared" si="32"/>
        <v>43373</v>
      </c>
      <c r="D451" s="81" t="s">
        <v>494</v>
      </c>
      <c r="E451" s="81">
        <v>11</v>
      </c>
      <c r="F451" s="259" t="s">
        <v>493</v>
      </c>
      <c r="H451" s="258" t="e">
        <f>#REF!</f>
        <v>#REF!</v>
      </c>
    </row>
    <row r="452" spans="1:8" ht="15.75">
      <c r="A452" s="81" t="str">
        <f t="shared" si="30"/>
        <v>БИ ДЖИ АЙ ГРУП АД</v>
      </c>
      <c r="B452" s="81" t="str">
        <f t="shared" si="31"/>
        <v>175245089</v>
      </c>
      <c r="C452" s="310">
        <f t="shared" si="32"/>
        <v>43373</v>
      </c>
      <c r="D452" s="81" t="s">
        <v>495</v>
      </c>
      <c r="E452" s="81">
        <v>11</v>
      </c>
      <c r="F452" s="259" t="s">
        <v>489</v>
      </c>
      <c r="H452" s="258" t="e">
        <f>#REF!</f>
        <v>#REF!</v>
      </c>
    </row>
    <row r="453" spans="1:8" ht="15.75">
      <c r="A453" s="81" t="str">
        <f t="shared" si="30"/>
        <v>БИ ДЖИ АЙ ГРУП АД</v>
      </c>
      <c r="B453" s="81" t="str">
        <f t="shared" si="31"/>
        <v>175245089</v>
      </c>
      <c r="C453" s="310">
        <f t="shared" si="32"/>
        <v>43373</v>
      </c>
      <c r="D453" s="81" t="s">
        <v>496</v>
      </c>
      <c r="E453" s="81">
        <v>11</v>
      </c>
      <c r="F453" s="259" t="s">
        <v>491</v>
      </c>
      <c r="H453" s="258" t="e">
        <f>#REF!</f>
        <v>#REF!</v>
      </c>
    </row>
    <row r="454" spans="1:8" ht="15.75">
      <c r="A454" s="81" t="str">
        <f t="shared" si="30"/>
        <v>БИ ДЖИ АЙ ГРУП АД</v>
      </c>
      <c r="B454" s="81" t="str">
        <f t="shared" si="31"/>
        <v>175245089</v>
      </c>
      <c r="C454" s="310">
        <f t="shared" si="32"/>
        <v>43373</v>
      </c>
      <c r="D454" s="81" t="s">
        <v>498</v>
      </c>
      <c r="E454" s="81">
        <v>11</v>
      </c>
      <c r="F454" s="259" t="s">
        <v>497</v>
      </c>
      <c r="H454" s="258" t="e">
        <f>#REF!</f>
        <v>#REF!</v>
      </c>
    </row>
    <row r="455" spans="1:8" ht="15.75">
      <c r="A455" s="81" t="str">
        <f t="shared" si="30"/>
        <v>БИ ДЖИ АЙ ГРУП АД</v>
      </c>
      <c r="B455" s="81" t="str">
        <f t="shared" si="31"/>
        <v>175245089</v>
      </c>
      <c r="C455" s="310">
        <f t="shared" si="32"/>
        <v>43373</v>
      </c>
      <c r="D455" s="81" t="s">
        <v>500</v>
      </c>
      <c r="E455" s="81">
        <v>11</v>
      </c>
      <c r="F455" s="259" t="s">
        <v>499</v>
      </c>
      <c r="H455" s="258" t="e">
        <f>#REF!</f>
        <v>#REF!</v>
      </c>
    </row>
    <row r="456" spans="1:8" ht="15.75">
      <c r="A456" s="81" t="str">
        <f t="shared" si="30"/>
        <v>БИ ДЖИ АЙ ГРУП АД</v>
      </c>
      <c r="B456" s="81" t="str">
        <f t="shared" si="31"/>
        <v>175245089</v>
      </c>
      <c r="C456" s="310">
        <f t="shared" si="32"/>
        <v>43373</v>
      </c>
      <c r="D456" s="81" t="s">
        <v>502</v>
      </c>
      <c r="E456" s="81">
        <v>11</v>
      </c>
      <c r="F456" s="259" t="s">
        <v>501</v>
      </c>
      <c r="H456" s="258" t="e">
        <f>#REF!</f>
        <v>#REF!</v>
      </c>
    </row>
    <row r="457" spans="1:8" ht="15.75">
      <c r="A457" s="81" t="str">
        <f t="shared" si="30"/>
        <v>БИ ДЖИ АЙ ГРУП АД</v>
      </c>
      <c r="B457" s="81" t="str">
        <f t="shared" si="31"/>
        <v>175245089</v>
      </c>
      <c r="C457" s="310">
        <f t="shared" si="32"/>
        <v>43373</v>
      </c>
      <c r="D457" s="81" t="s">
        <v>504</v>
      </c>
      <c r="E457" s="81">
        <v>11</v>
      </c>
      <c r="F457" s="259" t="s">
        <v>503</v>
      </c>
      <c r="H457" s="258" t="e">
        <f>#REF!</f>
        <v>#REF!</v>
      </c>
    </row>
    <row r="458" spans="1:8" ht="15.75">
      <c r="A458" s="81" t="str">
        <f t="shared" si="30"/>
        <v>БИ ДЖИ АЙ ГРУП АД</v>
      </c>
      <c r="B458" s="81" t="str">
        <f t="shared" si="31"/>
        <v>175245089</v>
      </c>
      <c r="C458" s="310">
        <f t="shared" si="32"/>
        <v>43373</v>
      </c>
      <c r="D458" s="81" t="s">
        <v>506</v>
      </c>
      <c r="E458" s="81">
        <v>11</v>
      </c>
      <c r="F458" s="259" t="s">
        <v>505</v>
      </c>
      <c r="H458" s="258" t="e">
        <f>#REF!</f>
        <v>#REF!</v>
      </c>
    </row>
    <row r="459" spans="1:8" ht="15.75">
      <c r="A459" s="81" t="str">
        <f t="shared" si="30"/>
        <v>БИ ДЖИ АЙ ГРУП АД</v>
      </c>
      <c r="B459" s="81" t="str">
        <f t="shared" si="31"/>
        <v>175245089</v>
      </c>
      <c r="C459" s="310">
        <f t="shared" si="32"/>
        <v>43373</v>
      </c>
      <c r="D459" s="81" t="s">
        <v>508</v>
      </c>
      <c r="E459" s="81">
        <v>11</v>
      </c>
      <c r="F459" s="259" t="s">
        <v>507</v>
      </c>
      <c r="H459" s="258" t="e">
        <f>#REF!</f>
        <v>#REF!</v>
      </c>
    </row>
    <row r="460" spans="3:6" s="257" customFormat="1" ht="15.75">
      <c r="C460" s="309"/>
      <c r="F460" s="260" t="s">
        <v>545</v>
      </c>
    </row>
    <row r="461" spans="3:6" s="257" customFormat="1" ht="15.75">
      <c r="C461" s="309"/>
      <c r="F461" s="260" t="s">
        <v>542</v>
      </c>
    </row>
    <row r="462" spans="3:6" s="257" customFormat="1" ht="15.75">
      <c r="C462" s="309"/>
      <c r="F462" s="260" t="s">
        <v>543</v>
      </c>
    </row>
    <row r="463" spans="3:6" s="257" customFormat="1" ht="15.75">
      <c r="C463" s="309"/>
      <c r="F463" s="260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Nely Amzina</cp:lastModifiedBy>
  <cp:lastPrinted>2018-11-16T14:37:15Z</cp:lastPrinted>
  <dcterms:created xsi:type="dcterms:W3CDTF">2006-09-16T00:00:00Z</dcterms:created>
  <dcterms:modified xsi:type="dcterms:W3CDTF">2018-11-28T12:36:13Z</dcterms:modified>
  <cp:category/>
  <cp:version/>
  <cp:contentType/>
  <cp:contentStatus/>
</cp:coreProperties>
</file>